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880" yWindow="0" windowWidth="24640" windowHeight="15360" tabRatio="500" activeTab="2"/>
  </bookViews>
  <sheets>
    <sheet name="ISS and ISKK O isotopes" sheetId="1" r:id="rId1"/>
    <sheet name="Jan2013 O unreduced" sheetId="2" r:id="rId2"/>
    <sheet name="Gurenko et al 2015 O" sheetId="4" r:id="rId3"/>
    <sheet name="Sheet1" sheetId="3" r:id="rId4"/>
  </sheets>
  <externalReferences>
    <externalReference r:id="rId5"/>
    <externalReference r:id="rId6"/>
  </externalReferences>
  <definedNames>
    <definedName name="__gXY1" localSheetId="0">#REF!</definedName>
    <definedName name="__gXY1">#REF!</definedName>
    <definedName name="_xlnm._FilterDatabase" localSheetId="0" hidden="1">'ISS and ISKK O isotopes'!$A$2:$C$2</definedName>
    <definedName name="_GeO2">#REF!</definedName>
    <definedName name="_gXY1">#REF!</definedName>
    <definedName name="_HfO2">#REF!</definedName>
    <definedName name="_PbO2">#REF!</definedName>
    <definedName name="_SiO2">#REF!</definedName>
    <definedName name="_SnO2">#REF!</definedName>
    <definedName name="_ThO2">#REF!</definedName>
    <definedName name="_TiO2">#REF!</definedName>
    <definedName name="_UO2">#REF!</definedName>
    <definedName name="Aadat">#REF!</definedName>
    <definedName name="Aaerdat1">#REF!</definedName>
    <definedName name="Aaerdat2">#REF!</definedName>
    <definedName name="Adat">#REF!</definedName>
    <definedName name="Aer">#REF!</definedName>
    <definedName name="Ag">#REF!</definedName>
    <definedName name="Ag2O">#REF!</definedName>
    <definedName name="AgeStdAge">#REF!</definedName>
    <definedName name="Al">#REF!</definedName>
    <definedName name="Al2O3">#REF!</definedName>
    <definedName name="Arr">#REF!</definedName>
    <definedName name="As">#REF!</definedName>
    <definedName name="As2O5">#REF!</definedName>
    <definedName name="Au">#REF!</definedName>
    <definedName name="Au2O">#REF!</definedName>
    <definedName name="B">#REF!</definedName>
    <definedName name="B2O3">#REF!</definedName>
    <definedName name="Ba">#REF!</definedName>
    <definedName name="BaO">#REF!</definedName>
    <definedName name="Be">#REF!</definedName>
    <definedName name="BeO">#REF!</definedName>
    <definedName name="Bi">#REF!</definedName>
    <definedName name="Bi2O5">#REF!</definedName>
    <definedName name="Br">#REF!</definedName>
    <definedName name="Ca">#REF!</definedName>
    <definedName name="CalConstInter">#REF!</definedName>
    <definedName name="CalConstSlope">#REF!</definedName>
    <definedName name="CaO">#REF!</definedName>
    <definedName name="Carb">#REF!</definedName>
    <definedName name="Cd">#REF!</definedName>
    <definedName name="CdO">#REF!</definedName>
    <definedName name="Ce">#REF!</definedName>
    <definedName name="Ce2O3">#REF!</definedName>
    <definedName name="CeSiO">[1]SampleData!$CN$7</definedName>
    <definedName name="CeZr2O">#REF!</definedName>
    <definedName name="Cl">#REF!</definedName>
    <definedName name="CO">#REF!</definedName>
    <definedName name="CO2_bare_bones.wke">'[2]All Minerals (Summary)'!#REF!</definedName>
    <definedName name="Comm_64">#REF!</definedName>
    <definedName name="Comm_64err">#REF!</definedName>
    <definedName name="Comm_74">#REF!</definedName>
    <definedName name="Comm_76">#REF!</definedName>
    <definedName name="Comm_76err">#REF!</definedName>
    <definedName name="Comm_84">#REF!</definedName>
    <definedName name="Comm_86">#REF!</definedName>
    <definedName name="Comm_86err">#REF!</definedName>
    <definedName name="Comm64">#REF!</definedName>
    <definedName name="Comm76">#REF!</definedName>
    <definedName name="Comm86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O">#REF!</definedName>
    <definedName name="Cr">#REF!</definedName>
    <definedName name="Cr2O3">#REF!</definedName>
    <definedName name="Cs">#REF!</definedName>
    <definedName name="Cs2O">#REF!</definedName>
    <definedName name="Cu">#REF!</definedName>
    <definedName name="Cu2O">#REF!</definedName>
    <definedName name="Dy">#REF!</definedName>
    <definedName name="Dy2O3">#REF!</definedName>
    <definedName name="DySiO">[1]SampleData!$CS$7</definedName>
    <definedName name="DyZr2O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  <definedName name="Ellipse2_1">#REF!</definedName>
    <definedName name="Er">#REF!</definedName>
    <definedName name="Er2O3">#REF!</definedName>
    <definedName name="ErSiO">[1]SampleData!$CU$7</definedName>
    <definedName name="ErZr2O">#REF!</definedName>
    <definedName name="Eu">#REF!</definedName>
    <definedName name="Eu2O3">#REF!</definedName>
    <definedName name="EuSiO">[1]SampleData!$CQ$7</definedName>
    <definedName name="EuZr2O">#REF!</definedName>
    <definedName name="Expo">#REF!</definedName>
    <definedName name="ExpoPbTh">#REF!</definedName>
    <definedName name="ExpoPbU">#REF!</definedName>
    <definedName name="ExtPerr1">#REF!</definedName>
    <definedName name="ExtPerrA">#REF!</definedName>
    <definedName name="ExtPerrA1">#REF!</definedName>
    <definedName name="F">#REF!</definedName>
    <definedName name="Fe">#REF!</definedName>
    <definedName name="Fe2O3">#REF!</definedName>
    <definedName name="FeII">#REF!</definedName>
    <definedName name="FeIII">#REF!</definedName>
    <definedName name="FeO">#REF!</definedName>
    <definedName name="FeSiO">[1]SampleData!$CI$7</definedName>
    <definedName name="Ga">#REF!</definedName>
    <definedName name="Ga2O3">#REF!</definedName>
    <definedName name="Gd">#REF!</definedName>
    <definedName name="Gd2O3">#REF!</definedName>
    <definedName name="GdSiO">[1]SampleData!$CR$7</definedName>
    <definedName name="GdZr2O">#REF!</definedName>
    <definedName name="Ge">#REF!</definedName>
    <definedName name="H">#REF!</definedName>
    <definedName name="H2O">#REF!</definedName>
    <definedName name="Hf">#REF!</definedName>
    <definedName name="HfSiO">[1]SampleData!$CY$7</definedName>
    <definedName name="HfZr2O">#REF!</definedName>
    <definedName name="Hg">#REF!</definedName>
    <definedName name="Hg2O">#REF!</definedName>
    <definedName name="Ho">#REF!</definedName>
    <definedName name="Ho2O3">#REF!</definedName>
    <definedName name="HoSiO">[1]SampleData!$CT$7</definedName>
    <definedName name="I">#REF!</definedName>
    <definedName name="In">#REF!</definedName>
    <definedName name="In2O3">#REF!</definedName>
    <definedName name="Íons_X">#REF!</definedName>
    <definedName name="Íons_Y">#REF!</definedName>
    <definedName name="ÍonsX">#REF!</definedName>
    <definedName name="ÍonsY">#REF!</definedName>
    <definedName name="Ir">#REF!</definedName>
    <definedName name="IrO0">#REF!</definedName>
    <definedName name="K">#REF!</definedName>
    <definedName name="K2O">#REF!</definedName>
    <definedName name="La">#REF!</definedName>
    <definedName name="La2O3">#REF!</definedName>
    <definedName name="LaSiO">[1]SampleData!$CM$7</definedName>
    <definedName name="LaZr2O">#REF!</definedName>
    <definedName name="Li">#REF!</definedName>
    <definedName name="Li2O">#REF!</definedName>
    <definedName name="Lu">#REF!</definedName>
    <definedName name="Lu2O3">#REF!</definedName>
    <definedName name="LuSiO">[1]SampleData!$CW$7</definedName>
    <definedName name="Mg">#REF!</definedName>
    <definedName name="MgO">#REF!</definedName>
    <definedName name="Mn">#REF!</definedName>
    <definedName name="MnO">#REF!</definedName>
    <definedName name="Mo">#REF!</definedName>
    <definedName name="Mo2O3">#REF!</definedName>
    <definedName name="N">#REF!</definedName>
    <definedName name="N2O5">#REF!</definedName>
    <definedName name="Na">#REF!</definedName>
    <definedName name="Na2O">#REF!</definedName>
    <definedName name="Nb">#REF!</definedName>
    <definedName name="Nb2O5">#REF!</definedName>
    <definedName name="NbSiO">[1]SampleData!$CK$7</definedName>
    <definedName name="Nd">#REF!</definedName>
    <definedName name="Nd2O3">#REF!</definedName>
    <definedName name="NdSiO">[1]SampleData!$CO$7</definedName>
    <definedName name="NdZr2O">#REF!</definedName>
    <definedName name="Ni">#REF!</definedName>
    <definedName name="NiO">#REF!</definedName>
    <definedName name="O">#REF!</definedName>
    <definedName name="Os">#REF!</definedName>
    <definedName name="OsO0">#REF!</definedName>
    <definedName name="OverCtsDeltaP7corr">#REF!</definedName>
    <definedName name="OverCtsDeltaP7corrEr">#REF!</definedName>
    <definedName name="OverCtsDeltaP8corr">#REF!</definedName>
    <definedName name="OverCtsDeltaP8corrEr">#REF!</definedName>
    <definedName name="P">#REF!</definedName>
    <definedName name="P2O5">#REF!</definedName>
    <definedName name="Pb">#REF!</definedName>
    <definedName name="Pb204OverCts7corr">#REF!</definedName>
    <definedName name="Pb204OverCts8corr">#REF!</definedName>
    <definedName name="Pd">#REF!</definedName>
    <definedName name="PdO0">#REF!</definedName>
    <definedName name="Pr">#REF!</definedName>
    <definedName name="Pr2O3">#REF!</definedName>
    <definedName name="Pt">#REF!</definedName>
    <definedName name="PtO0">#REF!</definedName>
    <definedName name="Rb">#REF!</definedName>
    <definedName name="Rb2O">#REF!</definedName>
    <definedName name="RbAv">#REF!</definedName>
    <definedName name="Re">#REF!</definedName>
    <definedName name="RecalcWarning">#REF!</definedName>
    <definedName name="RejectOK">#REF!</definedName>
    <definedName name="ReO0">#REF!</definedName>
    <definedName name="Rh">#REF!</definedName>
    <definedName name="RhO0">#REF!</definedName>
    <definedName name="Ru">#REF!</definedName>
    <definedName name="RuO0">#REF!</definedName>
    <definedName name="S">#REF!</definedName>
    <definedName name="SamCommPb">#REF!</definedName>
    <definedName name="Sb">#REF!</definedName>
    <definedName name="Sb2O5">#REF!</definedName>
    <definedName name="Sc">#REF!</definedName>
    <definedName name="Sc2O3">#REF!</definedName>
    <definedName name="sComm0_64">#REF!</definedName>
    <definedName name="sComm0_74">#REF!</definedName>
    <definedName name="sComm0_76">#REF!</definedName>
    <definedName name="sComm0_84">#REF!</definedName>
    <definedName name="sComm0_86">#REF!</definedName>
    <definedName name="ScSiO">[1]SampleData!$CJ$7</definedName>
    <definedName name="Se">#REF!</definedName>
    <definedName name="Si">#REF!</definedName>
    <definedName name="Sm">#REF!</definedName>
    <definedName name="Sm2O3">#REF!</definedName>
    <definedName name="SmSiO">[1]SampleData!$CP$7</definedName>
    <definedName name="SmZr2O">#REF!</definedName>
    <definedName name="Sn">#REF!</definedName>
    <definedName name="sq_48TiSiO">[1]SampleData!$CG$7</definedName>
    <definedName name="sq_49TiSiO">[1]SampleData!$CH$7</definedName>
    <definedName name="Sr">#REF!</definedName>
    <definedName name="SrO">#REF!</definedName>
    <definedName name="Std6r38">#REF!</definedName>
    <definedName name="StdCommPb">#REF!</definedName>
    <definedName name="StdConc">#REF!</definedName>
    <definedName name="StdHrs">#REF!</definedName>
    <definedName name="StdSlopePercent">#REF!</definedName>
    <definedName name="StdSlopePercentMinusErr">#REF!</definedName>
    <definedName name="StdSlopePercentPlusErr">#REF!</definedName>
    <definedName name="Ta">#REF!</definedName>
    <definedName name="Ta2O5">#REF!</definedName>
    <definedName name="Tb">#REF!</definedName>
    <definedName name="Tb2O3">#REF!</definedName>
    <definedName name="Te">#REF!</definedName>
    <definedName name="Th">#REF!</definedName>
    <definedName name="ThPbStdAgesRatios">#REF!</definedName>
    <definedName name="Ti">#REF!</definedName>
    <definedName name="Tl">#REF!</definedName>
    <definedName name="Tl2O3">#REF!</definedName>
    <definedName name="Tm">#REF!</definedName>
    <definedName name="Tm2O3">#REF!</definedName>
    <definedName name="U">#REF!</definedName>
    <definedName name="UPbStd76">#REF!</definedName>
    <definedName name="UPbStdAge">#REF!</definedName>
    <definedName name="UPbStdAgesRatios">#REF!</definedName>
    <definedName name="UPbStdRatio">#REF!</definedName>
    <definedName name="UstdConst">#REF!</definedName>
    <definedName name="Ustdppmu">#REF!</definedName>
    <definedName name="V">#REF!</definedName>
    <definedName name="VO0">#REF!</definedName>
    <definedName name="W">#REF!</definedName>
    <definedName name="W2O3">#REF!</definedName>
    <definedName name="WtdMeanA">#REF!</definedName>
    <definedName name="WtdMeanAPerr">#REF!</definedName>
    <definedName name="Y">#REF!</definedName>
    <definedName name="Y2O3">#REF!</definedName>
    <definedName name="Yb">#REF!</definedName>
    <definedName name="Yb2O3">#REF!</definedName>
    <definedName name="YbSiO">[1]SampleData!$CV$7</definedName>
    <definedName name="YbZr2O">#REF!</definedName>
    <definedName name="YSiO">[1]SampleData!$CL$7</definedName>
    <definedName name="YZr2O">#REF!</definedName>
    <definedName name="Zn">#REF!</definedName>
    <definedName name="ZnO">#REF!</definedName>
    <definedName name="Zr">#REF!</definedName>
    <definedName name="Zr2OSiO">[1]SampleData!$CX$7</definedName>
    <definedName name="ZrO2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1" i="2" l="1"/>
  <c r="P400" i="2"/>
  <c r="S400" i="2"/>
  <c r="J400" i="2"/>
  <c r="P399" i="2"/>
  <c r="S399" i="2"/>
  <c r="J399" i="2"/>
  <c r="T398" i="2"/>
  <c r="J392" i="2"/>
  <c r="J393" i="2"/>
  <c r="K398" i="2"/>
  <c r="L398" i="2"/>
  <c r="N398" i="2"/>
  <c r="M398" i="2"/>
  <c r="T397" i="2"/>
  <c r="K397" i="2"/>
  <c r="L397" i="2"/>
  <c r="N397" i="2"/>
  <c r="M397" i="2"/>
  <c r="T396" i="2"/>
  <c r="K396" i="2"/>
  <c r="L396" i="2"/>
  <c r="N396" i="2"/>
  <c r="M396" i="2"/>
  <c r="T395" i="2"/>
  <c r="K395" i="2"/>
  <c r="L395" i="2"/>
  <c r="N395" i="2"/>
  <c r="M395" i="2"/>
  <c r="T394" i="2"/>
  <c r="K394" i="2"/>
  <c r="L394" i="2"/>
  <c r="N394" i="2"/>
  <c r="M394" i="2"/>
  <c r="P393" i="2"/>
  <c r="S393" i="2"/>
  <c r="P392" i="2"/>
  <c r="S392" i="2"/>
  <c r="T391" i="2"/>
  <c r="J385" i="2"/>
  <c r="J386" i="2"/>
  <c r="K391" i="2"/>
  <c r="L391" i="2"/>
  <c r="N391" i="2"/>
  <c r="M391" i="2"/>
  <c r="T390" i="2"/>
  <c r="K390" i="2"/>
  <c r="L390" i="2"/>
  <c r="N390" i="2"/>
  <c r="M390" i="2"/>
  <c r="T389" i="2"/>
  <c r="K389" i="2"/>
  <c r="L389" i="2"/>
  <c r="N389" i="2"/>
  <c r="M389" i="2"/>
  <c r="T388" i="2"/>
  <c r="K388" i="2"/>
  <c r="L388" i="2"/>
  <c r="N388" i="2"/>
  <c r="M388" i="2"/>
  <c r="T387" i="2"/>
  <c r="K387" i="2"/>
  <c r="L387" i="2"/>
  <c r="N387" i="2"/>
  <c r="M387" i="2"/>
  <c r="P386" i="2"/>
  <c r="S386" i="2"/>
  <c r="P385" i="2"/>
  <c r="S385" i="2"/>
  <c r="T384" i="2"/>
  <c r="J378" i="2"/>
  <c r="J379" i="2"/>
  <c r="K384" i="2"/>
  <c r="L384" i="2"/>
  <c r="N384" i="2"/>
  <c r="M384" i="2"/>
  <c r="T383" i="2"/>
  <c r="K383" i="2"/>
  <c r="L383" i="2"/>
  <c r="N383" i="2"/>
  <c r="M383" i="2"/>
  <c r="T382" i="2"/>
  <c r="K382" i="2"/>
  <c r="L382" i="2"/>
  <c r="N382" i="2"/>
  <c r="M382" i="2"/>
  <c r="T381" i="2"/>
  <c r="K381" i="2"/>
  <c r="L381" i="2"/>
  <c r="N381" i="2"/>
  <c r="M381" i="2"/>
  <c r="T380" i="2"/>
  <c r="K380" i="2"/>
  <c r="L380" i="2"/>
  <c r="N380" i="2"/>
  <c r="M380" i="2"/>
  <c r="P379" i="2"/>
  <c r="S379" i="2"/>
  <c r="P378" i="2"/>
  <c r="S378" i="2"/>
  <c r="T377" i="2"/>
  <c r="J371" i="2"/>
  <c r="J372" i="2"/>
  <c r="K377" i="2"/>
  <c r="L377" i="2"/>
  <c r="N377" i="2"/>
  <c r="M377" i="2"/>
  <c r="T376" i="2"/>
  <c r="K376" i="2"/>
  <c r="L376" i="2"/>
  <c r="N376" i="2"/>
  <c r="M376" i="2"/>
  <c r="T375" i="2"/>
  <c r="K375" i="2"/>
  <c r="L375" i="2"/>
  <c r="N375" i="2"/>
  <c r="M375" i="2"/>
  <c r="T374" i="2"/>
  <c r="K374" i="2"/>
  <c r="L374" i="2"/>
  <c r="N374" i="2"/>
  <c r="M374" i="2"/>
  <c r="T373" i="2"/>
  <c r="K373" i="2"/>
  <c r="L373" i="2"/>
  <c r="N373" i="2"/>
  <c r="M373" i="2"/>
  <c r="P372" i="2"/>
  <c r="S372" i="2"/>
  <c r="P371" i="2"/>
  <c r="S371" i="2"/>
  <c r="T370" i="2"/>
  <c r="K370" i="2"/>
  <c r="L370" i="2"/>
  <c r="N370" i="2"/>
  <c r="M370" i="2"/>
  <c r="T369" i="2"/>
  <c r="K369" i="2"/>
  <c r="L369" i="2"/>
  <c r="N369" i="2"/>
  <c r="M369" i="2"/>
  <c r="T368" i="2"/>
  <c r="K368" i="2"/>
  <c r="L368" i="2"/>
  <c r="N368" i="2"/>
  <c r="M368" i="2"/>
  <c r="T367" i="2"/>
  <c r="K367" i="2"/>
  <c r="L367" i="2"/>
  <c r="N367" i="2"/>
  <c r="M367" i="2"/>
  <c r="T366" i="2"/>
  <c r="O366" i="2"/>
  <c r="K366" i="2"/>
  <c r="L366" i="2"/>
  <c r="N366" i="2"/>
  <c r="M366" i="2"/>
  <c r="T365" i="2"/>
  <c r="J357" i="2"/>
  <c r="J358" i="2"/>
  <c r="K365" i="2"/>
  <c r="L365" i="2"/>
  <c r="N365" i="2"/>
  <c r="M365" i="2"/>
  <c r="T364" i="2"/>
  <c r="K364" i="2"/>
  <c r="L364" i="2"/>
  <c r="N364" i="2"/>
  <c r="M364" i="2"/>
  <c r="T363" i="2"/>
  <c r="K363" i="2"/>
  <c r="L363" i="2"/>
  <c r="N363" i="2"/>
  <c r="M363" i="2"/>
  <c r="T362" i="2"/>
  <c r="K362" i="2"/>
  <c r="L362" i="2"/>
  <c r="N362" i="2"/>
  <c r="M362" i="2"/>
  <c r="T361" i="2"/>
  <c r="K361" i="2"/>
  <c r="L361" i="2"/>
  <c r="N361" i="2"/>
  <c r="M361" i="2"/>
  <c r="T360" i="2"/>
  <c r="K360" i="2"/>
  <c r="L360" i="2"/>
  <c r="N360" i="2"/>
  <c r="M360" i="2"/>
  <c r="T359" i="2"/>
  <c r="K359" i="2"/>
  <c r="L359" i="2"/>
  <c r="N359" i="2"/>
  <c r="M359" i="2"/>
  <c r="P358" i="2"/>
  <c r="S358" i="2"/>
  <c r="P357" i="2"/>
  <c r="S357" i="2"/>
  <c r="T356" i="2"/>
  <c r="J352" i="2"/>
  <c r="K356" i="2"/>
  <c r="L356" i="2"/>
  <c r="N356" i="2"/>
  <c r="M356" i="2"/>
  <c r="T355" i="2"/>
  <c r="K355" i="2"/>
  <c r="L355" i="2"/>
  <c r="N355" i="2"/>
  <c r="M355" i="2"/>
  <c r="T354" i="2"/>
  <c r="K354" i="2"/>
  <c r="L354" i="2"/>
  <c r="N354" i="2"/>
  <c r="M354" i="2"/>
  <c r="T353" i="2"/>
  <c r="K353" i="2"/>
  <c r="L353" i="2"/>
  <c r="N353" i="2"/>
  <c r="M353" i="2"/>
  <c r="P352" i="2"/>
  <c r="S352" i="2"/>
  <c r="T351" i="2"/>
  <c r="J345" i="2"/>
  <c r="J346" i="2"/>
  <c r="K351" i="2"/>
  <c r="L351" i="2"/>
  <c r="N351" i="2"/>
  <c r="M351" i="2"/>
  <c r="T350" i="2"/>
  <c r="K350" i="2"/>
  <c r="L350" i="2"/>
  <c r="N350" i="2"/>
  <c r="M350" i="2"/>
  <c r="T349" i="2"/>
  <c r="K349" i="2"/>
  <c r="L349" i="2"/>
  <c r="N349" i="2"/>
  <c r="M349" i="2"/>
  <c r="T348" i="2"/>
  <c r="K348" i="2"/>
  <c r="L348" i="2"/>
  <c r="N348" i="2"/>
  <c r="M348" i="2"/>
  <c r="T347" i="2"/>
  <c r="K347" i="2"/>
  <c r="L347" i="2"/>
  <c r="N347" i="2"/>
  <c r="M347" i="2"/>
  <c r="P346" i="2"/>
  <c r="S346" i="2"/>
  <c r="P345" i="2"/>
  <c r="S345" i="2"/>
  <c r="T344" i="2"/>
  <c r="J338" i="2"/>
  <c r="J339" i="2"/>
  <c r="K344" i="2"/>
  <c r="L344" i="2"/>
  <c r="N344" i="2"/>
  <c r="M344" i="2"/>
  <c r="T343" i="2"/>
  <c r="K343" i="2"/>
  <c r="L343" i="2"/>
  <c r="N343" i="2"/>
  <c r="M343" i="2"/>
  <c r="T342" i="2"/>
  <c r="K342" i="2"/>
  <c r="L342" i="2"/>
  <c r="N342" i="2"/>
  <c r="M342" i="2"/>
  <c r="T341" i="2"/>
  <c r="K341" i="2"/>
  <c r="L341" i="2"/>
  <c r="N341" i="2"/>
  <c r="M341" i="2"/>
  <c r="T340" i="2"/>
  <c r="K340" i="2"/>
  <c r="L340" i="2"/>
  <c r="N340" i="2"/>
  <c r="M340" i="2"/>
  <c r="P339" i="2"/>
  <c r="S339" i="2"/>
  <c r="P338" i="2"/>
  <c r="S338" i="2"/>
  <c r="T337" i="2"/>
  <c r="J331" i="2"/>
  <c r="J332" i="2"/>
  <c r="K337" i="2"/>
  <c r="L337" i="2"/>
  <c r="N337" i="2"/>
  <c r="M337" i="2"/>
  <c r="T336" i="2"/>
  <c r="K336" i="2"/>
  <c r="L336" i="2"/>
  <c r="N336" i="2"/>
  <c r="M336" i="2"/>
  <c r="T335" i="2"/>
  <c r="K335" i="2"/>
  <c r="L335" i="2"/>
  <c r="N335" i="2"/>
  <c r="M335" i="2"/>
  <c r="T334" i="2"/>
  <c r="K334" i="2"/>
  <c r="L334" i="2"/>
  <c r="N334" i="2"/>
  <c r="M334" i="2"/>
  <c r="T333" i="2"/>
  <c r="P331" i="2"/>
  <c r="S331" i="2"/>
  <c r="P332" i="2"/>
  <c r="S332" i="2"/>
  <c r="O333" i="2"/>
  <c r="K333" i="2"/>
  <c r="L333" i="2"/>
  <c r="N333" i="2"/>
  <c r="M333" i="2"/>
  <c r="P330" i="2"/>
  <c r="P329" i="2"/>
  <c r="P328" i="2"/>
  <c r="P327" i="2"/>
  <c r="P326" i="2"/>
  <c r="P325" i="2"/>
  <c r="S325" i="2"/>
  <c r="J325" i="2"/>
  <c r="P324" i="2"/>
  <c r="S324" i="2"/>
  <c r="J324" i="2"/>
  <c r="T323" i="2"/>
  <c r="J317" i="2"/>
  <c r="J318" i="2"/>
  <c r="K323" i="2"/>
  <c r="L323" i="2"/>
  <c r="N323" i="2"/>
  <c r="Q323" i="2"/>
  <c r="M323" i="2"/>
  <c r="T322" i="2"/>
  <c r="K322" i="2"/>
  <c r="L322" i="2"/>
  <c r="N322" i="2"/>
  <c r="Q322" i="2"/>
  <c r="M322" i="2"/>
  <c r="T321" i="2"/>
  <c r="K321" i="2"/>
  <c r="L321" i="2"/>
  <c r="N321" i="2"/>
  <c r="Q321" i="2"/>
  <c r="M321" i="2"/>
  <c r="T320" i="2"/>
  <c r="K320" i="2"/>
  <c r="L320" i="2"/>
  <c r="N320" i="2"/>
  <c r="Q320" i="2"/>
  <c r="M320" i="2"/>
  <c r="T319" i="2"/>
  <c r="K319" i="2"/>
  <c r="L319" i="2"/>
  <c r="N319" i="2"/>
  <c r="Q319" i="2"/>
  <c r="M319" i="2"/>
  <c r="P318" i="2"/>
  <c r="S318" i="2"/>
  <c r="Q318" i="2"/>
  <c r="P317" i="2"/>
  <c r="S317" i="2"/>
  <c r="Q317" i="2"/>
  <c r="T316" i="2"/>
  <c r="J310" i="2"/>
  <c r="J311" i="2"/>
  <c r="K316" i="2"/>
  <c r="L316" i="2"/>
  <c r="N316" i="2"/>
  <c r="Q316" i="2"/>
  <c r="M316" i="2"/>
  <c r="T315" i="2"/>
  <c r="K315" i="2"/>
  <c r="L315" i="2"/>
  <c r="N315" i="2"/>
  <c r="Q315" i="2"/>
  <c r="M315" i="2"/>
  <c r="T314" i="2"/>
  <c r="K314" i="2"/>
  <c r="L314" i="2"/>
  <c r="N314" i="2"/>
  <c r="Q314" i="2"/>
  <c r="M314" i="2"/>
  <c r="T313" i="2"/>
  <c r="K313" i="2"/>
  <c r="L313" i="2"/>
  <c r="N313" i="2"/>
  <c r="Q313" i="2"/>
  <c r="M313" i="2"/>
  <c r="T312" i="2"/>
  <c r="K312" i="2"/>
  <c r="L312" i="2"/>
  <c r="N312" i="2"/>
  <c r="Q312" i="2"/>
  <c r="M312" i="2"/>
  <c r="P311" i="2"/>
  <c r="S311" i="2"/>
  <c r="Q311" i="2"/>
  <c r="P310" i="2"/>
  <c r="S310" i="2"/>
  <c r="Q310" i="2"/>
  <c r="T309" i="2"/>
  <c r="J303" i="2"/>
  <c r="J304" i="2"/>
  <c r="K309" i="2"/>
  <c r="L309" i="2"/>
  <c r="N309" i="2"/>
  <c r="Q309" i="2"/>
  <c r="M309" i="2"/>
  <c r="T308" i="2"/>
  <c r="K308" i="2"/>
  <c r="L308" i="2"/>
  <c r="N308" i="2"/>
  <c r="Q308" i="2"/>
  <c r="M308" i="2"/>
  <c r="T307" i="2"/>
  <c r="K307" i="2"/>
  <c r="L307" i="2"/>
  <c r="N307" i="2"/>
  <c r="Q307" i="2"/>
  <c r="M307" i="2"/>
  <c r="T306" i="2"/>
  <c r="K306" i="2"/>
  <c r="L306" i="2"/>
  <c r="N306" i="2"/>
  <c r="Q306" i="2"/>
  <c r="M306" i="2"/>
  <c r="T305" i="2"/>
  <c r="S305" i="2"/>
  <c r="K305" i="2"/>
  <c r="L305" i="2"/>
  <c r="N305" i="2"/>
  <c r="P303" i="2"/>
  <c r="S303" i="2"/>
  <c r="P304" i="2"/>
  <c r="S304" i="2"/>
  <c r="O305" i="2"/>
  <c r="Q305" i="2"/>
  <c r="M305" i="2"/>
  <c r="P302" i="2"/>
  <c r="S302" i="2"/>
  <c r="J302" i="2"/>
  <c r="P301" i="2"/>
  <c r="S301" i="2"/>
  <c r="J301" i="2"/>
  <c r="T300" i="2"/>
  <c r="J296" i="2"/>
  <c r="J297" i="2"/>
  <c r="K300" i="2"/>
  <c r="L300" i="2"/>
  <c r="N300" i="2"/>
  <c r="M300" i="2"/>
  <c r="T299" i="2"/>
  <c r="K299" i="2"/>
  <c r="L299" i="2"/>
  <c r="N299" i="2"/>
  <c r="M299" i="2"/>
  <c r="T298" i="2"/>
  <c r="K298" i="2"/>
  <c r="L298" i="2"/>
  <c r="N298" i="2"/>
  <c r="M298" i="2"/>
  <c r="P297" i="2"/>
  <c r="S297" i="2"/>
  <c r="P296" i="2"/>
  <c r="S296" i="2"/>
  <c r="T295" i="2"/>
  <c r="J290" i="2"/>
  <c r="J291" i="2"/>
  <c r="K295" i="2"/>
  <c r="L295" i="2"/>
  <c r="N295" i="2"/>
  <c r="M295" i="2"/>
  <c r="T294" i="2"/>
  <c r="K294" i="2"/>
  <c r="L294" i="2"/>
  <c r="N294" i="2"/>
  <c r="M294" i="2"/>
  <c r="T293" i="2"/>
  <c r="K293" i="2"/>
  <c r="L293" i="2"/>
  <c r="N293" i="2"/>
  <c r="M293" i="2"/>
  <c r="T292" i="2"/>
  <c r="K292" i="2"/>
  <c r="L292" i="2"/>
  <c r="N292" i="2"/>
  <c r="M292" i="2"/>
  <c r="P291" i="2"/>
  <c r="S291" i="2"/>
  <c r="P290" i="2"/>
  <c r="S290" i="2"/>
  <c r="T289" i="2"/>
  <c r="J284" i="2"/>
  <c r="J285" i="2"/>
  <c r="K289" i="2"/>
  <c r="L289" i="2"/>
  <c r="N289" i="2"/>
  <c r="M289" i="2"/>
  <c r="T288" i="2"/>
  <c r="K288" i="2"/>
  <c r="L288" i="2"/>
  <c r="N288" i="2"/>
  <c r="M288" i="2"/>
  <c r="T287" i="2"/>
  <c r="K287" i="2"/>
  <c r="L287" i="2"/>
  <c r="N287" i="2"/>
  <c r="M287" i="2"/>
  <c r="T286" i="2"/>
  <c r="K286" i="2"/>
  <c r="L286" i="2"/>
  <c r="N286" i="2"/>
  <c r="M286" i="2"/>
  <c r="P285" i="2"/>
  <c r="S285" i="2"/>
  <c r="P284" i="2"/>
  <c r="S284" i="2"/>
  <c r="T283" i="2"/>
  <c r="J277" i="2"/>
  <c r="J278" i="2"/>
  <c r="K283" i="2"/>
  <c r="L283" i="2"/>
  <c r="N283" i="2"/>
  <c r="M283" i="2"/>
  <c r="T282" i="2"/>
  <c r="K282" i="2"/>
  <c r="L282" i="2"/>
  <c r="N282" i="2"/>
  <c r="M282" i="2"/>
  <c r="T281" i="2"/>
  <c r="K281" i="2"/>
  <c r="L281" i="2"/>
  <c r="N281" i="2"/>
  <c r="M281" i="2"/>
  <c r="T280" i="2"/>
  <c r="K280" i="2"/>
  <c r="L280" i="2"/>
  <c r="N280" i="2"/>
  <c r="M280" i="2"/>
  <c r="T279" i="2"/>
  <c r="K279" i="2"/>
  <c r="L279" i="2"/>
  <c r="N279" i="2"/>
  <c r="M279" i="2"/>
  <c r="P278" i="2"/>
  <c r="S278" i="2"/>
  <c r="P277" i="2"/>
  <c r="S277" i="2"/>
  <c r="T276" i="2"/>
  <c r="J263" i="2"/>
  <c r="K276" i="2"/>
  <c r="L276" i="2"/>
  <c r="N276" i="2"/>
  <c r="M276" i="2"/>
  <c r="T275" i="2"/>
  <c r="K275" i="2"/>
  <c r="L275" i="2"/>
  <c r="N275" i="2"/>
  <c r="M275" i="2"/>
  <c r="T274" i="2"/>
  <c r="K274" i="2"/>
  <c r="L274" i="2"/>
  <c r="N274" i="2"/>
  <c r="M274" i="2"/>
  <c r="T273" i="2"/>
  <c r="K273" i="2"/>
  <c r="L273" i="2"/>
  <c r="N273" i="2"/>
  <c r="M273" i="2"/>
  <c r="T272" i="2"/>
  <c r="K272" i="2"/>
  <c r="L272" i="2"/>
  <c r="N272" i="2"/>
  <c r="M272" i="2"/>
  <c r="P271" i="2"/>
  <c r="P270" i="2"/>
  <c r="T269" i="2"/>
  <c r="K269" i="2"/>
  <c r="L269" i="2"/>
  <c r="N269" i="2"/>
  <c r="M269" i="2"/>
  <c r="T268" i="2"/>
  <c r="K268" i="2"/>
  <c r="L268" i="2"/>
  <c r="N268" i="2"/>
  <c r="M268" i="2"/>
  <c r="T267" i="2"/>
  <c r="K267" i="2"/>
  <c r="L267" i="2"/>
  <c r="N267" i="2"/>
  <c r="M267" i="2"/>
  <c r="T266" i="2"/>
  <c r="K266" i="2"/>
  <c r="L266" i="2"/>
  <c r="N266" i="2"/>
  <c r="M266" i="2"/>
  <c r="T265" i="2"/>
  <c r="K265" i="2"/>
  <c r="L265" i="2"/>
  <c r="N265" i="2"/>
  <c r="M265" i="2"/>
  <c r="P264" i="2"/>
  <c r="P263" i="2"/>
  <c r="S263" i="2"/>
  <c r="T262" i="2"/>
  <c r="J256" i="2"/>
  <c r="J257" i="2"/>
  <c r="K262" i="2"/>
  <c r="L262" i="2"/>
  <c r="N262" i="2"/>
  <c r="M262" i="2"/>
  <c r="T261" i="2"/>
  <c r="K261" i="2"/>
  <c r="L261" i="2"/>
  <c r="N261" i="2"/>
  <c r="M261" i="2"/>
  <c r="T260" i="2"/>
  <c r="K260" i="2"/>
  <c r="L260" i="2"/>
  <c r="N260" i="2"/>
  <c r="M260" i="2"/>
  <c r="T259" i="2"/>
  <c r="K259" i="2"/>
  <c r="L259" i="2"/>
  <c r="N259" i="2"/>
  <c r="M259" i="2"/>
  <c r="T258" i="2"/>
  <c r="K258" i="2"/>
  <c r="L258" i="2"/>
  <c r="N258" i="2"/>
  <c r="M258" i="2"/>
  <c r="P257" i="2"/>
  <c r="S257" i="2"/>
  <c r="P256" i="2"/>
  <c r="S256" i="2"/>
  <c r="T255" i="2"/>
  <c r="J249" i="2"/>
  <c r="J250" i="2"/>
  <c r="K255" i="2"/>
  <c r="L255" i="2"/>
  <c r="N255" i="2"/>
  <c r="M255" i="2"/>
  <c r="T254" i="2"/>
  <c r="K254" i="2"/>
  <c r="L254" i="2"/>
  <c r="N254" i="2"/>
  <c r="M254" i="2"/>
  <c r="T253" i="2"/>
  <c r="K253" i="2"/>
  <c r="L253" i="2"/>
  <c r="N253" i="2"/>
  <c r="M253" i="2"/>
  <c r="T252" i="2"/>
  <c r="K252" i="2"/>
  <c r="L252" i="2"/>
  <c r="N252" i="2"/>
  <c r="M252" i="2"/>
  <c r="T251" i="2"/>
  <c r="K251" i="2"/>
  <c r="L251" i="2"/>
  <c r="N251" i="2"/>
  <c r="M251" i="2"/>
  <c r="P250" i="2"/>
  <c r="S250" i="2"/>
  <c r="P249" i="2"/>
  <c r="S249" i="2"/>
  <c r="T248" i="2"/>
  <c r="J242" i="2"/>
  <c r="J243" i="2"/>
  <c r="K248" i="2"/>
  <c r="L248" i="2"/>
  <c r="N248" i="2"/>
  <c r="M248" i="2"/>
  <c r="T247" i="2"/>
  <c r="K247" i="2"/>
  <c r="L247" i="2"/>
  <c r="N247" i="2"/>
  <c r="M247" i="2"/>
  <c r="T246" i="2"/>
  <c r="K246" i="2"/>
  <c r="L246" i="2"/>
  <c r="N246" i="2"/>
  <c r="M246" i="2"/>
  <c r="T245" i="2"/>
  <c r="K245" i="2"/>
  <c r="L245" i="2"/>
  <c r="N245" i="2"/>
  <c r="M245" i="2"/>
  <c r="T244" i="2"/>
  <c r="K244" i="2"/>
  <c r="L244" i="2"/>
  <c r="N244" i="2"/>
  <c r="M244" i="2"/>
  <c r="P243" i="2"/>
  <c r="S243" i="2"/>
  <c r="P242" i="2"/>
  <c r="S242" i="2"/>
  <c r="T241" i="2"/>
  <c r="J235" i="2"/>
  <c r="J236" i="2"/>
  <c r="K241" i="2"/>
  <c r="L241" i="2"/>
  <c r="N241" i="2"/>
  <c r="M241" i="2"/>
  <c r="T240" i="2"/>
  <c r="K240" i="2"/>
  <c r="L240" i="2"/>
  <c r="N240" i="2"/>
  <c r="M240" i="2"/>
  <c r="T239" i="2"/>
  <c r="K239" i="2"/>
  <c r="L239" i="2"/>
  <c r="N239" i="2"/>
  <c r="M239" i="2"/>
  <c r="T238" i="2"/>
  <c r="K238" i="2"/>
  <c r="L238" i="2"/>
  <c r="N238" i="2"/>
  <c r="M238" i="2"/>
  <c r="T237" i="2"/>
  <c r="K237" i="2"/>
  <c r="L237" i="2"/>
  <c r="N237" i="2"/>
  <c r="M237" i="2"/>
  <c r="P236" i="2"/>
  <c r="S236" i="2"/>
  <c r="P235" i="2"/>
  <c r="S235" i="2"/>
  <c r="T234" i="2"/>
  <c r="J228" i="2"/>
  <c r="J229" i="2"/>
  <c r="K234" i="2"/>
  <c r="L234" i="2"/>
  <c r="N234" i="2"/>
  <c r="M234" i="2"/>
  <c r="T233" i="2"/>
  <c r="K233" i="2"/>
  <c r="L233" i="2"/>
  <c r="N233" i="2"/>
  <c r="M233" i="2"/>
  <c r="T232" i="2"/>
  <c r="K232" i="2"/>
  <c r="L232" i="2"/>
  <c r="N232" i="2"/>
  <c r="M232" i="2"/>
  <c r="T231" i="2"/>
  <c r="K231" i="2"/>
  <c r="L231" i="2"/>
  <c r="N231" i="2"/>
  <c r="M231" i="2"/>
  <c r="T230" i="2"/>
  <c r="K230" i="2"/>
  <c r="L230" i="2"/>
  <c r="N230" i="2"/>
  <c r="M230" i="2"/>
  <c r="P229" i="2"/>
  <c r="S229" i="2"/>
  <c r="P228" i="2"/>
  <c r="S228" i="2"/>
  <c r="T227" i="2"/>
  <c r="J221" i="2"/>
  <c r="J222" i="2"/>
  <c r="K227" i="2"/>
  <c r="L227" i="2"/>
  <c r="N227" i="2"/>
  <c r="M227" i="2"/>
  <c r="T226" i="2"/>
  <c r="K226" i="2"/>
  <c r="L226" i="2"/>
  <c r="N226" i="2"/>
  <c r="M226" i="2"/>
  <c r="T225" i="2"/>
  <c r="K225" i="2"/>
  <c r="L225" i="2"/>
  <c r="N225" i="2"/>
  <c r="M225" i="2"/>
  <c r="T224" i="2"/>
  <c r="K224" i="2"/>
  <c r="L224" i="2"/>
  <c r="N224" i="2"/>
  <c r="M224" i="2"/>
  <c r="T223" i="2"/>
  <c r="P221" i="2"/>
  <c r="S221" i="2"/>
  <c r="P222" i="2"/>
  <c r="S222" i="2"/>
  <c r="O223" i="2"/>
  <c r="K223" i="2"/>
  <c r="L223" i="2"/>
  <c r="N223" i="2"/>
  <c r="M223" i="2"/>
  <c r="P220" i="2"/>
  <c r="S220" i="2"/>
  <c r="J220" i="2"/>
  <c r="T219" i="2"/>
  <c r="J216" i="2"/>
  <c r="J217" i="2"/>
  <c r="K219" i="2"/>
  <c r="L219" i="2"/>
  <c r="N219" i="2"/>
  <c r="M219" i="2"/>
  <c r="T218" i="2"/>
  <c r="K218" i="2"/>
  <c r="L218" i="2"/>
  <c r="N218" i="2"/>
  <c r="M218" i="2"/>
  <c r="P217" i="2"/>
  <c r="S217" i="2"/>
  <c r="P216" i="2"/>
  <c r="S216" i="2"/>
  <c r="T215" i="2"/>
  <c r="J209" i="2"/>
  <c r="J210" i="2"/>
  <c r="K215" i="2"/>
  <c r="L215" i="2"/>
  <c r="N215" i="2"/>
  <c r="M215" i="2"/>
  <c r="T214" i="2"/>
  <c r="K214" i="2"/>
  <c r="L214" i="2"/>
  <c r="N214" i="2"/>
  <c r="M214" i="2"/>
  <c r="T213" i="2"/>
  <c r="K213" i="2"/>
  <c r="L213" i="2"/>
  <c r="N213" i="2"/>
  <c r="M213" i="2"/>
  <c r="T212" i="2"/>
  <c r="K212" i="2"/>
  <c r="L212" i="2"/>
  <c r="N212" i="2"/>
  <c r="M212" i="2"/>
  <c r="T211" i="2"/>
  <c r="K211" i="2"/>
  <c r="L211" i="2"/>
  <c r="N211" i="2"/>
  <c r="M211" i="2"/>
  <c r="P210" i="2"/>
  <c r="S210" i="2"/>
  <c r="P209" i="2"/>
  <c r="S209" i="2"/>
  <c r="T208" i="2"/>
  <c r="J202" i="2"/>
  <c r="J203" i="2"/>
  <c r="K208" i="2"/>
  <c r="L208" i="2"/>
  <c r="N208" i="2"/>
  <c r="M208" i="2"/>
  <c r="T207" i="2"/>
  <c r="K207" i="2"/>
  <c r="L207" i="2"/>
  <c r="N207" i="2"/>
  <c r="M207" i="2"/>
  <c r="T206" i="2"/>
  <c r="K206" i="2"/>
  <c r="L206" i="2"/>
  <c r="N206" i="2"/>
  <c r="M206" i="2"/>
  <c r="T205" i="2"/>
  <c r="K205" i="2"/>
  <c r="L205" i="2"/>
  <c r="N205" i="2"/>
  <c r="M205" i="2"/>
  <c r="T204" i="2"/>
  <c r="K204" i="2"/>
  <c r="L204" i="2"/>
  <c r="N204" i="2"/>
  <c r="M204" i="2"/>
  <c r="P203" i="2"/>
  <c r="S203" i="2"/>
  <c r="P202" i="2"/>
  <c r="S202" i="2"/>
  <c r="T201" i="2"/>
  <c r="J195" i="2"/>
  <c r="J196" i="2"/>
  <c r="K201" i="2"/>
  <c r="L201" i="2"/>
  <c r="N201" i="2"/>
  <c r="M201" i="2"/>
  <c r="T200" i="2"/>
  <c r="K200" i="2"/>
  <c r="L200" i="2"/>
  <c r="N200" i="2"/>
  <c r="M200" i="2"/>
  <c r="T199" i="2"/>
  <c r="K199" i="2"/>
  <c r="L199" i="2"/>
  <c r="N199" i="2"/>
  <c r="M199" i="2"/>
  <c r="T198" i="2"/>
  <c r="K198" i="2"/>
  <c r="L198" i="2"/>
  <c r="N198" i="2"/>
  <c r="M198" i="2"/>
  <c r="T197" i="2"/>
  <c r="K197" i="2"/>
  <c r="L197" i="2"/>
  <c r="N197" i="2"/>
  <c r="M197" i="2"/>
  <c r="P196" i="2"/>
  <c r="S196" i="2"/>
  <c r="P195" i="2"/>
  <c r="S195" i="2"/>
  <c r="T194" i="2"/>
  <c r="J188" i="2"/>
  <c r="J189" i="2"/>
  <c r="K194" i="2"/>
  <c r="L194" i="2"/>
  <c r="N194" i="2"/>
  <c r="M194" i="2"/>
  <c r="T193" i="2"/>
  <c r="K193" i="2"/>
  <c r="L193" i="2"/>
  <c r="N193" i="2"/>
  <c r="M193" i="2"/>
  <c r="T192" i="2"/>
  <c r="K192" i="2"/>
  <c r="L192" i="2"/>
  <c r="N192" i="2"/>
  <c r="M192" i="2"/>
  <c r="T191" i="2"/>
  <c r="K191" i="2"/>
  <c r="L191" i="2"/>
  <c r="N191" i="2"/>
  <c r="M191" i="2"/>
  <c r="T190" i="2"/>
  <c r="K190" i="2"/>
  <c r="L190" i="2"/>
  <c r="N190" i="2"/>
  <c r="M190" i="2"/>
  <c r="P189" i="2"/>
  <c r="S189" i="2"/>
  <c r="P188" i="2"/>
  <c r="S188" i="2"/>
  <c r="T187" i="2"/>
  <c r="J181" i="2"/>
  <c r="J182" i="2"/>
  <c r="K187" i="2"/>
  <c r="L187" i="2"/>
  <c r="N187" i="2"/>
  <c r="M187" i="2"/>
  <c r="T186" i="2"/>
  <c r="K186" i="2"/>
  <c r="L186" i="2"/>
  <c r="N186" i="2"/>
  <c r="M186" i="2"/>
  <c r="T185" i="2"/>
  <c r="K185" i="2"/>
  <c r="L185" i="2"/>
  <c r="N185" i="2"/>
  <c r="M185" i="2"/>
  <c r="T184" i="2"/>
  <c r="K184" i="2"/>
  <c r="L184" i="2"/>
  <c r="N184" i="2"/>
  <c r="M184" i="2"/>
  <c r="T183" i="2"/>
  <c r="K183" i="2"/>
  <c r="L183" i="2"/>
  <c r="N183" i="2"/>
  <c r="M183" i="2"/>
  <c r="P182" i="2"/>
  <c r="S182" i="2"/>
  <c r="P181" i="2"/>
  <c r="S181" i="2"/>
  <c r="T180" i="2"/>
  <c r="J174" i="2"/>
  <c r="J175" i="2"/>
  <c r="K180" i="2"/>
  <c r="L180" i="2"/>
  <c r="N180" i="2"/>
  <c r="M180" i="2"/>
  <c r="T179" i="2"/>
  <c r="K179" i="2"/>
  <c r="L179" i="2"/>
  <c r="N179" i="2"/>
  <c r="M179" i="2"/>
  <c r="T178" i="2"/>
  <c r="K178" i="2"/>
  <c r="L178" i="2"/>
  <c r="N178" i="2"/>
  <c r="M178" i="2"/>
  <c r="T177" i="2"/>
  <c r="K177" i="2"/>
  <c r="L177" i="2"/>
  <c r="N177" i="2"/>
  <c r="M177" i="2"/>
  <c r="T176" i="2"/>
  <c r="K176" i="2"/>
  <c r="L176" i="2"/>
  <c r="N176" i="2"/>
  <c r="M176" i="2"/>
  <c r="P175" i="2"/>
  <c r="S175" i="2"/>
  <c r="P174" i="2"/>
  <c r="S174" i="2"/>
  <c r="T173" i="2"/>
  <c r="J170" i="2"/>
  <c r="J171" i="2"/>
  <c r="K173" i="2"/>
  <c r="L173" i="2"/>
  <c r="N173" i="2"/>
  <c r="M173" i="2"/>
  <c r="T172" i="2"/>
  <c r="K172" i="2"/>
  <c r="L172" i="2"/>
  <c r="N172" i="2"/>
  <c r="M172" i="2"/>
  <c r="P171" i="2"/>
  <c r="S171" i="2"/>
  <c r="P170" i="2"/>
  <c r="S170" i="2"/>
  <c r="T169" i="2"/>
  <c r="J163" i="2"/>
  <c r="J164" i="2"/>
  <c r="K169" i="2"/>
  <c r="L169" i="2"/>
  <c r="N169" i="2"/>
  <c r="M169" i="2"/>
  <c r="T168" i="2"/>
  <c r="K168" i="2"/>
  <c r="L168" i="2"/>
  <c r="N168" i="2"/>
  <c r="M168" i="2"/>
  <c r="T167" i="2"/>
  <c r="K167" i="2"/>
  <c r="L167" i="2"/>
  <c r="N167" i="2"/>
  <c r="M167" i="2"/>
  <c r="T166" i="2"/>
  <c r="K166" i="2"/>
  <c r="L166" i="2"/>
  <c r="N166" i="2"/>
  <c r="M166" i="2"/>
  <c r="T165" i="2"/>
  <c r="K165" i="2"/>
  <c r="L165" i="2"/>
  <c r="N165" i="2"/>
  <c r="M165" i="2"/>
  <c r="P164" i="2"/>
  <c r="S164" i="2"/>
  <c r="P163" i="2"/>
  <c r="S163" i="2"/>
  <c r="T162" i="2"/>
  <c r="J156" i="2"/>
  <c r="J157" i="2"/>
  <c r="K162" i="2"/>
  <c r="L162" i="2"/>
  <c r="N162" i="2"/>
  <c r="M162" i="2"/>
  <c r="T161" i="2"/>
  <c r="K161" i="2"/>
  <c r="L161" i="2"/>
  <c r="N161" i="2"/>
  <c r="M161" i="2"/>
  <c r="T160" i="2"/>
  <c r="K160" i="2"/>
  <c r="L160" i="2"/>
  <c r="N160" i="2"/>
  <c r="M160" i="2"/>
  <c r="T159" i="2"/>
  <c r="K159" i="2"/>
  <c r="L159" i="2"/>
  <c r="N159" i="2"/>
  <c r="M159" i="2"/>
  <c r="T158" i="2"/>
  <c r="K158" i="2"/>
  <c r="L158" i="2"/>
  <c r="N158" i="2"/>
  <c r="M158" i="2"/>
  <c r="P157" i="2"/>
  <c r="S157" i="2"/>
  <c r="P156" i="2"/>
  <c r="S156" i="2"/>
  <c r="T155" i="2"/>
  <c r="J149" i="2"/>
  <c r="J150" i="2"/>
  <c r="K155" i="2"/>
  <c r="L155" i="2"/>
  <c r="N155" i="2"/>
  <c r="M155" i="2"/>
  <c r="T154" i="2"/>
  <c r="K154" i="2"/>
  <c r="L154" i="2"/>
  <c r="N154" i="2"/>
  <c r="M154" i="2"/>
  <c r="T153" i="2"/>
  <c r="K153" i="2"/>
  <c r="L153" i="2"/>
  <c r="N153" i="2"/>
  <c r="M153" i="2"/>
  <c r="T152" i="2"/>
  <c r="K152" i="2"/>
  <c r="L152" i="2"/>
  <c r="N152" i="2"/>
  <c r="M152" i="2"/>
  <c r="T151" i="2"/>
  <c r="K151" i="2"/>
  <c r="L151" i="2"/>
  <c r="N151" i="2"/>
  <c r="M151" i="2"/>
  <c r="P150" i="2"/>
  <c r="S150" i="2"/>
  <c r="P149" i="2"/>
  <c r="S149" i="2"/>
  <c r="T148" i="2"/>
  <c r="J142" i="2"/>
  <c r="J143" i="2"/>
  <c r="K148" i="2"/>
  <c r="L148" i="2"/>
  <c r="N148" i="2"/>
  <c r="M148" i="2"/>
  <c r="T147" i="2"/>
  <c r="K147" i="2"/>
  <c r="L147" i="2"/>
  <c r="N147" i="2"/>
  <c r="M147" i="2"/>
  <c r="T146" i="2"/>
  <c r="K146" i="2"/>
  <c r="L146" i="2"/>
  <c r="N146" i="2"/>
  <c r="M146" i="2"/>
  <c r="T145" i="2"/>
  <c r="K145" i="2"/>
  <c r="L145" i="2"/>
  <c r="N145" i="2"/>
  <c r="M145" i="2"/>
  <c r="T144" i="2"/>
  <c r="K144" i="2"/>
  <c r="L144" i="2"/>
  <c r="N144" i="2"/>
  <c r="M144" i="2"/>
  <c r="P143" i="2"/>
  <c r="S143" i="2"/>
  <c r="P142" i="2"/>
  <c r="S142" i="2"/>
  <c r="T141" i="2"/>
  <c r="J136" i="2"/>
  <c r="K141" i="2"/>
  <c r="L141" i="2"/>
  <c r="N141" i="2"/>
  <c r="M141" i="2"/>
  <c r="T140" i="2"/>
  <c r="K140" i="2"/>
  <c r="L140" i="2"/>
  <c r="N140" i="2"/>
  <c r="M140" i="2"/>
  <c r="T139" i="2"/>
  <c r="K139" i="2"/>
  <c r="L139" i="2"/>
  <c r="N139" i="2"/>
  <c r="M139" i="2"/>
  <c r="T138" i="2"/>
  <c r="K138" i="2"/>
  <c r="L138" i="2"/>
  <c r="N138" i="2"/>
  <c r="M138" i="2"/>
  <c r="T137" i="2"/>
  <c r="K137" i="2"/>
  <c r="L137" i="2"/>
  <c r="N137" i="2"/>
  <c r="M137" i="2"/>
  <c r="P136" i="2"/>
  <c r="S136" i="2"/>
  <c r="P135" i="2"/>
  <c r="T134" i="2"/>
  <c r="J128" i="2"/>
  <c r="K134" i="2"/>
  <c r="L134" i="2"/>
  <c r="N134" i="2"/>
  <c r="M134" i="2"/>
  <c r="T133" i="2"/>
  <c r="K133" i="2"/>
  <c r="L133" i="2"/>
  <c r="N133" i="2"/>
  <c r="M133" i="2"/>
  <c r="T132" i="2"/>
  <c r="K132" i="2"/>
  <c r="L132" i="2"/>
  <c r="N132" i="2"/>
  <c r="M132" i="2"/>
  <c r="T131" i="2"/>
  <c r="K131" i="2"/>
  <c r="L131" i="2"/>
  <c r="N131" i="2"/>
  <c r="M131" i="2"/>
  <c r="T130" i="2"/>
  <c r="K130" i="2"/>
  <c r="L130" i="2"/>
  <c r="N130" i="2"/>
  <c r="M130" i="2"/>
  <c r="P129" i="2"/>
  <c r="P128" i="2"/>
  <c r="S128" i="2"/>
  <c r="T127" i="2"/>
  <c r="J122" i="2"/>
  <c r="J123" i="2"/>
  <c r="K127" i="2"/>
  <c r="L127" i="2"/>
  <c r="N127" i="2"/>
  <c r="M127" i="2"/>
  <c r="T126" i="2"/>
  <c r="K126" i="2"/>
  <c r="L126" i="2"/>
  <c r="N126" i="2"/>
  <c r="M126" i="2"/>
  <c r="T125" i="2"/>
  <c r="K125" i="2"/>
  <c r="L125" i="2"/>
  <c r="N125" i="2"/>
  <c r="M125" i="2"/>
  <c r="T124" i="2"/>
  <c r="K124" i="2"/>
  <c r="L124" i="2"/>
  <c r="N124" i="2"/>
  <c r="M124" i="2"/>
  <c r="P123" i="2"/>
  <c r="S123" i="2"/>
  <c r="P122" i="2"/>
  <c r="S122" i="2"/>
  <c r="T121" i="2"/>
  <c r="J116" i="2"/>
  <c r="K121" i="2"/>
  <c r="L121" i="2"/>
  <c r="N121" i="2"/>
  <c r="M121" i="2"/>
  <c r="T120" i="2"/>
  <c r="K120" i="2"/>
  <c r="L120" i="2"/>
  <c r="N120" i="2"/>
  <c r="M120" i="2"/>
  <c r="T119" i="2"/>
  <c r="K119" i="2"/>
  <c r="L119" i="2"/>
  <c r="N119" i="2"/>
  <c r="M119" i="2"/>
  <c r="T118" i="2"/>
  <c r="K118" i="2"/>
  <c r="L118" i="2"/>
  <c r="N118" i="2"/>
  <c r="M118" i="2"/>
  <c r="T117" i="2"/>
  <c r="P116" i="2"/>
  <c r="S116" i="2"/>
  <c r="O117" i="2"/>
  <c r="K117" i="2"/>
  <c r="L117" i="2"/>
  <c r="N117" i="2"/>
  <c r="M117" i="2"/>
  <c r="P115" i="2"/>
  <c r="P114" i="2"/>
  <c r="S114" i="2"/>
  <c r="J114" i="2"/>
  <c r="T113" i="2"/>
  <c r="J108" i="2"/>
  <c r="J109" i="2"/>
  <c r="K113" i="2"/>
  <c r="L113" i="2"/>
  <c r="N113" i="2"/>
  <c r="M113" i="2"/>
  <c r="T112" i="2"/>
  <c r="K112" i="2"/>
  <c r="L112" i="2"/>
  <c r="N112" i="2"/>
  <c r="M112" i="2"/>
  <c r="T111" i="2"/>
  <c r="K111" i="2"/>
  <c r="L111" i="2"/>
  <c r="N111" i="2"/>
  <c r="M111" i="2"/>
  <c r="T110" i="2"/>
  <c r="K110" i="2"/>
  <c r="L110" i="2"/>
  <c r="N110" i="2"/>
  <c r="M110" i="2"/>
  <c r="P109" i="2"/>
  <c r="S109" i="2"/>
  <c r="P108" i="2"/>
  <c r="S108" i="2"/>
  <c r="T107" i="2"/>
  <c r="J101" i="2"/>
  <c r="J102" i="2"/>
  <c r="K107" i="2"/>
  <c r="L107" i="2"/>
  <c r="N107" i="2"/>
  <c r="M107" i="2"/>
  <c r="T106" i="2"/>
  <c r="K106" i="2"/>
  <c r="L106" i="2"/>
  <c r="N106" i="2"/>
  <c r="M106" i="2"/>
  <c r="T105" i="2"/>
  <c r="K105" i="2"/>
  <c r="L105" i="2"/>
  <c r="N105" i="2"/>
  <c r="M105" i="2"/>
  <c r="T104" i="2"/>
  <c r="K104" i="2"/>
  <c r="L104" i="2"/>
  <c r="N104" i="2"/>
  <c r="M104" i="2"/>
  <c r="T103" i="2"/>
  <c r="K103" i="2"/>
  <c r="L103" i="2"/>
  <c r="N103" i="2"/>
  <c r="M103" i="2"/>
  <c r="P102" i="2"/>
  <c r="S102" i="2"/>
  <c r="P101" i="2"/>
  <c r="S101" i="2"/>
  <c r="T100" i="2"/>
  <c r="J94" i="2"/>
  <c r="J95" i="2"/>
  <c r="K100" i="2"/>
  <c r="L100" i="2"/>
  <c r="N100" i="2"/>
  <c r="M100" i="2"/>
  <c r="T99" i="2"/>
  <c r="K99" i="2"/>
  <c r="L99" i="2"/>
  <c r="N99" i="2"/>
  <c r="M99" i="2"/>
  <c r="T98" i="2"/>
  <c r="K98" i="2"/>
  <c r="L98" i="2"/>
  <c r="N98" i="2"/>
  <c r="M98" i="2"/>
  <c r="T97" i="2"/>
  <c r="K97" i="2"/>
  <c r="L97" i="2"/>
  <c r="N97" i="2"/>
  <c r="M97" i="2"/>
  <c r="T96" i="2"/>
  <c r="K96" i="2"/>
  <c r="L96" i="2"/>
  <c r="N96" i="2"/>
  <c r="M96" i="2"/>
  <c r="P95" i="2"/>
  <c r="S95" i="2"/>
  <c r="P94" i="2"/>
  <c r="S94" i="2"/>
  <c r="T93" i="2"/>
  <c r="J87" i="2"/>
  <c r="J88" i="2"/>
  <c r="K93" i="2"/>
  <c r="L93" i="2"/>
  <c r="N93" i="2"/>
  <c r="M93" i="2"/>
  <c r="T92" i="2"/>
  <c r="K92" i="2"/>
  <c r="L92" i="2"/>
  <c r="N92" i="2"/>
  <c r="M92" i="2"/>
  <c r="T91" i="2"/>
  <c r="K91" i="2"/>
  <c r="L91" i="2"/>
  <c r="N91" i="2"/>
  <c r="M91" i="2"/>
  <c r="T90" i="2"/>
  <c r="K90" i="2"/>
  <c r="L90" i="2"/>
  <c r="N90" i="2"/>
  <c r="M90" i="2"/>
  <c r="T89" i="2"/>
  <c r="K89" i="2"/>
  <c r="L89" i="2"/>
  <c r="N89" i="2"/>
  <c r="M89" i="2"/>
  <c r="P88" i="2"/>
  <c r="S88" i="2"/>
  <c r="P87" i="2"/>
  <c r="S87" i="2"/>
  <c r="T86" i="2"/>
  <c r="J80" i="2"/>
  <c r="J81" i="2"/>
  <c r="K86" i="2"/>
  <c r="L86" i="2"/>
  <c r="N86" i="2"/>
  <c r="M86" i="2"/>
  <c r="T85" i="2"/>
  <c r="K85" i="2"/>
  <c r="L85" i="2"/>
  <c r="N85" i="2"/>
  <c r="M85" i="2"/>
  <c r="T84" i="2"/>
  <c r="K84" i="2"/>
  <c r="L84" i="2"/>
  <c r="N84" i="2"/>
  <c r="M84" i="2"/>
  <c r="T83" i="2"/>
  <c r="K83" i="2"/>
  <c r="L83" i="2"/>
  <c r="N83" i="2"/>
  <c r="M83" i="2"/>
  <c r="T82" i="2"/>
  <c r="K82" i="2"/>
  <c r="L82" i="2"/>
  <c r="N82" i="2"/>
  <c r="M82" i="2"/>
  <c r="P81" i="2"/>
  <c r="S81" i="2"/>
  <c r="P80" i="2"/>
  <c r="S80" i="2"/>
  <c r="T79" i="2"/>
  <c r="J73" i="2"/>
  <c r="J74" i="2"/>
  <c r="K79" i="2"/>
  <c r="L79" i="2"/>
  <c r="N79" i="2"/>
  <c r="M79" i="2"/>
  <c r="T78" i="2"/>
  <c r="K78" i="2"/>
  <c r="L78" i="2"/>
  <c r="N78" i="2"/>
  <c r="M78" i="2"/>
  <c r="T77" i="2"/>
  <c r="K77" i="2"/>
  <c r="L77" i="2"/>
  <c r="N77" i="2"/>
  <c r="M77" i="2"/>
  <c r="T76" i="2"/>
  <c r="K76" i="2"/>
  <c r="L76" i="2"/>
  <c r="N76" i="2"/>
  <c r="M76" i="2"/>
  <c r="T75" i="2"/>
  <c r="K75" i="2"/>
  <c r="L75" i="2"/>
  <c r="N75" i="2"/>
  <c r="M75" i="2"/>
  <c r="P74" i="2"/>
  <c r="S74" i="2"/>
  <c r="P73" i="2"/>
  <c r="S73" i="2"/>
  <c r="T72" i="2"/>
  <c r="J66" i="2"/>
  <c r="J67" i="2"/>
  <c r="K72" i="2"/>
  <c r="L72" i="2"/>
  <c r="N72" i="2"/>
  <c r="M72" i="2"/>
  <c r="T71" i="2"/>
  <c r="K71" i="2"/>
  <c r="L71" i="2"/>
  <c r="N71" i="2"/>
  <c r="M71" i="2"/>
  <c r="T70" i="2"/>
  <c r="K70" i="2"/>
  <c r="L70" i="2"/>
  <c r="N70" i="2"/>
  <c r="M70" i="2"/>
  <c r="T69" i="2"/>
  <c r="K69" i="2"/>
  <c r="L69" i="2"/>
  <c r="N69" i="2"/>
  <c r="M69" i="2"/>
  <c r="T68" i="2"/>
  <c r="P66" i="2"/>
  <c r="S66" i="2"/>
  <c r="P67" i="2"/>
  <c r="S67" i="2"/>
  <c r="O68" i="2"/>
  <c r="K68" i="2"/>
  <c r="L68" i="2"/>
  <c r="N68" i="2"/>
  <c r="M68" i="2"/>
  <c r="P65" i="2"/>
  <c r="Q65" i="2"/>
  <c r="R65" i="2"/>
  <c r="S65" i="2"/>
  <c r="I65" i="2"/>
  <c r="P64" i="2"/>
  <c r="Q64" i="2"/>
  <c r="R64" i="2"/>
  <c r="S64" i="2"/>
  <c r="I64" i="2"/>
  <c r="T63" i="2"/>
  <c r="U63" i="2"/>
  <c r="V63" i="2"/>
  <c r="K63" i="2"/>
  <c r="L63" i="2"/>
  <c r="N63" i="2"/>
  <c r="M63" i="2"/>
  <c r="H63" i="2"/>
  <c r="T62" i="2"/>
  <c r="U62" i="2"/>
  <c r="V62" i="2"/>
  <c r="K62" i="2"/>
  <c r="L62" i="2"/>
  <c r="N62" i="2"/>
  <c r="M62" i="2"/>
  <c r="H62" i="2"/>
  <c r="T61" i="2"/>
  <c r="U61" i="2"/>
  <c r="V61" i="2"/>
  <c r="K61" i="2"/>
  <c r="L61" i="2"/>
  <c r="N61" i="2"/>
  <c r="M61" i="2"/>
  <c r="H61" i="2"/>
  <c r="T60" i="2"/>
  <c r="U60" i="2"/>
  <c r="V60" i="2"/>
  <c r="K60" i="2"/>
  <c r="L60" i="2"/>
  <c r="N60" i="2"/>
  <c r="M60" i="2"/>
  <c r="H60" i="2"/>
  <c r="P59" i="2"/>
  <c r="Q59" i="2"/>
  <c r="R59" i="2"/>
  <c r="S59" i="2"/>
  <c r="I59" i="2"/>
  <c r="P58" i="2"/>
  <c r="Q58" i="2"/>
  <c r="R58" i="2"/>
  <c r="S58" i="2"/>
  <c r="I58" i="2"/>
  <c r="T57" i="2"/>
  <c r="U57" i="2"/>
  <c r="V57" i="2"/>
  <c r="K57" i="2"/>
  <c r="L57" i="2"/>
  <c r="N57" i="2"/>
  <c r="M57" i="2"/>
  <c r="H57" i="2"/>
  <c r="T56" i="2"/>
  <c r="U56" i="2"/>
  <c r="V56" i="2"/>
  <c r="K56" i="2"/>
  <c r="L56" i="2"/>
  <c r="N56" i="2"/>
  <c r="M56" i="2"/>
  <c r="H56" i="2"/>
  <c r="T55" i="2"/>
  <c r="U55" i="2"/>
  <c r="V55" i="2"/>
  <c r="K55" i="2"/>
  <c r="L55" i="2"/>
  <c r="N55" i="2"/>
  <c r="M55" i="2"/>
  <c r="H55" i="2"/>
  <c r="T54" i="2"/>
  <c r="U54" i="2"/>
  <c r="V54" i="2"/>
  <c r="K54" i="2"/>
  <c r="L54" i="2"/>
  <c r="N54" i="2"/>
  <c r="M54" i="2"/>
  <c r="H54" i="2"/>
  <c r="T53" i="2"/>
  <c r="U53" i="2"/>
  <c r="V53" i="2"/>
  <c r="K53" i="2"/>
  <c r="L53" i="2"/>
  <c r="N53" i="2"/>
  <c r="M53" i="2"/>
  <c r="H53" i="2"/>
  <c r="P52" i="2"/>
  <c r="Q52" i="2"/>
  <c r="R52" i="2"/>
  <c r="S52" i="2"/>
  <c r="I52" i="2"/>
  <c r="P51" i="2"/>
  <c r="Q51" i="2"/>
  <c r="R51" i="2"/>
  <c r="S51" i="2"/>
  <c r="I51" i="2"/>
  <c r="T50" i="2"/>
  <c r="U50" i="2"/>
  <c r="V50" i="2"/>
  <c r="K50" i="2"/>
  <c r="L50" i="2"/>
  <c r="N50" i="2"/>
  <c r="M50" i="2"/>
  <c r="H50" i="2"/>
  <c r="T49" i="2"/>
  <c r="U49" i="2"/>
  <c r="V49" i="2"/>
  <c r="K49" i="2"/>
  <c r="L49" i="2"/>
  <c r="N49" i="2"/>
  <c r="M49" i="2"/>
  <c r="H49" i="2"/>
  <c r="T48" i="2"/>
  <c r="U48" i="2"/>
  <c r="V48" i="2"/>
  <c r="K48" i="2"/>
  <c r="L48" i="2"/>
  <c r="N48" i="2"/>
  <c r="M48" i="2"/>
  <c r="H48" i="2"/>
  <c r="T47" i="2"/>
  <c r="U47" i="2"/>
  <c r="V47" i="2"/>
  <c r="K47" i="2"/>
  <c r="L47" i="2"/>
  <c r="N47" i="2"/>
  <c r="M47" i="2"/>
  <c r="H47" i="2"/>
  <c r="T46" i="2"/>
  <c r="U46" i="2"/>
  <c r="V46" i="2"/>
  <c r="K46" i="2"/>
  <c r="L46" i="2"/>
  <c r="N46" i="2"/>
  <c r="M46" i="2"/>
  <c r="H46" i="2"/>
  <c r="P45" i="2"/>
  <c r="Q45" i="2"/>
  <c r="R45" i="2"/>
  <c r="S45" i="2"/>
  <c r="I45" i="2"/>
  <c r="P44" i="2"/>
  <c r="Q44" i="2"/>
  <c r="R44" i="2"/>
  <c r="S44" i="2"/>
  <c r="I44" i="2"/>
  <c r="T43" i="2"/>
  <c r="U43" i="2"/>
  <c r="V43" i="2"/>
  <c r="K43" i="2"/>
  <c r="L43" i="2"/>
  <c r="N43" i="2"/>
  <c r="M43" i="2"/>
  <c r="H43" i="2"/>
  <c r="T42" i="2"/>
  <c r="U42" i="2"/>
  <c r="V42" i="2"/>
  <c r="K42" i="2"/>
  <c r="L42" i="2"/>
  <c r="N42" i="2"/>
  <c r="M42" i="2"/>
  <c r="H42" i="2"/>
  <c r="T41" i="2"/>
  <c r="U41" i="2"/>
  <c r="V41" i="2"/>
  <c r="K41" i="2"/>
  <c r="L41" i="2"/>
  <c r="N41" i="2"/>
  <c r="M41" i="2"/>
  <c r="H41" i="2"/>
  <c r="T40" i="2"/>
  <c r="U40" i="2"/>
  <c r="V40" i="2"/>
  <c r="K40" i="2"/>
  <c r="L40" i="2"/>
  <c r="N40" i="2"/>
  <c r="M40" i="2"/>
  <c r="H40" i="2"/>
  <c r="T39" i="2"/>
  <c r="U39" i="2"/>
  <c r="V39" i="2"/>
  <c r="K39" i="2"/>
  <c r="L39" i="2"/>
  <c r="N39" i="2"/>
  <c r="M39" i="2"/>
  <c r="H39" i="2"/>
  <c r="P38" i="2"/>
  <c r="Q38" i="2"/>
  <c r="R38" i="2"/>
  <c r="S38" i="2"/>
  <c r="I38" i="2"/>
  <c r="P37" i="2"/>
  <c r="Q37" i="2"/>
  <c r="R37" i="2"/>
  <c r="S37" i="2"/>
  <c r="I37" i="2"/>
  <c r="T36" i="2"/>
  <c r="U36" i="2"/>
  <c r="V36" i="2"/>
  <c r="K36" i="2"/>
  <c r="L36" i="2"/>
  <c r="N36" i="2"/>
  <c r="M36" i="2"/>
  <c r="H36" i="2"/>
  <c r="T35" i="2"/>
  <c r="U35" i="2"/>
  <c r="V35" i="2"/>
  <c r="K35" i="2"/>
  <c r="L35" i="2"/>
  <c r="N35" i="2"/>
  <c r="M35" i="2"/>
  <c r="H35" i="2"/>
  <c r="T34" i="2"/>
  <c r="U34" i="2"/>
  <c r="V34" i="2"/>
  <c r="K34" i="2"/>
  <c r="L34" i="2"/>
  <c r="N34" i="2"/>
  <c r="M34" i="2"/>
  <c r="H34" i="2"/>
  <c r="T33" i="2"/>
  <c r="U33" i="2"/>
  <c r="V33" i="2"/>
  <c r="K33" i="2"/>
  <c r="L33" i="2"/>
  <c r="N33" i="2"/>
  <c r="M33" i="2"/>
  <c r="H33" i="2"/>
  <c r="T32" i="2"/>
  <c r="U32" i="2"/>
  <c r="V32" i="2"/>
  <c r="K32" i="2"/>
  <c r="L32" i="2"/>
  <c r="N32" i="2"/>
  <c r="M32" i="2"/>
  <c r="H32" i="2"/>
  <c r="P31" i="2"/>
  <c r="Q31" i="2"/>
  <c r="R31" i="2"/>
  <c r="S31" i="2"/>
  <c r="I31" i="2"/>
  <c r="P30" i="2"/>
  <c r="Q30" i="2"/>
  <c r="R30" i="2"/>
  <c r="S30" i="2"/>
  <c r="I30" i="2"/>
  <c r="T29" i="2"/>
  <c r="U29" i="2"/>
  <c r="V29" i="2"/>
  <c r="K29" i="2"/>
  <c r="L29" i="2"/>
  <c r="N29" i="2"/>
  <c r="M29" i="2"/>
  <c r="H29" i="2"/>
  <c r="T28" i="2"/>
  <c r="U28" i="2"/>
  <c r="V28" i="2"/>
  <c r="K28" i="2"/>
  <c r="L28" i="2"/>
  <c r="N28" i="2"/>
  <c r="M28" i="2"/>
  <c r="H28" i="2"/>
  <c r="T27" i="2"/>
  <c r="U27" i="2"/>
  <c r="V27" i="2"/>
  <c r="K27" i="2"/>
  <c r="L27" i="2"/>
  <c r="N27" i="2"/>
  <c r="M27" i="2"/>
  <c r="H27" i="2"/>
  <c r="T26" i="2"/>
  <c r="U26" i="2"/>
  <c r="V26" i="2"/>
  <c r="K26" i="2"/>
  <c r="L26" i="2"/>
  <c r="N26" i="2"/>
  <c r="M26" i="2"/>
  <c r="H26" i="2"/>
  <c r="T25" i="2"/>
  <c r="U25" i="2"/>
  <c r="V25" i="2"/>
  <c r="K25" i="2"/>
  <c r="L25" i="2"/>
  <c r="N25" i="2"/>
  <c r="M25" i="2"/>
  <c r="H25" i="2"/>
  <c r="P24" i="2"/>
  <c r="Q24" i="2"/>
  <c r="R24" i="2"/>
  <c r="S24" i="2"/>
  <c r="I24" i="2"/>
  <c r="P23" i="2"/>
  <c r="Q23" i="2"/>
  <c r="R23" i="2"/>
  <c r="S23" i="2"/>
  <c r="I23" i="2"/>
  <c r="T22" i="2"/>
  <c r="U22" i="2"/>
  <c r="V22" i="2"/>
  <c r="K22" i="2"/>
  <c r="L22" i="2"/>
  <c r="N22" i="2"/>
  <c r="M22" i="2"/>
  <c r="H22" i="2"/>
  <c r="T21" i="2"/>
  <c r="U21" i="2"/>
  <c r="V21" i="2"/>
  <c r="K21" i="2"/>
  <c r="L21" i="2"/>
  <c r="N21" i="2"/>
  <c r="M21" i="2"/>
  <c r="H21" i="2"/>
  <c r="T20" i="2"/>
  <c r="U20" i="2"/>
  <c r="V20" i="2"/>
  <c r="K20" i="2"/>
  <c r="L20" i="2"/>
  <c r="N20" i="2"/>
  <c r="M20" i="2"/>
  <c r="H20" i="2"/>
  <c r="T19" i="2"/>
  <c r="U19" i="2"/>
  <c r="V19" i="2"/>
  <c r="K19" i="2"/>
  <c r="L19" i="2"/>
  <c r="N19" i="2"/>
  <c r="M19" i="2"/>
  <c r="H19" i="2"/>
  <c r="T18" i="2"/>
  <c r="U18" i="2"/>
  <c r="V18" i="2"/>
  <c r="K18" i="2"/>
  <c r="L18" i="2"/>
  <c r="N18" i="2"/>
  <c r="M18" i="2"/>
  <c r="H18" i="2"/>
  <c r="P17" i="2"/>
  <c r="Q17" i="2"/>
  <c r="R17" i="2"/>
  <c r="S17" i="2"/>
  <c r="I17" i="2"/>
  <c r="P16" i="2"/>
  <c r="Q16" i="2"/>
  <c r="R16" i="2"/>
  <c r="S16" i="2"/>
  <c r="I16" i="2"/>
  <c r="T15" i="2"/>
  <c r="U15" i="2"/>
  <c r="V15" i="2"/>
  <c r="K15" i="2"/>
  <c r="L15" i="2"/>
  <c r="N15" i="2"/>
  <c r="M15" i="2"/>
  <c r="H15" i="2"/>
  <c r="T14" i="2"/>
  <c r="U14" i="2"/>
  <c r="V14" i="2"/>
  <c r="K14" i="2"/>
  <c r="L14" i="2"/>
  <c r="N14" i="2"/>
  <c r="M14" i="2"/>
  <c r="H14" i="2"/>
  <c r="T13" i="2"/>
  <c r="U13" i="2"/>
  <c r="V13" i="2"/>
  <c r="K13" i="2"/>
  <c r="L13" i="2"/>
  <c r="N13" i="2"/>
  <c r="M13" i="2"/>
  <c r="H13" i="2"/>
  <c r="T12" i="2"/>
  <c r="U12" i="2"/>
  <c r="V12" i="2"/>
  <c r="K12" i="2"/>
  <c r="L12" i="2"/>
  <c r="N12" i="2"/>
  <c r="M12" i="2"/>
  <c r="H12" i="2"/>
  <c r="T11" i="2"/>
  <c r="U11" i="2"/>
  <c r="V11" i="2"/>
  <c r="P5" i="2"/>
  <c r="Q5" i="2"/>
  <c r="R5" i="2"/>
  <c r="S5" i="2"/>
  <c r="P6" i="2"/>
  <c r="Q6" i="2"/>
  <c r="R6" i="2"/>
  <c r="S6" i="2"/>
  <c r="P7" i="2"/>
  <c r="Q7" i="2"/>
  <c r="R7" i="2"/>
  <c r="S7" i="2"/>
  <c r="P8" i="2"/>
  <c r="Q8" i="2"/>
  <c r="R8" i="2"/>
  <c r="S8" i="2"/>
  <c r="P9" i="2"/>
  <c r="Q9" i="2"/>
  <c r="R9" i="2"/>
  <c r="S9" i="2"/>
  <c r="P10" i="2"/>
  <c r="Q10" i="2"/>
  <c r="R10" i="2"/>
  <c r="S10" i="2"/>
  <c r="O11" i="2"/>
  <c r="K11" i="2"/>
  <c r="L11" i="2"/>
  <c r="N11" i="2"/>
  <c r="M11" i="2"/>
  <c r="H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<sst xmlns="http://schemas.openxmlformats.org/spreadsheetml/2006/main" count="1920" uniqueCount="632">
  <si>
    <r>
      <t>REFERENCE</t>
    </r>
    <r>
      <rPr>
        <b/>
        <vertAlign val="superscript"/>
        <sz val="12"/>
        <color theme="1"/>
        <rFont val="Times New Roman"/>
      </rPr>
      <t>1</t>
    </r>
  </si>
  <si>
    <t>LOCATION</t>
  </si>
  <si>
    <t>SAMPLE NAME</t>
  </si>
  <si>
    <t>MATERIAL</t>
  </si>
  <si>
    <t>SPOT NAME</t>
  </si>
  <si>
    <t>ANALYSIS DATE</t>
  </si>
  <si>
    <r>
      <t>STANDARDS</t>
    </r>
    <r>
      <rPr>
        <b/>
        <vertAlign val="superscript"/>
        <sz val="12"/>
        <color theme="1"/>
        <rFont val="Times New Roman"/>
      </rPr>
      <t>6</t>
    </r>
  </si>
  <si>
    <r>
      <t>Oxygen isotopic data are reported in δ</t>
    </r>
    <r>
      <rPr>
        <b/>
        <vertAlign val="superscript"/>
        <sz val="12"/>
        <rFont val="Times New Roman"/>
      </rPr>
      <t>18</t>
    </r>
    <r>
      <rPr>
        <b/>
        <sz val="12"/>
        <rFont val="Times New Roman"/>
        <family val="1"/>
      </rPr>
      <t>O notation relative to Vienna Standard Mean Ocean Water (VSMOW)</t>
    </r>
  </si>
  <si>
    <r>
      <rPr>
        <b/>
        <vertAlign val="superscript"/>
        <sz val="12"/>
        <rFont val="Times New Roman"/>
      </rPr>
      <t>16</t>
    </r>
    <r>
      <rPr>
        <b/>
        <sz val="12"/>
        <rFont val="Times New Roman"/>
        <family val="1"/>
      </rPr>
      <t>O Measured</t>
    </r>
  </si>
  <si>
    <r>
      <rPr>
        <b/>
        <vertAlign val="superscript"/>
        <sz val="12"/>
        <rFont val="Times New Roman"/>
      </rPr>
      <t>16</t>
    </r>
    <r>
      <rPr>
        <b/>
        <sz val="12"/>
        <rFont val="Times New Roman"/>
        <family val="1"/>
      </rPr>
      <t>O Error</t>
    </r>
  </si>
  <si>
    <r>
      <rPr>
        <b/>
        <vertAlign val="superscript"/>
        <sz val="12"/>
        <rFont val="Times New Roman"/>
      </rPr>
      <t>18</t>
    </r>
    <r>
      <rPr>
        <b/>
        <sz val="12"/>
        <rFont val="Times New Roman"/>
        <family val="1"/>
      </rPr>
      <t>O Measured</t>
    </r>
  </si>
  <si>
    <r>
      <rPr>
        <b/>
        <vertAlign val="superscript"/>
        <sz val="12"/>
        <rFont val="Times New Roman"/>
      </rPr>
      <t>18</t>
    </r>
    <r>
      <rPr>
        <b/>
        <sz val="12"/>
        <rFont val="Times New Roman"/>
        <family val="1"/>
      </rPr>
      <t>O Error</t>
    </r>
  </si>
  <si>
    <r>
      <t>18</t>
    </r>
    <r>
      <rPr>
        <b/>
        <sz val="12"/>
        <rFont val="Times New Roman"/>
        <family val="1"/>
      </rPr>
      <t>O/</t>
    </r>
    <r>
      <rPr>
        <b/>
        <vertAlign val="superscript"/>
        <sz val="12"/>
        <rFont val="Times New Roman"/>
      </rPr>
      <t>16</t>
    </r>
    <r>
      <rPr>
        <b/>
        <sz val="12"/>
        <rFont val="Times New Roman"/>
        <family val="1"/>
      </rPr>
      <t>O Measured</t>
    </r>
  </si>
  <si>
    <r>
      <rPr>
        <b/>
        <vertAlign val="superscript"/>
        <sz val="12"/>
        <rFont val="Times New Roman"/>
      </rPr>
      <t>18</t>
    </r>
    <r>
      <rPr>
        <b/>
        <sz val="12"/>
        <rFont val="Times New Roman"/>
        <family val="1"/>
      </rPr>
      <t>O/</t>
    </r>
    <r>
      <rPr>
        <b/>
        <vertAlign val="superscript"/>
        <sz val="12"/>
        <rFont val="Times New Roman"/>
      </rPr>
      <t>16</t>
    </r>
    <r>
      <rPr>
        <b/>
        <sz val="12"/>
        <rFont val="Times New Roman"/>
        <family val="1"/>
      </rPr>
      <t>O Error</t>
    </r>
  </si>
  <si>
    <r>
      <rPr>
        <b/>
        <vertAlign val="superscript"/>
        <sz val="12"/>
        <rFont val="Times New Roman"/>
      </rPr>
      <t>18</t>
    </r>
    <r>
      <rPr>
        <b/>
        <sz val="12"/>
        <rFont val="Times New Roman"/>
        <family val="1"/>
      </rPr>
      <t>O/</t>
    </r>
    <r>
      <rPr>
        <b/>
        <vertAlign val="superscript"/>
        <sz val="12"/>
        <rFont val="Times New Roman"/>
      </rPr>
      <t>16</t>
    </r>
    <r>
      <rPr>
        <b/>
        <sz val="12"/>
        <rFont val="Times New Roman"/>
        <family val="1"/>
      </rPr>
      <t>O Corrected</t>
    </r>
  </si>
  <si>
    <r>
      <t xml:space="preserve"> δ</t>
    </r>
    <r>
      <rPr>
        <b/>
        <vertAlign val="superscript"/>
        <sz val="12"/>
        <rFont val="Times New Roman"/>
      </rPr>
      <t>18</t>
    </r>
    <r>
      <rPr>
        <b/>
        <sz val="12"/>
        <rFont val="Times New Roman"/>
        <family val="1"/>
      </rPr>
      <t>O Corrected</t>
    </r>
  </si>
  <si>
    <t>Error (1σ)</t>
  </si>
  <si>
    <t>Total Error (2σ)</t>
  </si>
  <si>
    <t>internal error (1σ)</t>
  </si>
  <si>
    <t>External error (1σ)</t>
  </si>
  <si>
    <t>Zircon</t>
  </si>
  <si>
    <t xml:space="preserve">Jan 2013. </t>
  </si>
  <si>
    <t>Krossá-Kækjudalsá</t>
  </si>
  <si>
    <t>ISKK</t>
  </si>
  <si>
    <t>TLC2_ISKK@1.ais</t>
  </si>
  <si>
    <t>TLC2_ISKK@10.ais</t>
  </si>
  <si>
    <t>TLC2_ISKK@11.ais</t>
  </si>
  <si>
    <t>TLC2_ISKK@12.ais</t>
  </si>
  <si>
    <t>TLC2_ISKK@13.ais</t>
  </si>
  <si>
    <t>TLC2_ISKK@14.ais</t>
  </si>
  <si>
    <t>TLC2_ISKK@15.ais</t>
  </si>
  <si>
    <t>TLC2_ISKK@16.ais</t>
  </si>
  <si>
    <t>TLC2_ISKK@17.ais</t>
  </si>
  <si>
    <t>TLC2_ISKK@18.ais</t>
  </si>
  <si>
    <t>TLC2_ISKK@19.ais</t>
  </si>
  <si>
    <t>TLC2_ISKK@2.ais</t>
  </si>
  <si>
    <t>TLC2_ISKK@20.ais</t>
  </si>
  <si>
    <t>TLC2_ISKK@21.ais</t>
  </si>
  <si>
    <t>TLC2_ISKK@22.ais</t>
  </si>
  <si>
    <t>TLC2_ISKK@23.ais</t>
  </si>
  <si>
    <t>TLC2_ISKK@24.ais</t>
  </si>
  <si>
    <t>TLC2_ISKK@25.ais</t>
  </si>
  <si>
    <t>TLC2_ISKK@26.ais</t>
  </si>
  <si>
    <t>TLC2_ISKK@3.ais</t>
  </si>
  <si>
    <t>TLC2_ISKK@4.ais</t>
  </si>
  <si>
    <t>TLC2_ISKK@5.ais</t>
  </si>
  <si>
    <t>TLC2_ISKK@6.ais</t>
  </si>
  <si>
    <t>TLC2_ISKK@7.ais</t>
  </si>
  <si>
    <t>TLC2_ISKK@8.ais</t>
  </si>
  <si>
    <t>TLC2_ISKK@9.ais</t>
  </si>
  <si>
    <t>TLC4_ISKK@1.ais</t>
  </si>
  <si>
    <t>TLC4_ISKK@10.ais</t>
  </si>
  <si>
    <t>TLC4_ISKK@11.ais</t>
  </si>
  <si>
    <t>TLC4_ISKK@12.ais</t>
  </si>
  <si>
    <t>TLC4_ISKK@13.ais</t>
  </si>
  <si>
    <t>TLC4_ISKK@14.ais</t>
  </si>
  <si>
    <t>TLC4_ISKK@15.ais</t>
  </si>
  <si>
    <t>TLC4_ISKK@16.ais</t>
  </si>
  <si>
    <t>TLC4_ISKK@17.ais</t>
  </si>
  <si>
    <t>TLC4_ISKK@18.ais</t>
  </si>
  <si>
    <t>TLC4_ISKK@19.ais</t>
  </si>
  <si>
    <t>TLC4_ISKK@2.ais</t>
  </si>
  <si>
    <t>TLC4_ISKK@20.ais</t>
  </si>
  <si>
    <t>TLC4_ISKK@21.ais</t>
  </si>
  <si>
    <t>TLC4_ISKK@22.ais</t>
  </si>
  <si>
    <t>TLC4_ISKK@23.ais</t>
  </si>
  <si>
    <t>TLC4_ISKK@24.ais</t>
  </si>
  <si>
    <t>TLC4_ISKK@25.ais</t>
  </si>
  <si>
    <t>TLC4_ISKK@26.ais</t>
  </si>
  <si>
    <t>TLC4_ISKK@27.ais</t>
  </si>
  <si>
    <t>TLC4_ISKK@28.ais</t>
  </si>
  <si>
    <t>TLC4_ISKK@29.ais</t>
  </si>
  <si>
    <t>TLC4_ISKK@3.ais</t>
  </si>
  <si>
    <t>TLC4_ISKK@30.ais</t>
  </si>
  <si>
    <t>TLC4_ISKK@31.ais</t>
  </si>
  <si>
    <t>TLC4_ISKK@32.ais</t>
  </si>
  <si>
    <t>TLC4_ISKK@33.ais</t>
  </si>
  <si>
    <t>TLC4_ISKK@34.ais</t>
  </si>
  <si>
    <t>TLC4_ISKK@35.ais</t>
  </si>
  <si>
    <t>TLC4_ISKK@36.ais</t>
  </si>
  <si>
    <t>TLC4_ISKK@37.ais</t>
  </si>
  <si>
    <t>TLC4_ISKK@38.ais</t>
  </si>
  <si>
    <t>TLC4_ISKK@39.ais</t>
  </si>
  <si>
    <t>TLC4_ISKK@4.ais</t>
  </si>
  <si>
    <t>TLC4_ISKK@5.ais</t>
  </si>
  <si>
    <t>TLC4_ISKK@6.ais</t>
  </si>
  <si>
    <t>TLC4_ISKK@7.ais</t>
  </si>
  <si>
    <t>TLC4_ISKK@8.ais</t>
  </si>
  <si>
    <t>TLC4_ISKK@9.ais</t>
  </si>
  <si>
    <t>TLC6_ISKK@1.ais</t>
  </si>
  <si>
    <t>TLC6_ISKK@10.ais</t>
  </si>
  <si>
    <t>TLC6_ISKK@11.ais</t>
  </si>
  <si>
    <t>TLC6_ISKK@12.ais</t>
  </si>
  <si>
    <t>TLC6_ISKK@13.ais</t>
  </si>
  <si>
    <t>TLC6_ISKK@14.ais</t>
  </si>
  <si>
    <t>TLC6_ISKK@15.ais</t>
  </si>
  <si>
    <t>TLC6_ISKK@16.ais</t>
  </si>
  <si>
    <t>TLC6_ISKK@17.ais</t>
  </si>
  <si>
    <t>TLC6_ISKK@18.ais</t>
  </si>
  <si>
    <t>TLC6_ISKK@19.ais</t>
  </si>
  <si>
    <t>TLC6_ISKK@2.ais</t>
  </si>
  <si>
    <t>TLC6_ISKK@3.ais</t>
  </si>
  <si>
    <t>TLC6_ISKK@4.ais</t>
  </si>
  <si>
    <t>TLC6_ISKK@5.ais</t>
  </si>
  <si>
    <t>TLC6_ISKK@6.ais</t>
  </si>
  <si>
    <t>TLC6_ISKK@7.ais</t>
  </si>
  <si>
    <t>TLC6_ISKK@8.ais</t>
  </si>
  <si>
    <t>TLC6_ISKK@9.ais</t>
  </si>
  <si>
    <t>Storaá</t>
  </si>
  <si>
    <t>ISS</t>
  </si>
  <si>
    <t>TLC2_ISS@10.ais</t>
  </si>
  <si>
    <t>TLC2_ISS@11.ais</t>
  </si>
  <si>
    <t>TLC2_ISS@12.ais</t>
  </si>
  <si>
    <t>TLC2_ISS@13.ais</t>
  </si>
  <si>
    <t>TLC2_ISS@14.ais</t>
  </si>
  <si>
    <t>TLC2_ISS@15.ais</t>
  </si>
  <si>
    <t>TLC2_ISS@16.ais</t>
  </si>
  <si>
    <t>TLC2_ISS@17.ais</t>
  </si>
  <si>
    <t>TLC2_ISS@18.ais</t>
  </si>
  <si>
    <t>TLC2_ISS@19.ais</t>
  </si>
  <si>
    <t>TLC2_ISS@2.ais</t>
  </si>
  <si>
    <t>TLC2_ISS@20.ais</t>
  </si>
  <si>
    <t>TLC2_ISS@21.ais</t>
  </si>
  <si>
    <t>TLC2_ISS@22.ais</t>
  </si>
  <si>
    <t>TLC2_ISS@23.ais</t>
  </si>
  <si>
    <t>TLC2_ISS@24.ais</t>
  </si>
  <si>
    <t>TLC2_ISS@25.ais</t>
  </si>
  <si>
    <t>TLC2_ISS@26.ais</t>
  </si>
  <si>
    <t>TLC2_ISS@27.ais</t>
  </si>
  <si>
    <t>TLC2_ISS@28.ais</t>
  </si>
  <si>
    <t>TLC2_ISS@29.ais</t>
  </si>
  <si>
    <t>TLC2_ISS@3.ais</t>
  </si>
  <si>
    <t>TLC2_ISS@30.ais</t>
  </si>
  <si>
    <t>TLC2_ISS@31.ais</t>
  </si>
  <si>
    <t>TLC2_ISS@32.ais</t>
  </si>
  <si>
    <t>TLC2_ISS@34.ais</t>
  </si>
  <si>
    <t>TLC2_ISS@35.ais</t>
  </si>
  <si>
    <t>TLC2_ISS@36.ais</t>
  </si>
  <si>
    <t>TLC2_ISS@37.ais</t>
  </si>
  <si>
    <t>TLC2_ISS@38.ais</t>
  </si>
  <si>
    <t>TLC2_ISS@39.ais</t>
  </si>
  <si>
    <t>TLC2_ISS@4.ais</t>
  </si>
  <si>
    <t>TLC2_ISS@40.ais</t>
  </si>
  <si>
    <t>TLC2_ISS@41.ais</t>
  </si>
  <si>
    <t>TLC2_ISS@5.ais</t>
  </si>
  <si>
    <t>TLC2_ISS@7.ais</t>
  </si>
  <si>
    <t>TLC2_ISS@8.ais</t>
  </si>
  <si>
    <t>TLC2_ISS@9.ais</t>
  </si>
  <si>
    <t>TLC3_ISS@1.ais</t>
  </si>
  <si>
    <t>TLC3_ISS@10.ais</t>
  </si>
  <si>
    <t>TLC3_ISS@11.ais</t>
  </si>
  <si>
    <t>TLC3_ISS@12.ais</t>
  </si>
  <si>
    <t>TLC3_ISS@13.ais</t>
  </si>
  <si>
    <t>TLC3_ISS@14.ais</t>
  </si>
  <si>
    <t>TLC3_ISS@2.ais</t>
  </si>
  <si>
    <t>TLC3_ISS@3.ais</t>
  </si>
  <si>
    <t>TLC3_ISS@4.ais</t>
  </si>
  <si>
    <t>TLC3_ISS@6.ais</t>
  </si>
  <si>
    <t>TLC3_ISS@7.ais</t>
  </si>
  <si>
    <t>TLC3_ISS@8.ais</t>
  </si>
  <si>
    <t>TLC3_ISS@9.ais</t>
  </si>
  <si>
    <t>Hvitserkur</t>
  </si>
  <si>
    <t>IEHv-1c</t>
  </si>
  <si>
    <t>TLC6_IEHv@1.ais</t>
  </si>
  <si>
    <t>TLC6_IEHv@2.ais</t>
  </si>
  <si>
    <t xml:space="preserve">Carley et al. 2014. </t>
  </si>
  <si>
    <r>
      <t>R33 (δ</t>
    </r>
    <r>
      <rPr>
        <vertAlign val="superscript"/>
        <sz val="12"/>
        <color theme="1"/>
        <rFont val="Times New Roman"/>
      </rPr>
      <t>18</t>
    </r>
    <r>
      <rPr>
        <sz val="12"/>
        <color theme="1"/>
        <rFont val="Times New Roman"/>
        <family val="2"/>
      </rPr>
      <t xml:space="preserve">O = 5.55 ± 0.08 </t>
    </r>
    <r>
      <rPr>
        <sz val="9"/>
        <color theme="1"/>
        <rFont val="Times New Roman"/>
      </rPr>
      <t> </t>
    </r>
    <r>
      <rPr>
        <sz val="12"/>
        <color theme="1"/>
        <rFont val="Times New Roman"/>
        <family val="2"/>
      </rPr>
      <t>‰, 2SD), Valley (2003)</t>
    </r>
  </si>
  <si>
    <t>#</t>
  </si>
  <si>
    <t>16O</t>
  </si>
  <si>
    <t>16O err</t>
  </si>
  <si>
    <t>18O</t>
  </si>
  <si>
    <t>18O err</t>
  </si>
  <si>
    <t>18O/16O</t>
  </si>
  <si>
    <t>18O/16O err</t>
  </si>
  <si>
    <t>Known Values:</t>
  </si>
  <si>
    <t>d18O</t>
  </si>
  <si>
    <t>Linear corrections &amp; plotting</t>
  </si>
  <si>
    <t>_16O_</t>
  </si>
  <si>
    <t>_18O_</t>
  </si>
  <si>
    <t>_18O_/_16O_</t>
  </si>
  <si>
    <t>R33</t>
  </si>
  <si>
    <t>Standards</t>
  </si>
  <si>
    <t>Unknowns</t>
  </si>
  <si>
    <t>AS3</t>
  </si>
  <si>
    <t>(Trail et al., 2007)</t>
  </si>
  <si>
    <t>18O/16O unk</t>
  </si>
  <si>
    <t>18O/16O std</t>
  </si>
  <si>
    <t>Alpha</t>
  </si>
  <si>
    <t>Corr. 18/16</t>
  </si>
  <si>
    <t>err</t>
  </si>
  <si>
    <t>Corr d18O</t>
  </si>
  <si>
    <t>1 s.e.</t>
  </si>
  <si>
    <t>1 s.e. ext.</t>
  </si>
  <si>
    <t>18/16 Corr</t>
  </si>
  <si>
    <t>linear corr.</t>
  </si>
  <si>
    <t>TLC4_R33@1.ais</t>
  </si>
  <si>
    <t>TLC4_R33@2.ais</t>
  </si>
  <si>
    <t>TLC4_R33@3.ais</t>
  </si>
  <si>
    <t>TLC4_R33@4.ais</t>
  </si>
  <si>
    <t>TLC4_R33@5.ais</t>
  </si>
  <si>
    <t>TLC4_R33@6.ais</t>
  </si>
  <si>
    <t>TLC4_R33@7.ais</t>
  </si>
  <si>
    <t>TLC4_R33@8.ais</t>
  </si>
  <si>
    <t>TLC4_R33@9.ais</t>
  </si>
  <si>
    <t>Used linear correction for all unknowns</t>
  </si>
  <si>
    <t>TLC4_R33@10.ais</t>
  </si>
  <si>
    <t>TLC4_R33@11.ais</t>
  </si>
  <si>
    <t>TLC4_R33@12.ais</t>
  </si>
  <si>
    <t>TLC4_R33@13.ais</t>
  </si>
  <si>
    <t>TLC4_R33@14.ais</t>
  </si>
  <si>
    <t>TLC4_R33@15.ais</t>
  </si>
  <si>
    <t>TLC4_R33@16.ais</t>
  </si>
  <si>
    <t>TLC4_R33@17.ais</t>
  </si>
  <si>
    <t>TLC4_R33@18.ais</t>
  </si>
  <si>
    <t>TLC4_R33@19.ais</t>
  </si>
  <si>
    <t>TLC4_R33@20.ais</t>
  </si>
  <si>
    <t>TLC4_R33@21.ais</t>
  </si>
  <si>
    <t>TLC4_R33@22.ais</t>
  </si>
  <si>
    <t>TLC6_R33@1.ais</t>
  </si>
  <si>
    <t>TLC6_R33@2.ais</t>
  </si>
  <si>
    <t>TLC6_IXSd@1.ais</t>
  </si>
  <si>
    <t>TLC6_IEKlT@1.ais</t>
  </si>
  <si>
    <t>TLC6_IEKlT@2.ais</t>
  </si>
  <si>
    <t>TLC6_R33@3.ais</t>
  </si>
  <si>
    <t>TLC6_R33@4.ais</t>
  </si>
  <si>
    <t>TLC6_IEKlT@3.ais</t>
  </si>
  <si>
    <t>TLC6_IEKlT@4.ais</t>
  </si>
  <si>
    <t>TLC6_IEKlT@5.ais</t>
  </si>
  <si>
    <t>TLC6_IEKlT@6.ais</t>
  </si>
  <si>
    <t>TLC6_IEKlT@7.ais</t>
  </si>
  <si>
    <t>TLC6_R33@5.ais</t>
  </si>
  <si>
    <t>TLC6_R33@6.ais</t>
  </si>
  <si>
    <t>TLC6_IEKlT@8.ais</t>
  </si>
  <si>
    <t>TLC6_IEKlT@9.ais</t>
  </si>
  <si>
    <t>TLC6_IEAC1.ais</t>
  </si>
  <si>
    <t>TLC6_IEKlM@1.ais</t>
  </si>
  <si>
    <t>Used standard bracketing for all unknowns; excluded last standard</t>
  </si>
  <si>
    <t>TLC6_IEKlM@2.ais</t>
  </si>
  <si>
    <t>Tamara made a note about some of these standards, but they look fine here, so I left them in.</t>
  </si>
  <si>
    <t>TLC6_R33@7.ais</t>
  </si>
  <si>
    <t>TLC6_R33@8.ais</t>
  </si>
  <si>
    <t>TLC6_R33@9.ais</t>
  </si>
  <si>
    <t>TLC6_R33@10.ais</t>
  </si>
  <si>
    <t>TLC6_R33@11.ais</t>
  </si>
  <si>
    <t>TLC6_R33@12.ais</t>
  </si>
  <si>
    <t>TLC6_R33@13.ais</t>
  </si>
  <si>
    <t>TLC6_R33@14.ais</t>
  </si>
  <si>
    <t>TLC6_R33@15.ais</t>
  </si>
  <si>
    <t>TLC6_R33@16.ais</t>
  </si>
  <si>
    <t>TLC2_R33@2.ais</t>
  </si>
  <si>
    <t>TLC2_ISS@1.ais</t>
  </si>
  <si>
    <t>TLC2_R33@3.ais</t>
  </si>
  <si>
    <t>TLC2_R33@4.ais</t>
  </si>
  <si>
    <t>TLC2_ISS@6.ais</t>
  </si>
  <si>
    <t>TLC2_R33@5.ais</t>
  </si>
  <si>
    <t>TLC2_R33@6.ais</t>
  </si>
  <si>
    <t>TLC2_R33@7.ais</t>
  </si>
  <si>
    <t>Used standard bracketing for all unknowns; excluded standards 6 &amp; 7</t>
  </si>
  <si>
    <t>TLC2_R33@8.ais</t>
  </si>
  <si>
    <t>TLC2_R33@9.ais</t>
  </si>
  <si>
    <t>TLC2_R33@10.ais</t>
  </si>
  <si>
    <t>TLC2_R33@11.ais</t>
  </si>
  <si>
    <t>TLC2_R33@12.ais</t>
  </si>
  <si>
    <t>TLC2_R33@13.ais</t>
  </si>
  <si>
    <t>TLC2_R33@14.ais</t>
  </si>
  <si>
    <t>TLC2_ISS@33.ais</t>
  </si>
  <si>
    <t>TLC2_R33@15.ais</t>
  </si>
  <si>
    <t>TLC2_R33@16.ais</t>
  </si>
  <si>
    <t>TLC2_R33@17.ais</t>
  </si>
  <si>
    <t>TLC2_R33@18.ais</t>
  </si>
  <si>
    <t>TLC2_R33@19.ais</t>
  </si>
  <si>
    <t>TLC2_R33@21.ais</t>
  </si>
  <si>
    <t>TLC2_ERLA139.ais</t>
  </si>
  <si>
    <t>TLC2_IXSD@1.ais</t>
  </si>
  <si>
    <t>TLC2_IXSD@2.ais</t>
  </si>
  <si>
    <t>TLC2_IXSD@3.ais</t>
  </si>
  <si>
    <t>TLC2_IXSD@4.ais</t>
  </si>
  <si>
    <t>TLC2_R33@22.ais</t>
  </si>
  <si>
    <t>TLC2_R33@23.ais</t>
  </si>
  <si>
    <t>TLC2_IXSD@5.ais</t>
  </si>
  <si>
    <t>TLC2_R33@24.ais</t>
  </si>
  <si>
    <t>TLC2_R33@25.ais</t>
  </si>
  <si>
    <t>TLC2_R33@26.ais</t>
  </si>
  <si>
    <t>TLC2_R33@27.ais</t>
  </si>
  <si>
    <t>TLC2_R33@28.ais</t>
  </si>
  <si>
    <t>TLC2_R33@29.ais</t>
  </si>
  <si>
    <t>TLC2_R33@30.ais</t>
  </si>
  <si>
    <t>TLC2_R33@31.ais</t>
  </si>
  <si>
    <t>TLC2_R33@32.ais</t>
  </si>
  <si>
    <t>TLC2_R33@33.ais</t>
  </si>
  <si>
    <t>TLC2_R33@34.ais</t>
  </si>
  <si>
    <t>JW530_R33@1.ais</t>
  </si>
  <si>
    <t>JW530_R33@2.ais</t>
  </si>
  <si>
    <t>JW530_IXT_20.ais</t>
  </si>
  <si>
    <t>JW530_IXT_19.ais</t>
  </si>
  <si>
    <t>JW530_IXT_17.ais</t>
  </si>
  <si>
    <t>JW530_IXT_18.ais</t>
  </si>
  <si>
    <t>JW530_IXT_15.ais</t>
  </si>
  <si>
    <t>JW530_R33@3.ais</t>
  </si>
  <si>
    <t>JW530_R33@4.ais</t>
  </si>
  <si>
    <t>JW530_IXT_14.ais</t>
  </si>
  <si>
    <t>JW530_IXT_13.ais</t>
  </si>
  <si>
    <t>JW530_IXT_12.ais</t>
  </si>
  <si>
    <t>JW530_IXH_2.ais</t>
  </si>
  <si>
    <t>JW530_IXH_1.ais</t>
  </si>
  <si>
    <t>JW530_R33@5.ais</t>
  </si>
  <si>
    <t>JW530_R33@6.ais</t>
  </si>
  <si>
    <t>JW530_IXH_3.ais</t>
  </si>
  <si>
    <t>JW530_IXH_4.ais</t>
  </si>
  <si>
    <t>JW530_IXH_22.ais</t>
  </si>
  <si>
    <t>JW530_IXH_5.ais</t>
  </si>
  <si>
    <t>JW530_IXH_6.ais</t>
  </si>
  <si>
    <t>JW530_R33@7.ais</t>
  </si>
  <si>
    <t>JW530_R33@8.ais</t>
  </si>
  <si>
    <t>JW530_IXH_7.ais</t>
  </si>
  <si>
    <t>Used standard bracketing for all unknowns; excluded standards 14-16</t>
  </si>
  <si>
    <t>JW530_IXH_23.ais</t>
  </si>
  <si>
    <t>JW530_IXH_24.ais</t>
  </si>
  <si>
    <t>JW530_IXH_8.ais</t>
  </si>
  <si>
    <t>JW530_IXH_25.ais</t>
  </si>
  <si>
    <t>JW530_R33@9.ais</t>
  </si>
  <si>
    <t>JW530_R33@10.ais</t>
  </si>
  <si>
    <t>JW530_IXH_26.ais</t>
  </si>
  <si>
    <t>JW530_IXH_27.ais</t>
  </si>
  <si>
    <t>JW530_IXH_10.ais</t>
  </si>
  <si>
    <t>JW530_IXH_28.ais</t>
  </si>
  <si>
    <t>JW530_IXH_29.ais</t>
  </si>
  <si>
    <t>JW530_R33@11.ais</t>
  </si>
  <si>
    <t>JW530_R33@12.ais</t>
  </si>
  <si>
    <t>JW530_IXH_30.ais</t>
  </si>
  <si>
    <t>JW530_IXH_31.ais</t>
  </si>
  <si>
    <t>JW530_IXH_14.ais</t>
  </si>
  <si>
    <t>JW530_IXH_32.ais</t>
  </si>
  <si>
    <t>JW530_IXH_33.ais</t>
  </si>
  <si>
    <t>JW530_R33@13.ais</t>
  </si>
  <si>
    <t>JW530_R33@14.ais</t>
  </si>
  <si>
    <t>JW530_IXH_34.ais</t>
  </si>
  <si>
    <t>JW530_IXH_16.ais</t>
  </si>
  <si>
    <t>JW530_IXH_35.ais</t>
  </si>
  <si>
    <t>JW530_IXH_37.ais</t>
  </si>
  <si>
    <t>JW530_IXH_36.ais</t>
  </si>
  <si>
    <t>JW530_R33@15.ais</t>
  </si>
  <si>
    <t>JW530_R33@16.ais</t>
  </si>
  <si>
    <t>JW530_IEKG_24.ais</t>
  </si>
  <si>
    <t>JW530_IEKG_23.ais</t>
  </si>
  <si>
    <t>JW530_IEKG_22.ais</t>
  </si>
  <si>
    <t>JW530_IEKG_20.ais</t>
  </si>
  <si>
    <t>JW530_IEKG_19.ais</t>
  </si>
  <si>
    <t>JW530_R33@17.ais</t>
  </si>
  <si>
    <t>JW530_R33@18.ais</t>
  </si>
  <si>
    <t>JW530_IEKG_21.ais</t>
  </si>
  <si>
    <t>JW530_IEKG_18.ais</t>
  </si>
  <si>
    <t>JW530_IEKG_16.ais</t>
  </si>
  <si>
    <t>JW530_IEKG_15.ais</t>
  </si>
  <si>
    <t>JW530_IEKG_14.ais</t>
  </si>
  <si>
    <t>JW530_R33@19.ais</t>
  </si>
  <si>
    <t>JW530_R33@20.ais</t>
  </si>
  <si>
    <t>JW530_IEKG_13.ais</t>
  </si>
  <si>
    <t>JW530_IEKG_12.ais</t>
  </si>
  <si>
    <t>JW530_IEKG_11.ais</t>
  </si>
  <si>
    <t>JW530_IIM_2.ais</t>
  </si>
  <si>
    <t>JW530_R33@21.ais</t>
  </si>
  <si>
    <t>JW530_R33@22.ais</t>
  </si>
  <si>
    <t>JW530_IIM_4.ais</t>
  </si>
  <si>
    <t>JW530_IIM_3.ais</t>
  </si>
  <si>
    <t>JW530_IIM_5.ais</t>
  </si>
  <si>
    <t>JW530_IIM_6.ais</t>
  </si>
  <si>
    <t>JW530_R33@23.ais</t>
  </si>
  <si>
    <t>JW530_R33@24.ais</t>
  </si>
  <si>
    <t>JW530_IIM_9.ais</t>
  </si>
  <si>
    <t>JW530_IIM_10.ais</t>
  </si>
  <si>
    <t>JW530_IIM_11.ais</t>
  </si>
  <si>
    <t>JW530_R33@25.ais</t>
  </si>
  <si>
    <t>JW530_R33@26.ais</t>
  </si>
  <si>
    <t>TLC3_R33@2.ais</t>
  </si>
  <si>
    <t>TLC3_R33@3.ais</t>
  </si>
  <si>
    <t>TLC3_ISS@5.ais</t>
  </si>
  <si>
    <t>TLC3_R33@4.ais</t>
  </si>
  <si>
    <t>TLC3_R33@5.ais</t>
  </si>
  <si>
    <t>TLC3_R33@6.ais</t>
  </si>
  <si>
    <t>TLC3_R33@7.ais</t>
  </si>
  <si>
    <t>TLC3_ISS@15.ais</t>
  </si>
  <si>
    <t>Used standard bracketing for all unknowns</t>
  </si>
  <si>
    <t>TLC3_R33@8.ais</t>
  </si>
  <si>
    <t>TLC3_R33@9.ais</t>
  </si>
  <si>
    <t>R33@1.ais</t>
  </si>
  <si>
    <t>R33@2.ais</t>
  </si>
  <si>
    <t>R33@3.ais</t>
  </si>
  <si>
    <t>R33@4.ais</t>
  </si>
  <si>
    <t>R33@5.ais</t>
  </si>
  <si>
    <t>TLC1_R33@6.ais</t>
  </si>
  <si>
    <t>TLC1_R33@7.ais</t>
  </si>
  <si>
    <t>TLC1_IISK@1.ais</t>
  </si>
  <si>
    <t>TLC1_IISK@2.ais</t>
  </si>
  <si>
    <t>TLC1_IISK@3.ais</t>
  </si>
  <si>
    <t>TLC1_IISK@4.ais</t>
  </si>
  <si>
    <t>TLC1_IISK@5.ais</t>
  </si>
  <si>
    <t>TLC1_R33@8.ais</t>
  </si>
  <si>
    <t>TLC1_R33@9.ais</t>
  </si>
  <si>
    <t>TLC1_IISK@6.ais</t>
  </si>
  <si>
    <t>TLC1_IISK@7.ais</t>
  </si>
  <si>
    <t>TLC1_IISK@8.ais</t>
  </si>
  <si>
    <t>TLC1_IISK_8.ais</t>
  </si>
  <si>
    <t>TLC1_IISK_10.ais</t>
  </si>
  <si>
    <t>TLC1_R33@10.ais</t>
  </si>
  <si>
    <t>TLC1_R33@11.ais</t>
  </si>
  <si>
    <t>Used standard bracketing for all unknowns; excluded first 5 stds; break between samples</t>
  </si>
  <si>
    <t>TLC1_IISK_9.ais</t>
  </si>
  <si>
    <t>TLC1_IISK@11.ais</t>
  </si>
  <si>
    <t>TLC1_IISK@12.ais</t>
  </si>
  <si>
    <t>TLC1_IISK@13.ais</t>
  </si>
  <si>
    <t>TLC1_IISK@14.ais</t>
  </si>
  <si>
    <t>TLC1_R33@6`12.ais</t>
  </si>
  <si>
    <t>TLC1_IISK@16.ais</t>
  </si>
  <si>
    <t>TLC1_IISK@17.ais</t>
  </si>
  <si>
    <t>TLC1_IISK@18.ais</t>
  </si>
  <si>
    <t>TLC1_IISK@19.ais</t>
  </si>
  <si>
    <t>TLC1_R33@14.ais</t>
  </si>
  <si>
    <t>TLC1_R33@15.ais</t>
  </si>
  <si>
    <t>TLC1_IISK@20.ais</t>
  </si>
  <si>
    <t>TLC1_IISK@21.ais</t>
  </si>
  <si>
    <t>TLC1_IISK@22.ais</t>
  </si>
  <si>
    <t>TLC1_IISK@23.ais</t>
  </si>
  <si>
    <t>TLC1_IISK@24.ais</t>
  </si>
  <si>
    <t>TLC1_IISK@25.ais</t>
  </si>
  <si>
    <t>TLC1_IISK@26.ais</t>
  </si>
  <si>
    <t>TLC1_IEFS@1.ais</t>
  </si>
  <si>
    <t>TLC1_IEFS@2.ais</t>
  </si>
  <si>
    <t>TLC1_IEFS@3.ais</t>
  </si>
  <si>
    <t>TLC1_IEFS@4.ais</t>
  </si>
  <si>
    <t>TLC1_IEFS@5.ais</t>
  </si>
  <si>
    <t>TLC1_R33@16.ais</t>
  </si>
  <si>
    <t>TLC1_R33@17.ais</t>
  </si>
  <si>
    <t>TLC1_IEFS@6.ais</t>
  </si>
  <si>
    <t>TLC1_IEFS@7.ais</t>
  </si>
  <si>
    <t>TLC1_IEFS@10.ais</t>
  </si>
  <si>
    <t>TLC1_IEFS@11.ais</t>
  </si>
  <si>
    <t>TLC1_IEFS@9.ais</t>
  </si>
  <si>
    <t>TLC1_R33@18.ais</t>
  </si>
  <si>
    <t>TLC1_R33@19.ais</t>
  </si>
  <si>
    <t>TLC1_IEFS@12.ais</t>
  </si>
  <si>
    <t>TLC1_IEFS@13.ais</t>
  </si>
  <si>
    <t>TLC1_IEFS@14.ais</t>
  </si>
  <si>
    <t>TLC1_IEFS@15.ais</t>
  </si>
  <si>
    <t>TLC1_IEFS@16.ais</t>
  </si>
  <si>
    <t>TLC1_R33@20.ais</t>
  </si>
  <si>
    <t>TLC1_R33@21.ais</t>
  </si>
  <si>
    <t>TLC1_IEFS@17.ais</t>
  </si>
  <si>
    <t>TLC1_IEFS@18.ais</t>
  </si>
  <si>
    <t>TLC1_IEFS_26.ais</t>
  </si>
  <si>
    <t>TLC1_IEFS_19.ais</t>
  </si>
  <si>
    <t>TLC1_IEFS_20.ais</t>
  </si>
  <si>
    <t>TLC1_R33@22.ais</t>
  </si>
  <si>
    <t>TLC1_R33@23.ais</t>
  </si>
  <si>
    <t>TLC1_IEFS@21.ais</t>
  </si>
  <si>
    <t>TLC1_IEFS@22.ais</t>
  </si>
  <si>
    <t>TLC1_IEFS@23.ais</t>
  </si>
  <si>
    <t>TLC1_IEFS@24.ais</t>
  </si>
  <si>
    <t>TLC1_IEFS@25.ais</t>
  </si>
  <si>
    <t>TLC1_R33@24.ais</t>
  </si>
  <si>
    <t>TLC1_R33@25.ais</t>
  </si>
  <si>
    <t>Gurenko et a 2015.</t>
  </si>
  <si>
    <t>rim</t>
  </si>
  <si>
    <t>130-19-zrn20r</t>
  </si>
  <si>
    <t>mantle</t>
  </si>
  <si>
    <t>130-19-zrn20m</t>
  </si>
  <si>
    <t>130-19-zrn17m</t>
  </si>
  <si>
    <t>130-19-zrn14r</t>
  </si>
  <si>
    <t>130-19-zrn14m</t>
  </si>
  <si>
    <t>core</t>
  </si>
  <si>
    <t>130-19-zrn14c</t>
  </si>
  <si>
    <t>130-19-zrn12r</t>
  </si>
  <si>
    <t>130-19-zrn12m</t>
  </si>
  <si>
    <t>130-19-zrn12c</t>
  </si>
  <si>
    <t>130-19-zrn11c</t>
  </si>
  <si>
    <t>130-19-zrn11r</t>
  </si>
  <si>
    <t>130-19-zrn8c</t>
  </si>
  <si>
    <t>130-19-zrn8m</t>
  </si>
  <si>
    <t>130-19-zrn7r</t>
  </si>
  <si>
    <t>130-19-zrn7-2m</t>
  </si>
  <si>
    <t>130-19-zrn7-1m</t>
  </si>
  <si>
    <t>130-19-zrn4-2c</t>
  </si>
  <si>
    <t>130-19-zrn4-1c</t>
  </si>
  <si>
    <t>130-19-zrn1-1m</t>
  </si>
  <si>
    <t>130-18-zrn30r</t>
  </si>
  <si>
    <t>130-18-zrn20r</t>
  </si>
  <si>
    <t>130-18-zrn20c</t>
  </si>
  <si>
    <t>130-18-zrn19r</t>
  </si>
  <si>
    <t>130-18-zrn19c</t>
  </si>
  <si>
    <t>130-18-zrn18r</t>
  </si>
  <si>
    <t>130-18-zrn18c</t>
  </si>
  <si>
    <t>130-18-zrn17r</t>
  </si>
  <si>
    <t>130-18-zrn17c</t>
  </si>
  <si>
    <t>130-18-zrn12r</t>
  </si>
  <si>
    <t>130-18-zrn12c</t>
  </si>
  <si>
    <t>130-18-zrn10r</t>
  </si>
  <si>
    <t>130-18-zrn10m</t>
  </si>
  <si>
    <t>130-18-zrn10c</t>
  </si>
  <si>
    <t>130-18-zrn9c</t>
  </si>
  <si>
    <t>130-18-zrn8-2m</t>
  </si>
  <si>
    <t>130-18-zrn8-1m</t>
  </si>
  <si>
    <t>130-18-zrn7c</t>
  </si>
  <si>
    <t>130-18-zrn7r</t>
  </si>
  <si>
    <t>130-18-zrn6c</t>
  </si>
  <si>
    <t>130-18-zrn6m</t>
  </si>
  <si>
    <t>130-18-zrn5c</t>
  </si>
  <si>
    <t>130-18-zrn4c</t>
  </si>
  <si>
    <t>130-18-zrn4m</t>
  </si>
  <si>
    <t>130-18-zrn3c</t>
  </si>
  <si>
    <t>130-18-zrn3-2m</t>
  </si>
  <si>
    <t>130-18-zrn3-1m</t>
  </si>
  <si>
    <t>130-18-zrn3r</t>
  </si>
  <si>
    <t>130-18-zrn2m</t>
  </si>
  <si>
    <t>130-18-zrn2-2r</t>
  </si>
  <si>
    <t>130-18-zrn2-1r</t>
  </si>
  <si>
    <t>130-18-zrn2c</t>
  </si>
  <si>
    <t>130-18-zrn1m</t>
  </si>
  <si>
    <t>130-18-zrn1r</t>
  </si>
  <si>
    <t>130-14-zrn31r</t>
  </si>
  <si>
    <t>130-14-zrn31c</t>
  </si>
  <si>
    <t>130-14-zrn30c</t>
  </si>
  <si>
    <t>130-14-zrn28m</t>
  </si>
  <si>
    <t>130-14-zrn28c</t>
  </si>
  <si>
    <t>130-14-zrn26m</t>
  </si>
  <si>
    <t>130-14-zrn26c</t>
  </si>
  <si>
    <t>130-14-zrn23c</t>
  </si>
  <si>
    <t>130-14-zrn22m</t>
  </si>
  <si>
    <t>130-14-zrn22c</t>
  </si>
  <si>
    <t>130-14-zrn10r</t>
  </si>
  <si>
    <t>130-14-zrn10c</t>
  </si>
  <si>
    <t>130-14-zrn9c</t>
  </si>
  <si>
    <t>130-14-zrn8c</t>
  </si>
  <si>
    <t>130-14-zrn7m</t>
  </si>
  <si>
    <t>130-14-zrn7c</t>
  </si>
  <si>
    <t>130-14-zrn6m</t>
  </si>
  <si>
    <t>130-14-zrn4m</t>
  </si>
  <si>
    <t>130-14-zrn4r</t>
  </si>
  <si>
    <t>130-14-zrn3-2m</t>
  </si>
  <si>
    <t>130-14-zrn3-1m</t>
  </si>
  <si>
    <t>130-14-zrn2m</t>
  </si>
  <si>
    <t>130-14-zrn1r</t>
  </si>
  <si>
    <t>130-14-zrn1m</t>
  </si>
  <si>
    <t>130-14-zrn1c</t>
  </si>
  <si>
    <t>130-17-zrn20r</t>
  </si>
  <si>
    <t>130-17-zrn20m</t>
  </si>
  <si>
    <t>130-17-zrn18r</t>
  </si>
  <si>
    <t>130-17-zrn18c</t>
  </si>
  <si>
    <t>130-17-zrn17r</t>
  </si>
  <si>
    <t>130-17-zrn17c</t>
  </si>
  <si>
    <t>130-17-zrn14r</t>
  </si>
  <si>
    <t>130-17-zrn14m</t>
  </si>
  <si>
    <t>130-17-zrn14c</t>
  </si>
  <si>
    <t>130-17-zrn9r</t>
  </si>
  <si>
    <t>130-17-zrn9m</t>
  </si>
  <si>
    <t>130-17-zrn9-2c</t>
  </si>
  <si>
    <t>130-17-zrn9-1c</t>
  </si>
  <si>
    <t>130-17-zrn7c</t>
  </si>
  <si>
    <t>130-17-zrn7m</t>
  </si>
  <si>
    <t>130-17-zrn6c</t>
  </si>
  <si>
    <t>130-17-zrn5-2m</t>
  </si>
  <si>
    <t>130-17-zrn5-1m</t>
  </si>
  <si>
    <t>130-17-zrn5c</t>
  </si>
  <si>
    <t>130-17-zrn4c</t>
  </si>
  <si>
    <t>130-17-zrn4m</t>
  </si>
  <si>
    <t>130-17-zrn3m</t>
  </si>
  <si>
    <t>130-17-zrn2c</t>
  </si>
  <si>
    <t>130-17-zrn1m</t>
  </si>
  <si>
    <t>130-15-zrn38c</t>
  </si>
  <si>
    <t>130-15-zrn36c</t>
  </si>
  <si>
    <t>130-15-zrn34m</t>
  </si>
  <si>
    <t>130-15-zrn34r</t>
  </si>
  <si>
    <t>130-15-zrn32m</t>
  </si>
  <si>
    <t>130-15-zrn29m</t>
  </si>
  <si>
    <t>130-15-zrn28r</t>
  </si>
  <si>
    <t>130-15-zrn12m</t>
  </si>
  <si>
    <t>130-15-zrn11r</t>
  </si>
  <si>
    <t>130-15-zrn10m</t>
  </si>
  <si>
    <t>130-15-zrn9-2m</t>
  </si>
  <si>
    <t>130-15-zrn9m</t>
  </si>
  <si>
    <t>130-15-zrn8r</t>
  </si>
  <si>
    <t>130-15-zrn8-2c</t>
  </si>
  <si>
    <t>130-15-zrn8-1c</t>
  </si>
  <si>
    <t>130-15-zrn8m</t>
  </si>
  <si>
    <t>130-15-zrn7m</t>
  </si>
  <si>
    <t>130-15-zrn6-2c</t>
  </si>
  <si>
    <t>130-15-zrn6-1c</t>
  </si>
  <si>
    <t>130-15-zrn6r</t>
  </si>
  <si>
    <t>130-15-zrn5c</t>
  </si>
  <si>
    <t>130-15-zrn4r</t>
  </si>
  <si>
    <t>130-15-zrn4c</t>
  </si>
  <si>
    <t>130-15-zrn2c</t>
  </si>
  <si>
    <t>130-15-zrn1m</t>
  </si>
  <si>
    <t>130-15-zrn1c</t>
  </si>
  <si>
    <t>130-02-zrn36r</t>
  </si>
  <si>
    <t>130-02-zrn36m</t>
  </si>
  <si>
    <t>130-02-zrn36c</t>
  </si>
  <si>
    <t>130-02-zrn34r</t>
  </si>
  <si>
    <t>130-02-zrn34c</t>
  </si>
  <si>
    <t>130-02-zrn33r</t>
  </si>
  <si>
    <t>130-02-zrn33m</t>
  </si>
  <si>
    <t>130-02-zrn32m</t>
  </si>
  <si>
    <t>130-02-zrn30r</t>
  </si>
  <si>
    <t>130-02-zrn30c</t>
  </si>
  <si>
    <t>130-02-zrn27m</t>
  </si>
  <si>
    <t>130-02-zrn27c</t>
  </si>
  <si>
    <t>130-02-zrn13r</t>
  </si>
  <si>
    <t>130-02-zrn13m</t>
  </si>
  <si>
    <t>130-02-zrn13c</t>
  </si>
  <si>
    <t>130-02-zrn9c</t>
  </si>
  <si>
    <t>130-02-zrn8r</t>
  </si>
  <si>
    <t>130-02-zrn8m</t>
  </si>
  <si>
    <t>130-02-zrn8c</t>
  </si>
  <si>
    <t>130-02-zrn7c</t>
  </si>
  <si>
    <t>130-02-zrn7m</t>
  </si>
  <si>
    <t>130-02-zrn6c</t>
  </si>
  <si>
    <t>130-02-zrn5m</t>
  </si>
  <si>
    <t>130-02-zrn5r</t>
  </si>
  <si>
    <t>130-02-zrn4r</t>
  </si>
  <si>
    <t>130-02-zrn4m</t>
  </si>
  <si>
    <t>130-02-zrn4c</t>
  </si>
  <si>
    <t>130-02-zrn3c</t>
  </si>
  <si>
    <t>130-02-zrn3m</t>
  </si>
  <si>
    <t>130-02-zrn2m</t>
  </si>
  <si>
    <t>130-02-zrn2c</t>
  </si>
  <si>
    <t>130-02-zrn2r</t>
  </si>
  <si>
    <t>130-02-zrn1r</t>
  </si>
  <si>
    <t>130-02-zrn0c</t>
  </si>
  <si>
    <t>Note</t>
  </si>
  <si>
    <t>1 sigma error</t>
  </si>
  <si>
    <t>N</t>
  </si>
  <si>
    <t>Spot position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</si>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</sst>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&quot;R$&quot;#,##0_-;[Red]&quot;R$&quot;#,##0\-"/>
    <numFmt numFmtId="167" formatCode="&quot;R$&quot;#,##0.00_-;[Red]&quot;R$&quot;#,##0.00\-"/>
    <numFmt numFmtId="168" formatCode="0.000000"/>
    <numFmt numFmtId="169" formatCode="0.0000000"/>
    <numFmt numFmtId="170" formatCode="0.00000"/>
  </numFmts>
  <fonts count="42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vertAlign val="superscript"/>
      <sz val="12"/>
      <color theme="1"/>
      <name val="Times New Roman"/>
    </font>
    <font>
      <sz val="10"/>
      <name val="Verdana"/>
      <family val="2"/>
    </font>
    <font>
      <b/>
      <sz val="12"/>
      <name val="Times New Roman"/>
      <family val="1"/>
    </font>
    <font>
      <b/>
      <vertAlign val="superscript"/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</font>
    <font>
      <sz val="11"/>
      <color indexed="60"/>
      <name val="Calibri"/>
      <family val="2"/>
    </font>
    <font>
      <sz val="9"/>
      <name val="Geneva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2"/>
      <color theme="1"/>
      <name val="Times New Roman"/>
    </font>
    <font>
      <sz val="9"/>
      <color theme="1"/>
      <name val="Times New Roman"/>
    </font>
    <font>
      <b/>
      <sz val="12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  <font>
      <sz val="10"/>
      <color theme="1"/>
      <name val="Symbol"/>
    </font>
    <font>
      <sz val="10"/>
      <color theme="1"/>
      <name val="Times New Roman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02">
    <xf numFmtId="0" fontId="0" fillId="0" borderId="0"/>
    <xf numFmtId="0" fontId="5" fillId="0" borderId="0"/>
    <xf numFmtId="0" fontId="8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2" borderId="0" applyNumberFormat="0" applyBorder="0" applyAlignment="0" applyProtection="0"/>
    <xf numFmtId="0" fontId="12" fillId="18" borderId="0" applyNumberFormat="0" applyBorder="0" applyAlignment="0" applyProtection="0"/>
    <xf numFmtId="0" fontId="13" fillId="3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5" applyNumberFormat="0" applyAlignment="0" applyProtection="0"/>
    <xf numFmtId="0" fontId="15" fillId="22" borderId="5" applyNumberFormat="0" applyAlignment="0" applyProtection="0"/>
    <xf numFmtId="0" fontId="16" fillId="23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7" fillId="24" borderId="1" applyNumberFormat="0">
      <alignment horizontal="center" vertical="center"/>
    </xf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5" applyNumberFormat="0" applyAlignment="0" applyProtection="0"/>
    <xf numFmtId="0" fontId="23" fillId="9" borderId="5" applyNumberFormat="0" applyAlignment="0" applyProtection="0"/>
    <xf numFmtId="0" fontId="24" fillId="0" borderId="10" applyNumberFormat="0" applyFill="0" applyAlignment="0" applyProtection="0"/>
    <xf numFmtId="0" fontId="9" fillId="0" borderId="0">
      <alignment horizontal="center" vertical="center"/>
    </xf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6" fillId="25" borderId="0" applyNumberFormat="0" applyBorder="0" applyAlignment="0" applyProtection="0"/>
    <xf numFmtId="164" fontId="8" fillId="0" borderId="0" applyNumberFormat="0" applyFon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7" fillId="0" borderId="0"/>
    <xf numFmtId="0" fontId="2" fillId="0" borderId="0"/>
    <xf numFmtId="0" fontId="11" fillId="0" borderId="0"/>
    <xf numFmtId="0" fontId="10" fillId="0" borderId="0"/>
    <xf numFmtId="0" fontId="28" fillId="0" borderId="0"/>
    <xf numFmtId="0" fontId="5" fillId="0" borderId="0"/>
    <xf numFmtId="0" fontId="8" fillId="0" borderId="0"/>
    <xf numFmtId="0" fontId="28" fillId="0" borderId="0"/>
    <xf numFmtId="0" fontId="11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8" fillId="0" borderId="0"/>
    <xf numFmtId="0" fontId="28" fillId="0" borderId="0"/>
    <xf numFmtId="0" fontId="11" fillId="26" borderId="11" applyNumberFormat="0" applyFont="0" applyAlignment="0" applyProtection="0"/>
    <xf numFmtId="0" fontId="11" fillId="26" borderId="11" applyNumberFormat="0" applyFont="0" applyAlignment="0" applyProtection="0"/>
    <xf numFmtId="0" fontId="29" fillId="22" borderId="12" applyNumberFormat="0" applyAlignment="0" applyProtection="0"/>
    <xf numFmtId="0" fontId="29" fillId="22" borderId="12" applyNumberFormat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Font="1" applyFill="1"/>
    <xf numFmtId="0" fontId="6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64" fontId="6" fillId="27" borderId="14" xfId="2" applyNumberFormat="1" applyFont="1" applyFill="1" applyBorder="1" applyAlignment="1">
      <alignment horizontal="center" vertical="center" wrapText="1"/>
    </xf>
    <xf numFmtId="164" fontId="9" fillId="27" borderId="16" xfId="2" applyNumberFormat="1" applyFont="1" applyFill="1" applyBorder="1" applyAlignment="1">
      <alignment horizontal="center" vertical="center"/>
    </xf>
    <xf numFmtId="164" fontId="9" fillId="27" borderId="18" xfId="2" applyNumberFormat="1" applyFont="1" applyFill="1" applyBorder="1" applyAlignment="1">
      <alignment horizontal="center" vertical="center"/>
    </xf>
    <xf numFmtId="2" fontId="6" fillId="27" borderId="15" xfId="2" applyNumberFormat="1" applyFont="1" applyFill="1" applyBorder="1" applyAlignment="1">
      <alignment horizontal="center" vertical="center" wrapText="1"/>
    </xf>
    <xf numFmtId="2" fontId="9" fillId="27" borderId="17" xfId="2" applyNumberFormat="1" applyFont="1" applyFill="1" applyBorder="1" applyAlignment="1">
      <alignment horizontal="center" vertical="center"/>
    </xf>
    <xf numFmtId="2" fontId="9" fillId="27" borderId="19" xfId="2" applyNumberFormat="1" applyFont="1" applyFill="1" applyBorder="1" applyAlignment="1">
      <alignment horizontal="center" vertical="center"/>
    </xf>
    <xf numFmtId="164" fontId="9" fillId="27" borderId="0" xfId="2" applyNumberFormat="1" applyFont="1" applyFill="1" applyBorder="1" applyAlignment="1">
      <alignment horizontal="center" vertical="center"/>
    </xf>
    <xf numFmtId="164" fontId="9" fillId="27" borderId="2" xfId="2" applyNumberFormat="1" applyFont="1" applyFill="1" applyBorder="1" applyAlignment="1">
      <alignment horizontal="center" vertical="center"/>
    </xf>
    <xf numFmtId="164" fontId="6" fillId="27" borderId="4" xfId="2" applyNumberFormat="1" applyFont="1" applyFill="1" applyBorder="1" applyAlignment="1">
      <alignment horizontal="center" vertical="center" wrapText="1"/>
    </xf>
    <xf numFmtId="0" fontId="8" fillId="0" borderId="0" xfId="2"/>
    <xf numFmtId="168" fontId="8" fillId="0" borderId="0" xfId="2" applyNumberFormat="1"/>
    <xf numFmtId="169" fontId="8" fillId="0" borderId="0" xfId="2" applyNumberFormat="1"/>
    <xf numFmtId="170" fontId="8" fillId="28" borderId="0" xfId="2" applyNumberFormat="1" applyFill="1"/>
    <xf numFmtId="168" fontId="8" fillId="28" borderId="0" xfId="2" applyNumberFormat="1" applyFill="1"/>
    <xf numFmtId="0" fontId="8" fillId="28" borderId="0" xfId="2" applyFill="1"/>
    <xf numFmtId="2" fontId="8" fillId="28" borderId="0" xfId="2" applyNumberFormat="1" applyFill="1"/>
    <xf numFmtId="2" fontId="8" fillId="0" borderId="0" xfId="2" applyNumberFormat="1"/>
    <xf numFmtId="0" fontId="35" fillId="0" borderId="0" xfId="2" applyFont="1"/>
    <xf numFmtId="0" fontId="8" fillId="0" borderId="0" xfId="2" applyFont="1"/>
    <xf numFmtId="2" fontId="8" fillId="0" borderId="0" xfId="2" applyNumberFormat="1" applyFont="1"/>
    <xf numFmtId="0" fontId="8" fillId="0" borderId="0" xfId="2" applyFill="1"/>
    <xf numFmtId="0" fontId="36" fillId="0" borderId="0" xfId="2" applyFont="1"/>
    <xf numFmtId="170" fontId="8" fillId="28" borderId="0" xfId="2" applyNumberFormat="1" applyFont="1" applyFill="1"/>
    <xf numFmtId="169" fontId="8" fillId="0" borderId="0" xfId="2" applyNumberFormat="1" applyFont="1"/>
    <xf numFmtId="170" fontId="8" fillId="0" borderId="0" xfId="2" applyNumberFormat="1" applyFont="1"/>
    <xf numFmtId="168" fontId="8" fillId="0" borderId="0" xfId="2" applyNumberFormat="1" applyFont="1"/>
    <xf numFmtId="2" fontId="8" fillId="0" borderId="20" xfId="2" applyNumberFormat="1" applyFont="1" applyBorder="1"/>
    <xf numFmtId="2" fontId="8" fillId="0" borderId="21" xfId="2" applyNumberFormat="1" applyFont="1" applyBorder="1"/>
    <xf numFmtId="2" fontId="8" fillId="0" borderId="22" xfId="2" applyNumberFormat="1" applyFont="1" applyBorder="1"/>
    <xf numFmtId="0" fontId="8" fillId="0" borderId="0" xfId="2" applyFont="1" applyFill="1" applyBorder="1"/>
    <xf numFmtId="0" fontId="8" fillId="0" borderId="0" xfId="2" applyFont="1" applyFill="1"/>
    <xf numFmtId="0" fontId="8" fillId="29" borderId="0" xfId="2" applyFill="1"/>
    <xf numFmtId="11" fontId="8" fillId="29" borderId="0" xfId="2" applyNumberFormat="1" applyFill="1"/>
    <xf numFmtId="168" fontId="8" fillId="29" borderId="0" xfId="2" applyNumberFormat="1" applyFill="1"/>
    <xf numFmtId="169" fontId="8" fillId="29" borderId="0" xfId="2" applyNumberFormat="1" applyFill="1"/>
    <xf numFmtId="170" fontId="8" fillId="29" borderId="0" xfId="2" applyNumberFormat="1" applyFill="1"/>
    <xf numFmtId="2" fontId="8" fillId="29" borderId="23" xfId="2" applyNumberFormat="1" applyFill="1" applyBorder="1"/>
    <xf numFmtId="2" fontId="8" fillId="29" borderId="0" xfId="2" applyNumberFormat="1" applyFill="1" applyBorder="1"/>
    <xf numFmtId="2" fontId="8" fillId="29" borderId="24" xfId="2" applyNumberFormat="1" applyFill="1" applyBorder="1"/>
    <xf numFmtId="2" fontId="8" fillId="29" borderId="0" xfId="2" applyNumberFormat="1" applyFill="1"/>
    <xf numFmtId="11" fontId="8" fillId="0" borderId="0" xfId="2" applyNumberFormat="1"/>
    <xf numFmtId="169" fontId="8" fillId="0" borderId="0" xfId="2" applyNumberFormat="1" applyFill="1"/>
    <xf numFmtId="170" fontId="8" fillId="0" borderId="0" xfId="2" applyNumberFormat="1"/>
    <xf numFmtId="168" fontId="8" fillId="0" borderId="0" xfId="2" applyNumberFormat="1" applyFill="1"/>
    <xf numFmtId="2" fontId="8" fillId="0" borderId="23" xfId="2" applyNumberFormat="1" applyBorder="1"/>
    <xf numFmtId="2" fontId="8" fillId="0" borderId="0" xfId="2" applyNumberFormat="1" applyBorder="1"/>
    <xf numFmtId="2" fontId="8" fillId="0" borderId="24" xfId="2" applyNumberFormat="1" applyBorder="1"/>
    <xf numFmtId="0" fontId="35" fillId="0" borderId="0" xfId="2" applyFont="1" applyFill="1"/>
    <xf numFmtId="0" fontId="8" fillId="29" borderId="0" xfId="2" applyFill="1" applyBorder="1"/>
    <xf numFmtId="11" fontId="8" fillId="29" borderId="0" xfId="2" applyNumberFormat="1" applyFill="1" applyBorder="1"/>
    <xf numFmtId="168" fontId="8" fillId="29" borderId="0" xfId="2" applyNumberFormat="1" applyFill="1" applyBorder="1"/>
    <xf numFmtId="169" fontId="8" fillId="29" borderId="0" xfId="2" applyNumberFormat="1" applyFill="1" applyBorder="1"/>
    <xf numFmtId="0" fontId="8" fillId="29" borderId="25" xfId="2" applyFill="1" applyBorder="1"/>
    <xf numFmtId="11" fontId="8" fillId="29" borderId="25" xfId="2" applyNumberFormat="1" applyFill="1" applyBorder="1"/>
    <xf numFmtId="168" fontId="8" fillId="29" borderId="25" xfId="2" applyNumberFormat="1" applyFill="1" applyBorder="1"/>
    <xf numFmtId="169" fontId="8" fillId="29" borderId="25" xfId="2" applyNumberFormat="1" applyFill="1" applyBorder="1"/>
    <xf numFmtId="170" fontId="8" fillId="29" borderId="25" xfId="2" applyNumberFormat="1" applyFill="1" applyBorder="1"/>
    <xf numFmtId="2" fontId="8" fillId="29" borderId="26" xfId="2" applyNumberFormat="1" applyFill="1" applyBorder="1"/>
    <xf numFmtId="2" fontId="8" fillId="29" borderId="25" xfId="2" applyNumberFormat="1" applyFill="1" applyBorder="1"/>
    <xf numFmtId="2" fontId="8" fillId="29" borderId="27" xfId="2" applyNumberFormat="1" applyFill="1" applyBorder="1"/>
    <xf numFmtId="0" fontId="8" fillId="0" borderId="25" xfId="2" applyFill="1" applyBorder="1"/>
    <xf numFmtId="2" fontId="8" fillId="29" borderId="20" xfId="2" applyNumberFormat="1" applyFill="1" applyBorder="1"/>
    <xf numFmtId="2" fontId="8" fillId="29" borderId="21" xfId="2" applyNumberFormat="1" applyFill="1" applyBorder="1"/>
    <xf numFmtId="2" fontId="8" fillId="29" borderId="22" xfId="2" applyNumberFormat="1" applyFill="1" applyBorder="1"/>
    <xf numFmtId="0" fontId="8" fillId="0" borderId="0" xfId="2" applyBorder="1"/>
    <xf numFmtId="0" fontId="8" fillId="29" borderId="0" xfId="2" applyFont="1" applyFill="1"/>
    <xf numFmtId="11" fontId="8" fillId="29" borderId="0" xfId="2" applyNumberFormat="1" applyFont="1" applyFill="1"/>
    <xf numFmtId="168" fontId="8" fillId="29" borderId="0" xfId="2" applyNumberFormat="1" applyFont="1" applyFill="1"/>
    <xf numFmtId="11" fontId="8" fillId="0" borderId="0" xfId="2" applyNumberFormat="1" applyFont="1"/>
    <xf numFmtId="0" fontId="37" fillId="29" borderId="25" xfId="2" applyFont="1" applyFill="1" applyBorder="1"/>
    <xf numFmtId="11" fontId="37" fillId="29" borderId="25" xfId="2" applyNumberFormat="1" applyFont="1" applyFill="1" applyBorder="1"/>
    <xf numFmtId="168" fontId="37" fillId="29" borderId="25" xfId="2" applyNumberFormat="1" applyFont="1" applyFill="1" applyBorder="1"/>
    <xf numFmtId="0" fontId="37" fillId="29" borderId="0" xfId="2" applyFont="1" applyFill="1"/>
    <xf numFmtId="11" fontId="37" fillId="29" borderId="0" xfId="2" applyNumberFormat="1" applyFont="1" applyFill="1"/>
    <xf numFmtId="168" fontId="37" fillId="29" borderId="0" xfId="2" applyNumberFormat="1" applyFont="1" applyFill="1"/>
    <xf numFmtId="0" fontId="8" fillId="0" borderId="2" xfId="2" applyBorder="1"/>
    <xf numFmtId="11" fontId="8" fillId="0" borderId="2" xfId="2" applyNumberFormat="1" applyBorder="1"/>
    <xf numFmtId="168" fontId="8" fillId="0" borderId="2" xfId="2" applyNumberFormat="1" applyBorder="1"/>
    <xf numFmtId="169" fontId="8" fillId="0" borderId="2" xfId="2" applyNumberFormat="1" applyBorder="1"/>
    <xf numFmtId="170" fontId="8" fillId="0" borderId="2" xfId="2" applyNumberFormat="1" applyBorder="1"/>
    <xf numFmtId="2" fontId="8" fillId="0" borderId="28" xfId="2" applyNumberFormat="1" applyBorder="1"/>
    <xf numFmtId="2" fontId="8" fillId="0" borderId="2" xfId="2" applyNumberFormat="1" applyBorder="1"/>
    <xf numFmtId="2" fontId="8" fillId="0" borderId="29" xfId="2" applyNumberFormat="1" applyBorder="1"/>
    <xf numFmtId="0" fontId="8" fillId="0" borderId="2" xfId="2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91"/>
    <xf numFmtId="0" fontId="38" fillId="0" borderId="0" xfId="91" applyFont="1" applyAlignment="1">
      <alignment vertical="center"/>
    </xf>
    <xf numFmtId="0" fontId="39" fillId="0" borderId="0" xfId="91" applyFont="1" applyAlignment="1">
      <alignment vertical="center"/>
    </xf>
  </cellXfs>
  <cellStyles count="10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1 3" xfId="23"/>
    <cellStyle name="Accent2 2" xfId="24"/>
    <cellStyle name="Accent2 3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alculation 2 2" xfId="32"/>
    <cellStyle name="Check Cell 2" xfId="33"/>
    <cellStyle name="Comma 2" xfId="34"/>
    <cellStyle name="Comma 3" xfId="35"/>
    <cellStyle name="Discarded Analyses" xfId="36"/>
    <cellStyle name="Explanatory Text 2" xfId="37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Good 2" xfId="38"/>
    <cellStyle name="Heading 1 2" xfId="39"/>
    <cellStyle name="Heading 2 2" xfId="40"/>
    <cellStyle name="Heading 3 2" xfId="41"/>
    <cellStyle name="Heading 4 2" xfId="42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Input 2" xfId="43"/>
    <cellStyle name="Input 2 2" xfId="44"/>
    <cellStyle name="Linked Cell 2" xfId="45"/>
    <cellStyle name="Mincalc" xfId="46"/>
    <cellStyle name="Moeda [0]_Lorenz98" xfId="47"/>
    <cellStyle name="Moeda_Lorenz98" xfId="48"/>
    <cellStyle name="Neutral 2" xfId="49"/>
    <cellStyle name="Norm" xfId="50"/>
    <cellStyle name="Normal" xfId="0" builtinId="0"/>
    <cellStyle name="Normal 10" xfId="51"/>
    <cellStyle name="Normal 11" xfId="52"/>
    <cellStyle name="Normal 12" xfId="53"/>
    <cellStyle name="Normal 12 2" xfId="54"/>
    <cellStyle name="Normal 12 2 2" xfId="55"/>
    <cellStyle name="Normal 12 3" xfId="56"/>
    <cellStyle name="Normal 13" xfId="57"/>
    <cellStyle name="Normal 14" xfId="58"/>
    <cellStyle name="Normal 15" xfId="59"/>
    <cellStyle name="Normal 16" xfId="91"/>
    <cellStyle name="Normal 2" xfId="1"/>
    <cellStyle name="Normal 2 2" xfId="2"/>
    <cellStyle name="Normal 2 3" xfId="60"/>
    <cellStyle name="Normal 2 3 2" xfId="61"/>
    <cellStyle name="Normal 2 4" xfId="62"/>
    <cellStyle name="Normal 2 5" xfId="63"/>
    <cellStyle name="Normal 2_ALL VU zircon TE data" xfId="64"/>
    <cellStyle name="Normal 3" xfId="65"/>
    <cellStyle name="Normal 3 2" xfId="66"/>
    <cellStyle name="Normal 3 3" xfId="67"/>
    <cellStyle name="Normal 4" xfId="3"/>
    <cellStyle name="Normal 4 2" xfId="68"/>
    <cellStyle name="Normal 4 2 2" xfId="69"/>
    <cellStyle name="Normal 4 3" xfId="70"/>
    <cellStyle name="Normal 4 4" xfId="71"/>
    <cellStyle name="Normal 4_Data" xfId="72"/>
    <cellStyle name="Normal 5" xfId="73"/>
    <cellStyle name="Normal 6" xfId="74"/>
    <cellStyle name="Normal 7" xfId="75"/>
    <cellStyle name="Normal 8" xfId="76"/>
    <cellStyle name="Normal 9" xfId="77"/>
    <cellStyle name="Normal 9 2" xfId="78"/>
    <cellStyle name="Note 2" xfId="79"/>
    <cellStyle name="Note 2 2" xfId="80"/>
    <cellStyle name="Output 2" xfId="81"/>
    <cellStyle name="Output 2 2" xfId="82"/>
    <cellStyle name="Percent 2" xfId="83"/>
    <cellStyle name="Percent 2 2" xfId="84"/>
    <cellStyle name="Separador de milhares [0]_Lorenz98" xfId="85"/>
    <cellStyle name="Separador de milhares_Lorenz98" xfId="86"/>
    <cellStyle name="Title 2" xfId="87"/>
    <cellStyle name="Total 2" xfId="88"/>
    <cellStyle name="Total 2 2" xfId="89"/>
    <cellStyle name="Warning Text 2" xfId="9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R33 Raw</c:v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0.392465004374453"/>
                  <c:y val="0.026833624963546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'Jan2013 O unreduced'!$W$5:$W$65</c:f>
              <c:numCache>
                <c:formatCode>General</c:formatCode>
                <c:ptCount val="6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</c:numCache>
            </c:numRef>
          </c:xVal>
          <c:yVal>
            <c:numRef>
              <c:f>'Jan2013 O unreduced'!$I$5:$I$65</c:f>
              <c:numCache>
                <c:formatCode>0.0000000</c:formatCode>
                <c:ptCount val="61"/>
                <c:pt idx="0">
                  <c:v>0.002014543</c:v>
                </c:pt>
                <c:pt idx="1">
                  <c:v>0.00201473</c:v>
                </c:pt>
                <c:pt idx="2">
                  <c:v>0.002014611</c:v>
                </c:pt>
                <c:pt idx="3">
                  <c:v>0.002014211</c:v>
                </c:pt>
                <c:pt idx="4">
                  <c:v>0.002014274</c:v>
                </c:pt>
                <c:pt idx="5">
                  <c:v>0.002014633</c:v>
                </c:pt>
                <c:pt idx="11">
                  <c:v>0.00201479</c:v>
                </c:pt>
                <c:pt idx="12">
                  <c:v>0.002014383</c:v>
                </c:pt>
                <c:pt idx="18">
                  <c:v>0.002015117</c:v>
                </c:pt>
                <c:pt idx="19">
                  <c:v>0.002014854</c:v>
                </c:pt>
                <c:pt idx="25">
                  <c:v>0.002015138</c:v>
                </c:pt>
                <c:pt idx="26">
                  <c:v>0.002015258</c:v>
                </c:pt>
                <c:pt idx="32">
                  <c:v>0.002014861</c:v>
                </c:pt>
                <c:pt idx="33">
                  <c:v>0.002015646</c:v>
                </c:pt>
                <c:pt idx="39">
                  <c:v>0.002015305</c:v>
                </c:pt>
                <c:pt idx="40">
                  <c:v>0.002015099</c:v>
                </c:pt>
                <c:pt idx="46">
                  <c:v>0.002015811</c:v>
                </c:pt>
                <c:pt idx="47">
                  <c:v>0.002015597</c:v>
                </c:pt>
                <c:pt idx="53">
                  <c:v>0.002015717</c:v>
                </c:pt>
                <c:pt idx="54">
                  <c:v>0.002016089</c:v>
                </c:pt>
                <c:pt idx="59">
                  <c:v>0.002015986</c:v>
                </c:pt>
                <c:pt idx="60">
                  <c:v>0.002016125</c:v>
                </c:pt>
              </c:numCache>
            </c:numRef>
          </c:yVal>
          <c:smooth val="0"/>
        </c:ser>
        <c:ser>
          <c:idx val="1"/>
          <c:order val="1"/>
          <c:tx>
            <c:v>Unk Raw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'Jan2013 O unreduced'!$W$5:$W$65</c:f>
              <c:numCache>
                <c:formatCode>General</c:formatCode>
                <c:ptCount val="6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</c:numCache>
            </c:numRef>
          </c:xVal>
          <c:yVal>
            <c:numRef>
              <c:f>'Jan2013 O unreduced'!$H$5:$H$65</c:f>
              <c:numCache>
                <c:formatCode>0.0000000</c:formatCode>
                <c:ptCount val="61"/>
                <c:pt idx="6">
                  <c:v>0.002009435</c:v>
                </c:pt>
                <c:pt idx="7">
                  <c:v>0.00201004</c:v>
                </c:pt>
                <c:pt idx="8">
                  <c:v>0.002009226</c:v>
                </c:pt>
                <c:pt idx="9">
                  <c:v>0.002009731</c:v>
                </c:pt>
                <c:pt idx="10">
                  <c:v>0.00200996</c:v>
                </c:pt>
                <c:pt idx="13">
                  <c:v>0.002010197</c:v>
                </c:pt>
                <c:pt idx="14">
                  <c:v>0.002010034</c:v>
                </c:pt>
                <c:pt idx="15">
                  <c:v>0.002010004</c:v>
                </c:pt>
                <c:pt idx="16">
                  <c:v>0.002010329</c:v>
                </c:pt>
                <c:pt idx="17">
                  <c:v>0.002010342</c:v>
                </c:pt>
                <c:pt idx="20">
                  <c:v>0.002010354</c:v>
                </c:pt>
                <c:pt idx="21">
                  <c:v>0.002009438</c:v>
                </c:pt>
                <c:pt idx="22">
                  <c:v>0.002010529</c:v>
                </c:pt>
                <c:pt idx="23">
                  <c:v>0.002010521</c:v>
                </c:pt>
                <c:pt idx="24">
                  <c:v>0.002010891</c:v>
                </c:pt>
                <c:pt idx="27">
                  <c:v>0.002011028</c:v>
                </c:pt>
                <c:pt idx="28">
                  <c:v>0.002010345</c:v>
                </c:pt>
                <c:pt idx="29">
                  <c:v>0.002010775</c:v>
                </c:pt>
                <c:pt idx="30">
                  <c:v>0.002010746</c:v>
                </c:pt>
                <c:pt idx="31">
                  <c:v>0.002011362</c:v>
                </c:pt>
                <c:pt idx="34">
                  <c:v>0.002010765</c:v>
                </c:pt>
                <c:pt idx="35">
                  <c:v>0.002011294</c:v>
                </c:pt>
                <c:pt idx="36">
                  <c:v>0.002010997</c:v>
                </c:pt>
                <c:pt idx="37">
                  <c:v>0.002011217</c:v>
                </c:pt>
                <c:pt idx="38">
                  <c:v>0.002009783</c:v>
                </c:pt>
                <c:pt idx="41">
                  <c:v>0.00201081</c:v>
                </c:pt>
                <c:pt idx="42">
                  <c:v>0.002010822</c:v>
                </c:pt>
                <c:pt idx="43">
                  <c:v>0.002010717</c:v>
                </c:pt>
                <c:pt idx="44">
                  <c:v>0.002010932</c:v>
                </c:pt>
                <c:pt idx="45">
                  <c:v>0.002011142</c:v>
                </c:pt>
                <c:pt idx="48">
                  <c:v>0.002010741</c:v>
                </c:pt>
                <c:pt idx="49">
                  <c:v>0.002011066</c:v>
                </c:pt>
                <c:pt idx="50">
                  <c:v>0.002010719</c:v>
                </c:pt>
                <c:pt idx="51">
                  <c:v>0.002011281</c:v>
                </c:pt>
                <c:pt idx="52">
                  <c:v>0.002010757</c:v>
                </c:pt>
                <c:pt idx="55">
                  <c:v>0.002011244</c:v>
                </c:pt>
                <c:pt idx="56">
                  <c:v>0.002011138</c:v>
                </c:pt>
                <c:pt idx="57">
                  <c:v>0.002011046</c:v>
                </c:pt>
                <c:pt idx="58">
                  <c:v>0.002011063</c:v>
                </c:pt>
              </c:numCache>
            </c:numRef>
          </c:yVal>
          <c:smooth val="0"/>
        </c:ser>
        <c:ser>
          <c:idx val="2"/>
          <c:order val="2"/>
          <c:tx>
            <c:v>R33 Corr</c:v>
          </c:tx>
          <c:spPr>
            <a:ln w="28575">
              <a:noFill/>
            </a:ln>
          </c:spPr>
          <c:marker>
            <c:spPr>
              <a:solidFill>
                <a:srgbClr val="9BBB59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xVal>
            <c:numRef>
              <c:f>'Jan2013 O unreduced'!$W$5:$W$65</c:f>
              <c:numCache>
                <c:formatCode>General</c:formatCode>
                <c:ptCount val="6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</c:numCache>
            </c:numRef>
          </c:xVal>
          <c:yVal>
            <c:numRef>
              <c:f>'Jan2013 O unreduced'!$R$5:$R$65</c:f>
              <c:numCache>
                <c:formatCode>0.00E+00</c:formatCode>
                <c:ptCount val="61"/>
                <c:pt idx="0">
                  <c:v>0.0020145163</c:v>
                </c:pt>
                <c:pt idx="1">
                  <c:v>0.0020146766</c:v>
                </c:pt>
                <c:pt idx="2">
                  <c:v>0.0020145309</c:v>
                </c:pt>
                <c:pt idx="3">
                  <c:v>0.0020141042</c:v>
                </c:pt>
                <c:pt idx="4">
                  <c:v>0.0020141405</c:v>
                </c:pt>
                <c:pt idx="5">
                  <c:v>0.0020144728</c:v>
                </c:pt>
                <c:pt idx="11">
                  <c:v>0.0020144696</c:v>
                </c:pt>
                <c:pt idx="12">
                  <c:v>0.0020140359</c:v>
                </c:pt>
                <c:pt idx="18">
                  <c:v>0.0020146097</c:v>
                </c:pt>
                <c:pt idx="19">
                  <c:v>0.00201432</c:v>
                </c:pt>
                <c:pt idx="25">
                  <c:v>0.0020144438</c:v>
                </c:pt>
                <c:pt idx="26">
                  <c:v>0.0020145371</c:v>
                </c:pt>
                <c:pt idx="32">
                  <c:v>0.0020139799</c:v>
                </c:pt>
                <c:pt idx="33">
                  <c:v>0.0020147382</c:v>
                </c:pt>
                <c:pt idx="39">
                  <c:v>0.002014237</c:v>
                </c:pt>
                <c:pt idx="40">
                  <c:v>0.0020140043</c:v>
                </c:pt>
                <c:pt idx="46">
                  <c:v>0.0020145561</c:v>
                </c:pt>
                <c:pt idx="47">
                  <c:v>0.0020143154</c:v>
                </c:pt>
                <c:pt idx="53">
                  <c:v>0.0020142752</c:v>
                </c:pt>
                <c:pt idx="54">
                  <c:v>0.0020146205</c:v>
                </c:pt>
                <c:pt idx="59">
                  <c:v>0.002014384</c:v>
                </c:pt>
                <c:pt idx="60">
                  <c:v>0.0020144963</c:v>
                </c:pt>
              </c:numCache>
            </c:numRef>
          </c:yVal>
          <c:smooth val="0"/>
        </c:ser>
        <c:ser>
          <c:idx val="3"/>
          <c:order val="3"/>
          <c:tx>
            <c:v>Unk Corr</c:v>
          </c:tx>
          <c:spPr>
            <a:ln w="28575">
              <a:noFill/>
            </a:ln>
          </c:spPr>
          <c:marker>
            <c:spPr>
              <a:solidFill>
                <a:srgbClr val="8064A2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'Jan2013 O unreduced'!$W$5:$W$65</c:f>
              <c:numCache>
                <c:formatCode>General</c:formatCode>
                <c:ptCount val="6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</c:numCache>
            </c:numRef>
          </c:xVal>
          <c:yVal>
            <c:numRef>
              <c:f>'Jan2013 O unreduced'!$V$5:$V$65</c:f>
              <c:numCache>
                <c:formatCode>0.00E+00</c:formatCode>
                <c:ptCount val="61"/>
                <c:pt idx="6" formatCode="0.0000000">
                  <c:v>0.0020092481</c:v>
                </c:pt>
                <c:pt idx="7" formatCode="0.0000000">
                  <c:v>0.0020098264</c:v>
                </c:pt>
                <c:pt idx="8" formatCode="0.0000000">
                  <c:v>0.0020089857</c:v>
                </c:pt>
                <c:pt idx="9" formatCode="0.0000000">
                  <c:v>0.002009464</c:v>
                </c:pt>
                <c:pt idx="10" formatCode="0.0000000">
                  <c:v>0.0020096663</c:v>
                </c:pt>
                <c:pt idx="13" formatCode="0.0000000">
                  <c:v>0.0020098232</c:v>
                </c:pt>
                <c:pt idx="14" formatCode="0.0000000">
                  <c:v>0.0020096335</c:v>
                </c:pt>
                <c:pt idx="15" formatCode="0.0000000">
                  <c:v>0.0020095768</c:v>
                </c:pt>
                <c:pt idx="16" formatCode="0.0000000">
                  <c:v>0.0020098751</c:v>
                </c:pt>
                <c:pt idx="17" formatCode="0.0000000">
                  <c:v>0.0020098614</c:v>
                </c:pt>
                <c:pt idx="20" formatCode="0.0000000">
                  <c:v>0.0020097933</c:v>
                </c:pt>
                <c:pt idx="21" formatCode="0.0000000">
                  <c:v>0.0020088506</c:v>
                </c:pt>
                <c:pt idx="22" formatCode="0.0000000">
                  <c:v>0.0020099149</c:v>
                </c:pt>
                <c:pt idx="23" formatCode="0.0000000">
                  <c:v>0.0020098802</c:v>
                </c:pt>
                <c:pt idx="24" formatCode="0.0000000">
                  <c:v>0.0020102235</c:v>
                </c:pt>
                <c:pt idx="27" formatCode="0.0000000">
                  <c:v>0.0020102804</c:v>
                </c:pt>
                <c:pt idx="28" formatCode="0.0000000">
                  <c:v>0.0020095707</c:v>
                </c:pt>
                <c:pt idx="29" formatCode="0.0000000">
                  <c:v>0.002009974</c:v>
                </c:pt>
                <c:pt idx="30" formatCode="0.0000000">
                  <c:v>0.0020099183</c:v>
                </c:pt>
                <c:pt idx="31" formatCode="0.0000000">
                  <c:v>0.0020105076</c:v>
                </c:pt>
                <c:pt idx="34" formatCode="0.0000000">
                  <c:v>0.0020098305</c:v>
                </c:pt>
                <c:pt idx="35" formatCode="0.0000000">
                  <c:v>0.0020103328</c:v>
                </c:pt>
                <c:pt idx="36" formatCode="0.0000000">
                  <c:v>0.0020100091</c:v>
                </c:pt>
                <c:pt idx="37" formatCode="0.0000000">
                  <c:v>0.0020102024</c:v>
                </c:pt>
                <c:pt idx="38" formatCode="0.0000000">
                  <c:v>0.0020087417</c:v>
                </c:pt>
                <c:pt idx="41" formatCode="0.0000000">
                  <c:v>0.0020096886</c:v>
                </c:pt>
                <c:pt idx="42" formatCode="0.0000000">
                  <c:v>0.0020096739</c:v>
                </c:pt>
                <c:pt idx="43" formatCode="0.0000000">
                  <c:v>0.0020095422</c:v>
                </c:pt>
                <c:pt idx="44" formatCode="0.0000000">
                  <c:v>0.0020097305</c:v>
                </c:pt>
                <c:pt idx="45" formatCode="0.0000000">
                  <c:v>0.0020099138</c:v>
                </c:pt>
                <c:pt idx="48" formatCode="0.0000000">
                  <c:v>0.0020094327</c:v>
                </c:pt>
                <c:pt idx="49" formatCode="0.0000000">
                  <c:v>0.002009731</c:v>
                </c:pt>
                <c:pt idx="50" formatCode="0.0000000">
                  <c:v>0.0020093573</c:v>
                </c:pt>
                <c:pt idx="51" formatCode="0.0000000">
                  <c:v>0.0020098926</c:v>
                </c:pt>
                <c:pt idx="52" formatCode="0.0000000">
                  <c:v>0.0020093419</c:v>
                </c:pt>
                <c:pt idx="55" formatCode="0.0000000">
                  <c:v>0.0020097488</c:v>
                </c:pt>
                <c:pt idx="56" formatCode="0.0000000">
                  <c:v>0.0020096161</c:v>
                </c:pt>
                <c:pt idx="57" formatCode="0.0000000">
                  <c:v>0.0020094974</c:v>
                </c:pt>
                <c:pt idx="58" formatCode="0.0000000">
                  <c:v>0.0020094877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697112"/>
        <c:axId val="-2024441224"/>
      </c:scatterChart>
      <c:valAx>
        <c:axId val="-196769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24441224"/>
        <c:crosses val="autoZero"/>
        <c:crossBetween val="midCat"/>
      </c:valAx>
      <c:valAx>
        <c:axId val="-20244412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9676971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7491388351337"/>
          <c:y val="0.235293554463574"/>
          <c:w val="0.175627316985238"/>
          <c:h val="0.42156761841390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R33 Raw</c:v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'Jan2013 O unreduced'!$W$66:$W$115</c:f>
              <c:numCache>
                <c:formatCode>General</c:formatCode>
                <c:ptCount val="50"/>
                <c:pt idx="0">
                  <c:v>62.0</c:v>
                </c:pt>
                <c:pt idx="1">
                  <c:v>63.0</c:v>
                </c:pt>
                <c:pt idx="2">
                  <c:v>64.0</c:v>
                </c:pt>
                <c:pt idx="3">
                  <c:v>65.0</c:v>
                </c:pt>
                <c:pt idx="4">
                  <c:v>66.0</c:v>
                </c:pt>
                <c:pt idx="5">
                  <c:v>67.0</c:v>
                </c:pt>
                <c:pt idx="6">
                  <c:v>68.0</c:v>
                </c:pt>
                <c:pt idx="7">
                  <c:v>69.0</c:v>
                </c:pt>
                <c:pt idx="8">
                  <c:v>70.0</c:v>
                </c:pt>
                <c:pt idx="9">
                  <c:v>71.0</c:v>
                </c:pt>
                <c:pt idx="10">
                  <c:v>72.0</c:v>
                </c:pt>
                <c:pt idx="11">
                  <c:v>73.0</c:v>
                </c:pt>
                <c:pt idx="12">
                  <c:v>74.0</c:v>
                </c:pt>
                <c:pt idx="13">
                  <c:v>75.0</c:v>
                </c:pt>
                <c:pt idx="14">
                  <c:v>76.0</c:v>
                </c:pt>
                <c:pt idx="15">
                  <c:v>77.0</c:v>
                </c:pt>
                <c:pt idx="16">
                  <c:v>78.0</c:v>
                </c:pt>
                <c:pt idx="17">
                  <c:v>79.0</c:v>
                </c:pt>
                <c:pt idx="18">
                  <c:v>80.0</c:v>
                </c:pt>
                <c:pt idx="19">
                  <c:v>81.0</c:v>
                </c:pt>
                <c:pt idx="20">
                  <c:v>82.0</c:v>
                </c:pt>
                <c:pt idx="21">
                  <c:v>83.0</c:v>
                </c:pt>
                <c:pt idx="22">
                  <c:v>84.0</c:v>
                </c:pt>
                <c:pt idx="23">
                  <c:v>85.0</c:v>
                </c:pt>
                <c:pt idx="24">
                  <c:v>86.0</c:v>
                </c:pt>
                <c:pt idx="25">
                  <c:v>87.0</c:v>
                </c:pt>
                <c:pt idx="26">
                  <c:v>88.0</c:v>
                </c:pt>
                <c:pt idx="27">
                  <c:v>89.0</c:v>
                </c:pt>
                <c:pt idx="28">
                  <c:v>90.0</c:v>
                </c:pt>
                <c:pt idx="29">
                  <c:v>91.0</c:v>
                </c:pt>
                <c:pt idx="30">
                  <c:v>92.0</c:v>
                </c:pt>
                <c:pt idx="31">
                  <c:v>93.0</c:v>
                </c:pt>
                <c:pt idx="32">
                  <c:v>94.0</c:v>
                </c:pt>
                <c:pt idx="33">
                  <c:v>95.0</c:v>
                </c:pt>
                <c:pt idx="34">
                  <c:v>96.0</c:v>
                </c:pt>
                <c:pt idx="35">
                  <c:v>97.0</c:v>
                </c:pt>
                <c:pt idx="36">
                  <c:v>98.0</c:v>
                </c:pt>
                <c:pt idx="37">
                  <c:v>99.0</c:v>
                </c:pt>
                <c:pt idx="38">
                  <c:v>100.0</c:v>
                </c:pt>
                <c:pt idx="39">
                  <c:v>101.0</c:v>
                </c:pt>
                <c:pt idx="40">
                  <c:v>102.0</c:v>
                </c:pt>
                <c:pt idx="41">
                  <c:v>103.0</c:v>
                </c:pt>
                <c:pt idx="42">
                  <c:v>104.0</c:v>
                </c:pt>
                <c:pt idx="43">
                  <c:v>105.0</c:v>
                </c:pt>
                <c:pt idx="44">
                  <c:v>106.0</c:v>
                </c:pt>
                <c:pt idx="45">
                  <c:v>107.0</c:v>
                </c:pt>
                <c:pt idx="46">
                  <c:v>108.0</c:v>
                </c:pt>
                <c:pt idx="47">
                  <c:v>109.0</c:v>
                </c:pt>
                <c:pt idx="48">
                  <c:v>110.0</c:v>
                </c:pt>
                <c:pt idx="49">
                  <c:v>111.0</c:v>
                </c:pt>
              </c:numCache>
            </c:numRef>
          </c:xVal>
          <c:yVal>
            <c:numRef>
              <c:f>'Jan2013 O unreduced'!$P$66:$P$115</c:f>
              <c:numCache>
                <c:formatCode>0.000000</c:formatCode>
                <c:ptCount val="50"/>
                <c:pt idx="0" formatCode="0.00E+00">
                  <c:v>0.002012774</c:v>
                </c:pt>
                <c:pt idx="1">
                  <c:v>0.002012584</c:v>
                </c:pt>
                <c:pt idx="7">
                  <c:v>0.002013235</c:v>
                </c:pt>
                <c:pt idx="8">
                  <c:v>0.002013974</c:v>
                </c:pt>
                <c:pt idx="14">
                  <c:v>0.00201421</c:v>
                </c:pt>
                <c:pt idx="15">
                  <c:v>0.002013666</c:v>
                </c:pt>
                <c:pt idx="21">
                  <c:v>0.002013385</c:v>
                </c:pt>
                <c:pt idx="22">
                  <c:v>0.0020134</c:v>
                </c:pt>
                <c:pt idx="28">
                  <c:v>0.0020136</c:v>
                </c:pt>
                <c:pt idx="29">
                  <c:v>0.002013792</c:v>
                </c:pt>
                <c:pt idx="35">
                  <c:v>0.002013893</c:v>
                </c:pt>
                <c:pt idx="36">
                  <c:v>0.002014097</c:v>
                </c:pt>
                <c:pt idx="42">
                  <c:v>0.002013888</c:v>
                </c:pt>
                <c:pt idx="43">
                  <c:v>0.002014312</c:v>
                </c:pt>
                <c:pt idx="48">
                  <c:v>0.002014328</c:v>
                </c:pt>
                <c:pt idx="49">
                  <c:v>0.002016194</c:v>
                </c:pt>
              </c:numCache>
            </c:numRef>
          </c:yVal>
          <c:smooth val="0"/>
        </c:ser>
        <c:ser>
          <c:idx val="1"/>
          <c:order val="1"/>
          <c:tx>
            <c:v>Unk Raw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'Jan2013 O unreduced'!$W$66:$W$115</c:f>
              <c:numCache>
                <c:formatCode>General</c:formatCode>
                <c:ptCount val="50"/>
                <c:pt idx="0">
                  <c:v>62.0</c:v>
                </c:pt>
                <c:pt idx="1">
                  <c:v>63.0</c:v>
                </c:pt>
                <c:pt idx="2">
                  <c:v>64.0</c:v>
                </c:pt>
                <c:pt idx="3">
                  <c:v>65.0</c:v>
                </c:pt>
                <c:pt idx="4">
                  <c:v>66.0</c:v>
                </c:pt>
                <c:pt idx="5">
                  <c:v>67.0</c:v>
                </c:pt>
                <c:pt idx="6">
                  <c:v>68.0</c:v>
                </c:pt>
                <c:pt idx="7">
                  <c:v>69.0</c:v>
                </c:pt>
                <c:pt idx="8">
                  <c:v>70.0</c:v>
                </c:pt>
                <c:pt idx="9">
                  <c:v>71.0</c:v>
                </c:pt>
                <c:pt idx="10">
                  <c:v>72.0</c:v>
                </c:pt>
                <c:pt idx="11">
                  <c:v>73.0</c:v>
                </c:pt>
                <c:pt idx="12">
                  <c:v>74.0</c:v>
                </c:pt>
                <c:pt idx="13">
                  <c:v>75.0</c:v>
                </c:pt>
                <c:pt idx="14">
                  <c:v>76.0</c:v>
                </c:pt>
                <c:pt idx="15">
                  <c:v>77.0</c:v>
                </c:pt>
                <c:pt idx="16">
                  <c:v>78.0</c:v>
                </c:pt>
                <c:pt idx="17">
                  <c:v>79.0</c:v>
                </c:pt>
                <c:pt idx="18">
                  <c:v>80.0</c:v>
                </c:pt>
                <c:pt idx="19">
                  <c:v>81.0</c:v>
                </c:pt>
                <c:pt idx="20">
                  <c:v>82.0</c:v>
                </c:pt>
                <c:pt idx="21">
                  <c:v>83.0</c:v>
                </c:pt>
                <c:pt idx="22">
                  <c:v>84.0</c:v>
                </c:pt>
                <c:pt idx="23">
                  <c:v>85.0</c:v>
                </c:pt>
                <c:pt idx="24">
                  <c:v>86.0</c:v>
                </c:pt>
                <c:pt idx="25">
                  <c:v>87.0</c:v>
                </c:pt>
                <c:pt idx="26">
                  <c:v>88.0</c:v>
                </c:pt>
                <c:pt idx="27">
                  <c:v>89.0</c:v>
                </c:pt>
                <c:pt idx="28">
                  <c:v>90.0</c:v>
                </c:pt>
                <c:pt idx="29">
                  <c:v>91.0</c:v>
                </c:pt>
                <c:pt idx="30">
                  <c:v>92.0</c:v>
                </c:pt>
                <c:pt idx="31">
                  <c:v>93.0</c:v>
                </c:pt>
                <c:pt idx="32">
                  <c:v>94.0</c:v>
                </c:pt>
                <c:pt idx="33">
                  <c:v>95.0</c:v>
                </c:pt>
                <c:pt idx="34">
                  <c:v>96.0</c:v>
                </c:pt>
                <c:pt idx="35">
                  <c:v>97.0</c:v>
                </c:pt>
                <c:pt idx="36">
                  <c:v>98.0</c:v>
                </c:pt>
                <c:pt idx="37">
                  <c:v>99.0</c:v>
                </c:pt>
                <c:pt idx="38">
                  <c:v>100.0</c:v>
                </c:pt>
                <c:pt idx="39">
                  <c:v>101.0</c:v>
                </c:pt>
                <c:pt idx="40">
                  <c:v>102.0</c:v>
                </c:pt>
                <c:pt idx="41">
                  <c:v>103.0</c:v>
                </c:pt>
                <c:pt idx="42">
                  <c:v>104.0</c:v>
                </c:pt>
                <c:pt idx="43">
                  <c:v>105.0</c:v>
                </c:pt>
                <c:pt idx="44">
                  <c:v>106.0</c:v>
                </c:pt>
                <c:pt idx="45">
                  <c:v>107.0</c:v>
                </c:pt>
                <c:pt idx="46">
                  <c:v>108.0</c:v>
                </c:pt>
                <c:pt idx="47">
                  <c:v>109.0</c:v>
                </c:pt>
                <c:pt idx="48">
                  <c:v>110.0</c:v>
                </c:pt>
                <c:pt idx="49">
                  <c:v>111.0</c:v>
                </c:pt>
              </c:numCache>
            </c:numRef>
          </c:xVal>
          <c:yVal>
            <c:numRef>
              <c:f>'Jan2013 O unreduced'!$T$66:$T$115</c:f>
              <c:numCache>
                <c:formatCode>General</c:formatCode>
                <c:ptCount val="50"/>
                <c:pt idx="2" formatCode="0.000000">
                  <c:v>0.002009167</c:v>
                </c:pt>
                <c:pt idx="3" formatCode="0.000000">
                  <c:v>0.002012951</c:v>
                </c:pt>
                <c:pt idx="4" formatCode="0.000000">
                  <c:v>0.002008981</c:v>
                </c:pt>
                <c:pt idx="5" formatCode="0.000000">
                  <c:v>0.002007775</c:v>
                </c:pt>
                <c:pt idx="6" formatCode="0.000000">
                  <c:v>0.002007639</c:v>
                </c:pt>
                <c:pt idx="9" formatCode="0.000000">
                  <c:v>0.002008117</c:v>
                </c:pt>
                <c:pt idx="10" formatCode="0.000000">
                  <c:v>0.00200697</c:v>
                </c:pt>
                <c:pt idx="11" formatCode="0.000000">
                  <c:v>0.002007837</c:v>
                </c:pt>
                <c:pt idx="12" formatCode="0.000000">
                  <c:v>0.002007132</c:v>
                </c:pt>
                <c:pt idx="13" formatCode="0.000000">
                  <c:v>0.00200815</c:v>
                </c:pt>
                <c:pt idx="16" formatCode="0.000000">
                  <c:v>0.002009278</c:v>
                </c:pt>
                <c:pt idx="17" formatCode="0.000000">
                  <c:v>0.002007932</c:v>
                </c:pt>
                <c:pt idx="18" formatCode="0.000000">
                  <c:v>0.002014079</c:v>
                </c:pt>
                <c:pt idx="19" formatCode="0.000000">
                  <c:v>0.002010149</c:v>
                </c:pt>
                <c:pt idx="20" formatCode="0.000000">
                  <c:v>0.002009996</c:v>
                </c:pt>
                <c:pt idx="23" formatCode="0.000000">
                  <c:v>0.00200788</c:v>
                </c:pt>
                <c:pt idx="24" formatCode="0.000000">
                  <c:v>0.002009003</c:v>
                </c:pt>
                <c:pt idx="25" formatCode="0.000000">
                  <c:v>0.002007748</c:v>
                </c:pt>
                <c:pt idx="26" formatCode="0.000000">
                  <c:v>0.002008949</c:v>
                </c:pt>
                <c:pt idx="27" formatCode="0.000000">
                  <c:v>0.002009216</c:v>
                </c:pt>
                <c:pt idx="30" formatCode="0.000000">
                  <c:v>0.002009421</c:v>
                </c:pt>
                <c:pt idx="31" formatCode="0.000000">
                  <c:v>0.002008834</c:v>
                </c:pt>
                <c:pt idx="32" formatCode="0.000000">
                  <c:v>0.002008987</c:v>
                </c:pt>
                <c:pt idx="33" formatCode="0.000000">
                  <c:v>0.002008375</c:v>
                </c:pt>
                <c:pt idx="34" formatCode="0.000000">
                  <c:v>0.002009567</c:v>
                </c:pt>
                <c:pt idx="37" formatCode="0.000000">
                  <c:v>0.002008976</c:v>
                </c:pt>
                <c:pt idx="38" formatCode="0.000000">
                  <c:v>0.00200964</c:v>
                </c:pt>
                <c:pt idx="39" formatCode="0.000000">
                  <c:v>0.002009002</c:v>
                </c:pt>
                <c:pt idx="40" formatCode="0.000000">
                  <c:v>0.002009205</c:v>
                </c:pt>
                <c:pt idx="41" formatCode="0.000000">
                  <c:v>0.002010136</c:v>
                </c:pt>
                <c:pt idx="44" formatCode="0.000000">
                  <c:v>0.002009319</c:v>
                </c:pt>
                <c:pt idx="45" formatCode="0.000000">
                  <c:v>0.002009156</c:v>
                </c:pt>
                <c:pt idx="46" formatCode="0.000000">
                  <c:v>0.002008906</c:v>
                </c:pt>
                <c:pt idx="47" formatCode="0.000000">
                  <c:v>0.002009092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199720"/>
        <c:axId val="-1967193416"/>
      </c:scatterChart>
      <c:valAx>
        <c:axId val="-1967199720"/>
        <c:scaling>
          <c:orientation val="minMax"/>
          <c:min val="6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67193416"/>
        <c:crosses val="autoZero"/>
        <c:crossBetween val="midCat"/>
      </c:valAx>
      <c:valAx>
        <c:axId val="-19671934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E+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9671997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6145562106507"/>
          <c:y val="0.374384911841623"/>
          <c:w val="0.127710993635864"/>
          <c:h val="0.17734022139866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R33 raw</c:v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'Jan2013 O unreduced'!$W$116:$W$220</c:f>
              <c:numCache>
                <c:formatCode>General</c:formatCode>
                <c:ptCount val="105"/>
                <c:pt idx="0">
                  <c:v>112.0</c:v>
                </c:pt>
                <c:pt idx="1">
                  <c:v>113.0</c:v>
                </c:pt>
                <c:pt idx="2">
                  <c:v>114.0</c:v>
                </c:pt>
                <c:pt idx="3">
                  <c:v>115.0</c:v>
                </c:pt>
                <c:pt idx="4">
                  <c:v>116.0</c:v>
                </c:pt>
                <c:pt idx="5">
                  <c:v>117.0</c:v>
                </c:pt>
                <c:pt idx="6">
                  <c:v>118.0</c:v>
                </c:pt>
                <c:pt idx="7">
                  <c:v>119.0</c:v>
                </c:pt>
                <c:pt idx="8">
                  <c:v>120.0</c:v>
                </c:pt>
                <c:pt idx="9">
                  <c:v>121.0</c:v>
                </c:pt>
                <c:pt idx="10">
                  <c:v>122.0</c:v>
                </c:pt>
                <c:pt idx="11">
                  <c:v>123.0</c:v>
                </c:pt>
                <c:pt idx="12">
                  <c:v>124.0</c:v>
                </c:pt>
                <c:pt idx="13">
                  <c:v>125.0</c:v>
                </c:pt>
                <c:pt idx="14">
                  <c:v>126.0</c:v>
                </c:pt>
                <c:pt idx="15">
                  <c:v>127.0</c:v>
                </c:pt>
                <c:pt idx="16">
                  <c:v>128.0</c:v>
                </c:pt>
                <c:pt idx="17">
                  <c:v>129.0</c:v>
                </c:pt>
                <c:pt idx="18">
                  <c:v>130.0</c:v>
                </c:pt>
                <c:pt idx="19">
                  <c:v>131.0</c:v>
                </c:pt>
                <c:pt idx="20">
                  <c:v>132.0</c:v>
                </c:pt>
                <c:pt idx="21">
                  <c:v>133.0</c:v>
                </c:pt>
                <c:pt idx="22">
                  <c:v>134.0</c:v>
                </c:pt>
                <c:pt idx="23">
                  <c:v>135.0</c:v>
                </c:pt>
                <c:pt idx="24">
                  <c:v>136.0</c:v>
                </c:pt>
                <c:pt idx="25">
                  <c:v>137.0</c:v>
                </c:pt>
                <c:pt idx="26">
                  <c:v>138.0</c:v>
                </c:pt>
                <c:pt idx="27">
                  <c:v>139.0</c:v>
                </c:pt>
                <c:pt idx="28">
                  <c:v>140.0</c:v>
                </c:pt>
                <c:pt idx="29">
                  <c:v>141.0</c:v>
                </c:pt>
                <c:pt idx="30">
                  <c:v>142.0</c:v>
                </c:pt>
                <c:pt idx="31">
                  <c:v>143.0</c:v>
                </c:pt>
                <c:pt idx="32">
                  <c:v>144.0</c:v>
                </c:pt>
                <c:pt idx="33">
                  <c:v>145.0</c:v>
                </c:pt>
                <c:pt idx="34">
                  <c:v>146.0</c:v>
                </c:pt>
                <c:pt idx="35">
                  <c:v>147.0</c:v>
                </c:pt>
                <c:pt idx="36">
                  <c:v>148.0</c:v>
                </c:pt>
                <c:pt idx="37">
                  <c:v>149.0</c:v>
                </c:pt>
                <c:pt idx="38">
                  <c:v>150.0</c:v>
                </c:pt>
                <c:pt idx="39">
                  <c:v>151.0</c:v>
                </c:pt>
                <c:pt idx="40">
                  <c:v>152.0</c:v>
                </c:pt>
                <c:pt idx="41">
                  <c:v>153.0</c:v>
                </c:pt>
                <c:pt idx="42">
                  <c:v>154.0</c:v>
                </c:pt>
                <c:pt idx="43">
                  <c:v>155.0</c:v>
                </c:pt>
                <c:pt idx="44">
                  <c:v>156.0</c:v>
                </c:pt>
                <c:pt idx="45">
                  <c:v>157.0</c:v>
                </c:pt>
                <c:pt idx="46">
                  <c:v>158.0</c:v>
                </c:pt>
                <c:pt idx="47">
                  <c:v>159.0</c:v>
                </c:pt>
                <c:pt idx="48">
                  <c:v>160.0</c:v>
                </c:pt>
                <c:pt idx="49">
                  <c:v>161.0</c:v>
                </c:pt>
                <c:pt idx="50">
                  <c:v>162.0</c:v>
                </c:pt>
                <c:pt idx="51">
                  <c:v>163.0</c:v>
                </c:pt>
                <c:pt idx="52">
                  <c:v>164.0</c:v>
                </c:pt>
                <c:pt idx="53">
                  <c:v>165.0</c:v>
                </c:pt>
                <c:pt idx="54">
                  <c:v>166.0</c:v>
                </c:pt>
                <c:pt idx="55">
                  <c:v>167.0</c:v>
                </c:pt>
                <c:pt idx="56">
                  <c:v>168.0</c:v>
                </c:pt>
                <c:pt idx="57">
                  <c:v>169.0</c:v>
                </c:pt>
                <c:pt idx="58">
                  <c:v>170.0</c:v>
                </c:pt>
                <c:pt idx="59">
                  <c:v>171.0</c:v>
                </c:pt>
                <c:pt idx="60">
                  <c:v>172.0</c:v>
                </c:pt>
                <c:pt idx="61">
                  <c:v>173.0</c:v>
                </c:pt>
                <c:pt idx="62">
                  <c:v>174.0</c:v>
                </c:pt>
                <c:pt idx="63">
                  <c:v>175.0</c:v>
                </c:pt>
                <c:pt idx="64">
                  <c:v>176.0</c:v>
                </c:pt>
                <c:pt idx="65">
                  <c:v>177.0</c:v>
                </c:pt>
                <c:pt idx="66">
                  <c:v>178.0</c:v>
                </c:pt>
                <c:pt idx="67">
                  <c:v>179.0</c:v>
                </c:pt>
                <c:pt idx="68">
                  <c:v>180.0</c:v>
                </c:pt>
                <c:pt idx="69">
                  <c:v>181.0</c:v>
                </c:pt>
                <c:pt idx="70">
                  <c:v>182.0</c:v>
                </c:pt>
                <c:pt idx="71">
                  <c:v>183.0</c:v>
                </c:pt>
                <c:pt idx="72">
                  <c:v>184.0</c:v>
                </c:pt>
                <c:pt idx="73">
                  <c:v>185.0</c:v>
                </c:pt>
                <c:pt idx="74">
                  <c:v>186.0</c:v>
                </c:pt>
                <c:pt idx="75">
                  <c:v>187.0</c:v>
                </c:pt>
                <c:pt idx="76">
                  <c:v>188.0</c:v>
                </c:pt>
                <c:pt idx="77">
                  <c:v>189.0</c:v>
                </c:pt>
                <c:pt idx="78">
                  <c:v>190.0</c:v>
                </c:pt>
                <c:pt idx="79">
                  <c:v>191.0</c:v>
                </c:pt>
                <c:pt idx="80">
                  <c:v>192.0</c:v>
                </c:pt>
                <c:pt idx="81">
                  <c:v>193.0</c:v>
                </c:pt>
                <c:pt idx="82">
                  <c:v>194.0</c:v>
                </c:pt>
                <c:pt idx="83">
                  <c:v>195.0</c:v>
                </c:pt>
                <c:pt idx="84">
                  <c:v>196.0</c:v>
                </c:pt>
                <c:pt idx="85">
                  <c:v>197.0</c:v>
                </c:pt>
                <c:pt idx="86">
                  <c:v>198.0</c:v>
                </c:pt>
                <c:pt idx="87">
                  <c:v>199.0</c:v>
                </c:pt>
                <c:pt idx="88">
                  <c:v>200.0</c:v>
                </c:pt>
                <c:pt idx="89">
                  <c:v>201.0</c:v>
                </c:pt>
                <c:pt idx="90">
                  <c:v>202.0</c:v>
                </c:pt>
                <c:pt idx="91">
                  <c:v>203.0</c:v>
                </c:pt>
                <c:pt idx="92">
                  <c:v>204.0</c:v>
                </c:pt>
                <c:pt idx="93">
                  <c:v>205.0</c:v>
                </c:pt>
                <c:pt idx="94">
                  <c:v>206.0</c:v>
                </c:pt>
                <c:pt idx="95">
                  <c:v>207.0</c:v>
                </c:pt>
                <c:pt idx="96">
                  <c:v>208.0</c:v>
                </c:pt>
                <c:pt idx="97">
                  <c:v>209.0</c:v>
                </c:pt>
                <c:pt idx="98">
                  <c:v>210.0</c:v>
                </c:pt>
                <c:pt idx="99">
                  <c:v>211.0</c:v>
                </c:pt>
                <c:pt idx="100">
                  <c:v>212.0</c:v>
                </c:pt>
                <c:pt idx="101">
                  <c:v>213.0</c:v>
                </c:pt>
                <c:pt idx="102">
                  <c:v>214.0</c:v>
                </c:pt>
                <c:pt idx="103">
                  <c:v>215.0</c:v>
                </c:pt>
                <c:pt idx="104">
                  <c:v>216.0</c:v>
                </c:pt>
              </c:numCache>
            </c:numRef>
          </c:xVal>
          <c:yVal>
            <c:numRef>
              <c:f>'Jan2013 O unreduced'!$P$116:$P$220</c:f>
              <c:numCache>
                <c:formatCode>General</c:formatCode>
                <c:ptCount val="105"/>
                <c:pt idx="0" formatCode="0.000000">
                  <c:v>0.002013426</c:v>
                </c:pt>
                <c:pt idx="6" formatCode="0.000000">
                  <c:v>0.002013795</c:v>
                </c:pt>
                <c:pt idx="7" formatCode="0.000000">
                  <c:v>0.0020134</c:v>
                </c:pt>
                <c:pt idx="12" formatCode="0.000000">
                  <c:v>0.002013723</c:v>
                </c:pt>
                <c:pt idx="13" formatCode="0.000000">
                  <c:v>0.002016862</c:v>
                </c:pt>
                <c:pt idx="19" formatCode="0.000000">
                  <c:v>0.002016207</c:v>
                </c:pt>
                <c:pt idx="20" formatCode="0.000000">
                  <c:v>0.002014047</c:v>
                </c:pt>
                <c:pt idx="26" formatCode="0.000000">
                  <c:v>0.002013977</c:v>
                </c:pt>
                <c:pt idx="27" formatCode="0.000000">
                  <c:v>0.002014161</c:v>
                </c:pt>
                <c:pt idx="33" formatCode="0.000000">
                  <c:v>0.002013841</c:v>
                </c:pt>
                <c:pt idx="34" formatCode="0.000000">
                  <c:v>0.002013905</c:v>
                </c:pt>
                <c:pt idx="40" formatCode="0.000000">
                  <c:v>0.002014197</c:v>
                </c:pt>
                <c:pt idx="41" formatCode="0.000000">
                  <c:v>0.002014546</c:v>
                </c:pt>
                <c:pt idx="47" formatCode="0.000000">
                  <c:v>0.002015845</c:v>
                </c:pt>
                <c:pt idx="48" formatCode="0.000000">
                  <c:v>0.002015541</c:v>
                </c:pt>
                <c:pt idx="54" formatCode="0.000000">
                  <c:v>0.00201425</c:v>
                </c:pt>
                <c:pt idx="55" formatCode="0.000000">
                  <c:v>0.002014703</c:v>
                </c:pt>
                <c:pt idx="58" formatCode="0.000000">
                  <c:v>0.002015027</c:v>
                </c:pt>
                <c:pt idx="59" formatCode="0.000000">
                  <c:v>0.002014267</c:v>
                </c:pt>
                <c:pt idx="65" formatCode="0.000000">
                  <c:v>0.00201374</c:v>
                </c:pt>
                <c:pt idx="66" formatCode="0.000000">
                  <c:v>0.00201379</c:v>
                </c:pt>
                <c:pt idx="72" formatCode="0.000000">
                  <c:v>0.002014561</c:v>
                </c:pt>
                <c:pt idx="73" formatCode="0.000000">
                  <c:v>0.00201473</c:v>
                </c:pt>
                <c:pt idx="79" formatCode="0.000000">
                  <c:v>0.00201416</c:v>
                </c:pt>
                <c:pt idx="80" formatCode="0.000000">
                  <c:v>0.002014417</c:v>
                </c:pt>
                <c:pt idx="86" formatCode="0.000000">
                  <c:v>0.002014466</c:v>
                </c:pt>
                <c:pt idx="87" formatCode="0.000000">
                  <c:v>0.002014355</c:v>
                </c:pt>
                <c:pt idx="93" formatCode="0.000000">
                  <c:v>0.002015945</c:v>
                </c:pt>
                <c:pt idx="94" formatCode="0.000000">
                  <c:v>0.002016047</c:v>
                </c:pt>
                <c:pt idx="100" formatCode="0.000000">
                  <c:v>0.002015616</c:v>
                </c:pt>
                <c:pt idx="101" formatCode="0.000000">
                  <c:v>0.002014325</c:v>
                </c:pt>
                <c:pt idx="104" formatCode="0.000000">
                  <c:v>0.002014301</c:v>
                </c:pt>
              </c:numCache>
            </c:numRef>
          </c:yVal>
          <c:smooth val="0"/>
        </c:ser>
        <c:ser>
          <c:idx val="1"/>
          <c:order val="1"/>
          <c:tx>
            <c:v>Unk Raw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'Jan2013 O unreduced'!$W$116:$W$220</c:f>
              <c:numCache>
                <c:formatCode>General</c:formatCode>
                <c:ptCount val="105"/>
                <c:pt idx="0">
                  <c:v>112.0</c:v>
                </c:pt>
                <c:pt idx="1">
                  <c:v>113.0</c:v>
                </c:pt>
                <c:pt idx="2">
                  <c:v>114.0</c:v>
                </c:pt>
                <c:pt idx="3">
                  <c:v>115.0</c:v>
                </c:pt>
                <c:pt idx="4">
                  <c:v>116.0</c:v>
                </c:pt>
                <c:pt idx="5">
                  <c:v>117.0</c:v>
                </c:pt>
                <c:pt idx="6">
                  <c:v>118.0</c:v>
                </c:pt>
                <c:pt idx="7">
                  <c:v>119.0</c:v>
                </c:pt>
                <c:pt idx="8">
                  <c:v>120.0</c:v>
                </c:pt>
                <c:pt idx="9">
                  <c:v>121.0</c:v>
                </c:pt>
                <c:pt idx="10">
                  <c:v>122.0</c:v>
                </c:pt>
                <c:pt idx="11">
                  <c:v>123.0</c:v>
                </c:pt>
                <c:pt idx="12">
                  <c:v>124.0</c:v>
                </c:pt>
                <c:pt idx="13">
                  <c:v>125.0</c:v>
                </c:pt>
                <c:pt idx="14">
                  <c:v>126.0</c:v>
                </c:pt>
                <c:pt idx="15">
                  <c:v>127.0</c:v>
                </c:pt>
                <c:pt idx="16">
                  <c:v>128.0</c:v>
                </c:pt>
                <c:pt idx="17">
                  <c:v>129.0</c:v>
                </c:pt>
                <c:pt idx="18">
                  <c:v>130.0</c:v>
                </c:pt>
                <c:pt idx="19">
                  <c:v>131.0</c:v>
                </c:pt>
                <c:pt idx="20">
                  <c:v>132.0</c:v>
                </c:pt>
                <c:pt idx="21">
                  <c:v>133.0</c:v>
                </c:pt>
                <c:pt idx="22">
                  <c:v>134.0</c:v>
                </c:pt>
                <c:pt idx="23">
                  <c:v>135.0</c:v>
                </c:pt>
                <c:pt idx="24">
                  <c:v>136.0</c:v>
                </c:pt>
                <c:pt idx="25">
                  <c:v>137.0</c:v>
                </c:pt>
                <c:pt idx="26">
                  <c:v>138.0</c:v>
                </c:pt>
                <c:pt idx="27">
                  <c:v>139.0</c:v>
                </c:pt>
                <c:pt idx="28">
                  <c:v>140.0</c:v>
                </c:pt>
                <c:pt idx="29">
                  <c:v>141.0</c:v>
                </c:pt>
                <c:pt idx="30">
                  <c:v>142.0</c:v>
                </c:pt>
                <c:pt idx="31">
                  <c:v>143.0</c:v>
                </c:pt>
                <c:pt idx="32">
                  <c:v>144.0</c:v>
                </c:pt>
                <c:pt idx="33">
                  <c:v>145.0</c:v>
                </c:pt>
                <c:pt idx="34">
                  <c:v>146.0</c:v>
                </c:pt>
                <c:pt idx="35">
                  <c:v>147.0</c:v>
                </c:pt>
                <c:pt idx="36">
                  <c:v>148.0</c:v>
                </c:pt>
                <c:pt idx="37">
                  <c:v>149.0</c:v>
                </c:pt>
                <c:pt idx="38">
                  <c:v>150.0</c:v>
                </c:pt>
                <c:pt idx="39">
                  <c:v>151.0</c:v>
                </c:pt>
                <c:pt idx="40">
                  <c:v>152.0</c:v>
                </c:pt>
                <c:pt idx="41">
                  <c:v>153.0</c:v>
                </c:pt>
                <c:pt idx="42">
                  <c:v>154.0</c:v>
                </c:pt>
                <c:pt idx="43">
                  <c:v>155.0</c:v>
                </c:pt>
                <c:pt idx="44">
                  <c:v>156.0</c:v>
                </c:pt>
                <c:pt idx="45">
                  <c:v>157.0</c:v>
                </c:pt>
                <c:pt idx="46">
                  <c:v>158.0</c:v>
                </c:pt>
                <c:pt idx="47">
                  <c:v>159.0</c:v>
                </c:pt>
                <c:pt idx="48">
                  <c:v>160.0</c:v>
                </c:pt>
                <c:pt idx="49">
                  <c:v>161.0</c:v>
                </c:pt>
                <c:pt idx="50">
                  <c:v>162.0</c:v>
                </c:pt>
                <c:pt idx="51">
                  <c:v>163.0</c:v>
                </c:pt>
                <c:pt idx="52">
                  <c:v>164.0</c:v>
                </c:pt>
                <c:pt idx="53">
                  <c:v>165.0</c:v>
                </c:pt>
                <c:pt idx="54">
                  <c:v>166.0</c:v>
                </c:pt>
                <c:pt idx="55">
                  <c:v>167.0</c:v>
                </c:pt>
                <c:pt idx="56">
                  <c:v>168.0</c:v>
                </c:pt>
                <c:pt idx="57">
                  <c:v>169.0</c:v>
                </c:pt>
                <c:pt idx="58">
                  <c:v>170.0</c:v>
                </c:pt>
                <c:pt idx="59">
                  <c:v>171.0</c:v>
                </c:pt>
                <c:pt idx="60">
                  <c:v>172.0</c:v>
                </c:pt>
                <c:pt idx="61">
                  <c:v>173.0</c:v>
                </c:pt>
                <c:pt idx="62">
                  <c:v>174.0</c:v>
                </c:pt>
                <c:pt idx="63">
                  <c:v>175.0</c:v>
                </c:pt>
                <c:pt idx="64">
                  <c:v>176.0</c:v>
                </c:pt>
                <c:pt idx="65">
                  <c:v>177.0</c:v>
                </c:pt>
                <c:pt idx="66">
                  <c:v>178.0</c:v>
                </c:pt>
                <c:pt idx="67">
                  <c:v>179.0</c:v>
                </c:pt>
                <c:pt idx="68">
                  <c:v>180.0</c:v>
                </c:pt>
                <c:pt idx="69">
                  <c:v>181.0</c:v>
                </c:pt>
                <c:pt idx="70">
                  <c:v>182.0</c:v>
                </c:pt>
                <c:pt idx="71">
                  <c:v>183.0</c:v>
                </c:pt>
                <c:pt idx="72">
                  <c:v>184.0</c:v>
                </c:pt>
                <c:pt idx="73">
                  <c:v>185.0</c:v>
                </c:pt>
                <c:pt idx="74">
                  <c:v>186.0</c:v>
                </c:pt>
                <c:pt idx="75">
                  <c:v>187.0</c:v>
                </c:pt>
                <c:pt idx="76">
                  <c:v>188.0</c:v>
                </c:pt>
                <c:pt idx="77">
                  <c:v>189.0</c:v>
                </c:pt>
                <c:pt idx="78">
                  <c:v>190.0</c:v>
                </c:pt>
                <c:pt idx="79">
                  <c:v>191.0</c:v>
                </c:pt>
                <c:pt idx="80">
                  <c:v>192.0</c:v>
                </c:pt>
                <c:pt idx="81">
                  <c:v>193.0</c:v>
                </c:pt>
                <c:pt idx="82">
                  <c:v>194.0</c:v>
                </c:pt>
                <c:pt idx="83">
                  <c:v>195.0</c:v>
                </c:pt>
                <c:pt idx="84">
                  <c:v>196.0</c:v>
                </c:pt>
                <c:pt idx="85">
                  <c:v>197.0</c:v>
                </c:pt>
                <c:pt idx="86">
                  <c:v>198.0</c:v>
                </c:pt>
                <c:pt idx="87">
                  <c:v>199.0</c:v>
                </c:pt>
                <c:pt idx="88">
                  <c:v>200.0</c:v>
                </c:pt>
                <c:pt idx="89">
                  <c:v>201.0</c:v>
                </c:pt>
                <c:pt idx="90">
                  <c:v>202.0</c:v>
                </c:pt>
                <c:pt idx="91">
                  <c:v>203.0</c:v>
                </c:pt>
                <c:pt idx="92">
                  <c:v>204.0</c:v>
                </c:pt>
                <c:pt idx="93">
                  <c:v>205.0</c:v>
                </c:pt>
                <c:pt idx="94">
                  <c:v>206.0</c:v>
                </c:pt>
                <c:pt idx="95">
                  <c:v>207.0</c:v>
                </c:pt>
                <c:pt idx="96">
                  <c:v>208.0</c:v>
                </c:pt>
                <c:pt idx="97">
                  <c:v>209.0</c:v>
                </c:pt>
                <c:pt idx="98">
                  <c:v>210.0</c:v>
                </c:pt>
                <c:pt idx="99">
                  <c:v>211.0</c:v>
                </c:pt>
                <c:pt idx="100">
                  <c:v>212.0</c:v>
                </c:pt>
                <c:pt idx="101">
                  <c:v>213.0</c:v>
                </c:pt>
                <c:pt idx="102">
                  <c:v>214.0</c:v>
                </c:pt>
                <c:pt idx="103">
                  <c:v>215.0</c:v>
                </c:pt>
                <c:pt idx="104">
                  <c:v>216.0</c:v>
                </c:pt>
              </c:numCache>
            </c:numRef>
          </c:xVal>
          <c:yVal>
            <c:numRef>
              <c:f>'Jan2013 O unreduced'!$T$116:$T$220</c:f>
              <c:numCache>
                <c:formatCode>0.000000</c:formatCode>
                <c:ptCount val="105"/>
                <c:pt idx="1">
                  <c:v>0.002011719</c:v>
                </c:pt>
                <c:pt idx="2">
                  <c:v>0.002008555</c:v>
                </c:pt>
                <c:pt idx="3">
                  <c:v>0.002008366</c:v>
                </c:pt>
                <c:pt idx="4">
                  <c:v>0.002008612</c:v>
                </c:pt>
                <c:pt idx="5">
                  <c:v>0.002009193</c:v>
                </c:pt>
                <c:pt idx="8">
                  <c:v>0.002024036</c:v>
                </c:pt>
                <c:pt idx="9">
                  <c:v>0.002008893</c:v>
                </c:pt>
                <c:pt idx="10">
                  <c:v>0.002009108</c:v>
                </c:pt>
                <c:pt idx="11">
                  <c:v>0.00200814</c:v>
                </c:pt>
                <c:pt idx="14">
                  <c:v>0.002008247</c:v>
                </c:pt>
                <c:pt idx="15">
                  <c:v>0.002009794</c:v>
                </c:pt>
                <c:pt idx="16">
                  <c:v>0.002009195</c:v>
                </c:pt>
                <c:pt idx="17">
                  <c:v>0.002009508</c:v>
                </c:pt>
                <c:pt idx="18">
                  <c:v>0.002009476</c:v>
                </c:pt>
                <c:pt idx="21">
                  <c:v>0.002009192</c:v>
                </c:pt>
                <c:pt idx="22">
                  <c:v>0.002009572</c:v>
                </c:pt>
                <c:pt idx="23">
                  <c:v>0.002009939</c:v>
                </c:pt>
                <c:pt idx="24">
                  <c:v>0.002009487</c:v>
                </c:pt>
                <c:pt idx="25">
                  <c:v>0.002009705</c:v>
                </c:pt>
                <c:pt idx="28">
                  <c:v>0.002010178</c:v>
                </c:pt>
                <c:pt idx="29">
                  <c:v>0.002009309</c:v>
                </c:pt>
                <c:pt idx="30">
                  <c:v>0.002009849</c:v>
                </c:pt>
                <c:pt idx="31">
                  <c:v>0.002009741</c:v>
                </c:pt>
                <c:pt idx="32">
                  <c:v>0.002009841</c:v>
                </c:pt>
                <c:pt idx="35">
                  <c:v>0.002010018</c:v>
                </c:pt>
                <c:pt idx="36">
                  <c:v>0.002009901</c:v>
                </c:pt>
                <c:pt idx="37">
                  <c:v>0.00200906</c:v>
                </c:pt>
                <c:pt idx="38">
                  <c:v>0.002009595</c:v>
                </c:pt>
                <c:pt idx="39">
                  <c:v>0.002009916</c:v>
                </c:pt>
                <c:pt idx="42">
                  <c:v>0.002009475</c:v>
                </c:pt>
                <c:pt idx="43">
                  <c:v>0.002009737</c:v>
                </c:pt>
                <c:pt idx="44">
                  <c:v>0.002009953</c:v>
                </c:pt>
                <c:pt idx="45">
                  <c:v>0.002025272</c:v>
                </c:pt>
                <c:pt idx="46">
                  <c:v>0.002010092</c:v>
                </c:pt>
                <c:pt idx="49">
                  <c:v>0.002005393</c:v>
                </c:pt>
                <c:pt idx="50">
                  <c:v>0.00200864</c:v>
                </c:pt>
                <c:pt idx="51">
                  <c:v>0.00201045</c:v>
                </c:pt>
                <c:pt idx="52">
                  <c:v>0.002010546</c:v>
                </c:pt>
                <c:pt idx="53">
                  <c:v>0.00201002</c:v>
                </c:pt>
                <c:pt idx="56">
                  <c:v>0.002010151</c:v>
                </c:pt>
                <c:pt idx="57">
                  <c:v>0.00200973</c:v>
                </c:pt>
                <c:pt idx="60">
                  <c:v>0.002023669</c:v>
                </c:pt>
                <c:pt idx="61">
                  <c:v>0.002009131</c:v>
                </c:pt>
                <c:pt idx="62">
                  <c:v>0.002008797</c:v>
                </c:pt>
                <c:pt idx="63">
                  <c:v>0.002008944</c:v>
                </c:pt>
                <c:pt idx="64">
                  <c:v>0.002009462</c:v>
                </c:pt>
                <c:pt idx="67">
                  <c:v>0.002009584</c:v>
                </c:pt>
                <c:pt idx="68">
                  <c:v>0.002009481</c:v>
                </c:pt>
                <c:pt idx="69">
                  <c:v>0.002009644</c:v>
                </c:pt>
                <c:pt idx="70">
                  <c:v>0.00200967</c:v>
                </c:pt>
                <c:pt idx="71">
                  <c:v>0.002011428</c:v>
                </c:pt>
                <c:pt idx="74">
                  <c:v>0.002009332</c:v>
                </c:pt>
                <c:pt idx="75">
                  <c:v>0.002009733</c:v>
                </c:pt>
                <c:pt idx="76">
                  <c:v>0.002009718</c:v>
                </c:pt>
                <c:pt idx="77">
                  <c:v>0.002005912</c:v>
                </c:pt>
                <c:pt idx="78">
                  <c:v>0.002008184</c:v>
                </c:pt>
                <c:pt idx="81">
                  <c:v>0.002009737</c:v>
                </c:pt>
                <c:pt idx="82">
                  <c:v>0.002009658</c:v>
                </c:pt>
                <c:pt idx="83">
                  <c:v>0.002009734</c:v>
                </c:pt>
                <c:pt idx="84">
                  <c:v>0.002009389</c:v>
                </c:pt>
                <c:pt idx="85">
                  <c:v>0.002009444</c:v>
                </c:pt>
                <c:pt idx="88">
                  <c:v>0.002009916</c:v>
                </c:pt>
                <c:pt idx="89">
                  <c:v>0.002006654</c:v>
                </c:pt>
                <c:pt idx="90">
                  <c:v>0.002009412</c:v>
                </c:pt>
                <c:pt idx="91">
                  <c:v>0.002009492</c:v>
                </c:pt>
                <c:pt idx="92">
                  <c:v>0.002009391</c:v>
                </c:pt>
                <c:pt idx="95">
                  <c:v>0.002009772</c:v>
                </c:pt>
                <c:pt idx="96">
                  <c:v>0.002009665</c:v>
                </c:pt>
                <c:pt idx="97">
                  <c:v>0.002009639</c:v>
                </c:pt>
                <c:pt idx="98">
                  <c:v>0.002009741</c:v>
                </c:pt>
                <c:pt idx="99">
                  <c:v>0.002009709</c:v>
                </c:pt>
                <c:pt idx="102">
                  <c:v>0.002009441</c:v>
                </c:pt>
                <c:pt idx="103">
                  <c:v>0.002009579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817624"/>
        <c:axId val="-1967387240"/>
      </c:scatterChart>
      <c:valAx>
        <c:axId val="-1967817624"/>
        <c:scaling>
          <c:orientation val="minMax"/>
          <c:min val="11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67387240"/>
        <c:crosses val="autoZero"/>
        <c:crossBetween val="midCat"/>
      </c:valAx>
      <c:valAx>
        <c:axId val="-19673872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9678176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4429656680877"/>
          <c:y val="0.367646178849334"/>
          <c:w val="0.0850721811326433"/>
          <c:h val="0.1568623696423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R33 Raw</c:v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'Jan2013 O unreduced'!$W$221:$W$302</c:f>
              <c:numCache>
                <c:formatCode>General</c:formatCode>
                <c:ptCount val="82"/>
                <c:pt idx="0">
                  <c:v>217.0</c:v>
                </c:pt>
                <c:pt idx="1">
                  <c:v>218.0</c:v>
                </c:pt>
                <c:pt idx="2">
                  <c:v>219.0</c:v>
                </c:pt>
                <c:pt idx="3">
                  <c:v>220.0</c:v>
                </c:pt>
                <c:pt idx="4">
                  <c:v>221.0</c:v>
                </c:pt>
                <c:pt idx="5">
                  <c:v>222.0</c:v>
                </c:pt>
                <c:pt idx="6">
                  <c:v>223.0</c:v>
                </c:pt>
                <c:pt idx="7">
                  <c:v>224.0</c:v>
                </c:pt>
                <c:pt idx="8">
                  <c:v>225.0</c:v>
                </c:pt>
                <c:pt idx="9">
                  <c:v>226.0</c:v>
                </c:pt>
                <c:pt idx="10">
                  <c:v>227.0</c:v>
                </c:pt>
                <c:pt idx="11">
                  <c:v>228.0</c:v>
                </c:pt>
                <c:pt idx="12">
                  <c:v>229.0</c:v>
                </c:pt>
                <c:pt idx="13">
                  <c:v>230.0</c:v>
                </c:pt>
                <c:pt idx="14">
                  <c:v>231.0</c:v>
                </c:pt>
                <c:pt idx="15">
                  <c:v>232.0</c:v>
                </c:pt>
                <c:pt idx="16">
                  <c:v>233.0</c:v>
                </c:pt>
                <c:pt idx="17">
                  <c:v>234.0</c:v>
                </c:pt>
                <c:pt idx="18">
                  <c:v>235.0</c:v>
                </c:pt>
                <c:pt idx="19">
                  <c:v>236.0</c:v>
                </c:pt>
                <c:pt idx="20">
                  <c:v>237.0</c:v>
                </c:pt>
                <c:pt idx="21">
                  <c:v>238.0</c:v>
                </c:pt>
                <c:pt idx="22">
                  <c:v>239.0</c:v>
                </c:pt>
                <c:pt idx="23">
                  <c:v>240.0</c:v>
                </c:pt>
                <c:pt idx="24">
                  <c:v>241.0</c:v>
                </c:pt>
                <c:pt idx="25">
                  <c:v>242.0</c:v>
                </c:pt>
                <c:pt idx="26">
                  <c:v>243.0</c:v>
                </c:pt>
                <c:pt idx="27">
                  <c:v>244.0</c:v>
                </c:pt>
                <c:pt idx="28">
                  <c:v>245.0</c:v>
                </c:pt>
                <c:pt idx="29">
                  <c:v>246.0</c:v>
                </c:pt>
                <c:pt idx="30">
                  <c:v>247.0</c:v>
                </c:pt>
                <c:pt idx="31">
                  <c:v>248.0</c:v>
                </c:pt>
                <c:pt idx="32">
                  <c:v>249.0</c:v>
                </c:pt>
                <c:pt idx="33">
                  <c:v>250.0</c:v>
                </c:pt>
                <c:pt idx="34">
                  <c:v>251.0</c:v>
                </c:pt>
                <c:pt idx="35">
                  <c:v>252.0</c:v>
                </c:pt>
                <c:pt idx="36">
                  <c:v>253.0</c:v>
                </c:pt>
                <c:pt idx="37">
                  <c:v>254.0</c:v>
                </c:pt>
                <c:pt idx="38">
                  <c:v>255.0</c:v>
                </c:pt>
                <c:pt idx="39">
                  <c:v>256.0</c:v>
                </c:pt>
                <c:pt idx="40">
                  <c:v>257.0</c:v>
                </c:pt>
                <c:pt idx="41">
                  <c:v>258.0</c:v>
                </c:pt>
                <c:pt idx="42">
                  <c:v>259.0</c:v>
                </c:pt>
                <c:pt idx="43">
                  <c:v>260.0</c:v>
                </c:pt>
                <c:pt idx="44">
                  <c:v>261.0</c:v>
                </c:pt>
                <c:pt idx="45">
                  <c:v>262.0</c:v>
                </c:pt>
                <c:pt idx="46">
                  <c:v>263.0</c:v>
                </c:pt>
                <c:pt idx="47">
                  <c:v>264.0</c:v>
                </c:pt>
                <c:pt idx="48">
                  <c:v>265.0</c:v>
                </c:pt>
                <c:pt idx="49">
                  <c:v>266.0</c:v>
                </c:pt>
                <c:pt idx="50">
                  <c:v>267.0</c:v>
                </c:pt>
                <c:pt idx="51">
                  <c:v>268.0</c:v>
                </c:pt>
                <c:pt idx="52">
                  <c:v>269.0</c:v>
                </c:pt>
                <c:pt idx="53">
                  <c:v>270.0</c:v>
                </c:pt>
                <c:pt idx="54">
                  <c:v>271.0</c:v>
                </c:pt>
                <c:pt idx="55">
                  <c:v>272.0</c:v>
                </c:pt>
                <c:pt idx="56">
                  <c:v>273.0</c:v>
                </c:pt>
                <c:pt idx="57">
                  <c:v>274.0</c:v>
                </c:pt>
                <c:pt idx="58">
                  <c:v>275.0</c:v>
                </c:pt>
                <c:pt idx="59">
                  <c:v>276.0</c:v>
                </c:pt>
                <c:pt idx="60">
                  <c:v>277.0</c:v>
                </c:pt>
                <c:pt idx="61">
                  <c:v>278.0</c:v>
                </c:pt>
                <c:pt idx="62">
                  <c:v>279.0</c:v>
                </c:pt>
                <c:pt idx="63">
                  <c:v>280.0</c:v>
                </c:pt>
                <c:pt idx="64">
                  <c:v>281.0</c:v>
                </c:pt>
                <c:pt idx="65">
                  <c:v>282.0</c:v>
                </c:pt>
                <c:pt idx="66">
                  <c:v>283.0</c:v>
                </c:pt>
                <c:pt idx="67">
                  <c:v>284.0</c:v>
                </c:pt>
                <c:pt idx="68">
                  <c:v>285.0</c:v>
                </c:pt>
                <c:pt idx="69">
                  <c:v>286.0</c:v>
                </c:pt>
                <c:pt idx="70">
                  <c:v>287.0</c:v>
                </c:pt>
                <c:pt idx="71">
                  <c:v>288.0</c:v>
                </c:pt>
                <c:pt idx="72">
                  <c:v>289.0</c:v>
                </c:pt>
                <c:pt idx="73">
                  <c:v>290.0</c:v>
                </c:pt>
                <c:pt idx="74">
                  <c:v>291.0</c:v>
                </c:pt>
                <c:pt idx="75">
                  <c:v>292.0</c:v>
                </c:pt>
                <c:pt idx="76">
                  <c:v>293.0</c:v>
                </c:pt>
                <c:pt idx="77">
                  <c:v>294.0</c:v>
                </c:pt>
                <c:pt idx="78">
                  <c:v>295.0</c:v>
                </c:pt>
                <c:pt idx="79">
                  <c:v>296.0</c:v>
                </c:pt>
                <c:pt idx="80">
                  <c:v>297.0</c:v>
                </c:pt>
                <c:pt idx="81">
                  <c:v>298.0</c:v>
                </c:pt>
              </c:numCache>
            </c:numRef>
          </c:xVal>
          <c:yVal>
            <c:numRef>
              <c:f>'Jan2013 O unreduced'!$P$221:$P$302</c:f>
              <c:numCache>
                <c:formatCode>0.000000</c:formatCode>
                <c:ptCount val="82"/>
                <c:pt idx="0">
                  <c:v>0.002015056</c:v>
                </c:pt>
                <c:pt idx="1">
                  <c:v>0.002014775</c:v>
                </c:pt>
                <c:pt idx="7">
                  <c:v>0.00201548</c:v>
                </c:pt>
                <c:pt idx="8">
                  <c:v>0.002015394</c:v>
                </c:pt>
                <c:pt idx="14">
                  <c:v>0.002016145</c:v>
                </c:pt>
                <c:pt idx="15">
                  <c:v>0.002016161</c:v>
                </c:pt>
                <c:pt idx="21">
                  <c:v>0.002015806</c:v>
                </c:pt>
                <c:pt idx="22">
                  <c:v>0.002017673</c:v>
                </c:pt>
                <c:pt idx="28">
                  <c:v>0.002016445</c:v>
                </c:pt>
                <c:pt idx="29">
                  <c:v>0.002015951</c:v>
                </c:pt>
                <c:pt idx="35">
                  <c:v>0.002015885</c:v>
                </c:pt>
                <c:pt idx="36">
                  <c:v>0.002016129</c:v>
                </c:pt>
                <c:pt idx="42">
                  <c:v>0.002016452</c:v>
                </c:pt>
                <c:pt idx="43">
                  <c:v>0.002018105</c:v>
                </c:pt>
                <c:pt idx="49">
                  <c:v>0.002019121</c:v>
                </c:pt>
                <c:pt idx="50">
                  <c:v>0.002018422</c:v>
                </c:pt>
                <c:pt idx="56">
                  <c:v>0.0020158</c:v>
                </c:pt>
                <c:pt idx="57">
                  <c:v>0.002016047</c:v>
                </c:pt>
                <c:pt idx="63">
                  <c:v>0.002015943</c:v>
                </c:pt>
                <c:pt idx="64">
                  <c:v>0.002016413</c:v>
                </c:pt>
                <c:pt idx="69">
                  <c:v>0.00201612</c:v>
                </c:pt>
                <c:pt idx="70">
                  <c:v>0.0020161</c:v>
                </c:pt>
                <c:pt idx="75">
                  <c:v>0.00201618</c:v>
                </c:pt>
                <c:pt idx="76">
                  <c:v>0.002016465</c:v>
                </c:pt>
                <c:pt idx="80">
                  <c:v>0.002016494</c:v>
                </c:pt>
                <c:pt idx="81">
                  <c:v>0.00201637</c:v>
                </c:pt>
              </c:numCache>
            </c:numRef>
          </c:yVal>
          <c:smooth val="0"/>
        </c:ser>
        <c:ser>
          <c:idx val="1"/>
          <c:order val="1"/>
          <c:tx>
            <c:v>Unk Raw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'Jan2013 O unreduced'!$W$221:$W$302</c:f>
              <c:numCache>
                <c:formatCode>General</c:formatCode>
                <c:ptCount val="82"/>
                <c:pt idx="0">
                  <c:v>217.0</c:v>
                </c:pt>
                <c:pt idx="1">
                  <c:v>218.0</c:v>
                </c:pt>
                <c:pt idx="2">
                  <c:v>219.0</c:v>
                </c:pt>
                <c:pt idx="3">
                  <c:v>220.0</c:v>
                </c:pt>
                <c:pt idx="4">
                  <c:v>221.0</c:v>
                </c:pt>
                <c:pt idx="5">
                  <c:v>222.0</c:v>
                </c:pt>
                <c:pt idx="6">
                  <c:v>223.0</c:v>
                </c:pt>
                <c:pt idx="7">
                  <c:v>224.0</c:v>
                </c:pt>
                <c:pt idx="8">
                  <c:v>225.0</c:v>
                </c:pt>
                <c:pt idx="9">
                  <c:v>226.0</c:v>
                </c:pt>
                <c:pt idx="10">
                  <c:v>227.0</c:v>
                </c:pt>
                <c:pt idx="11">
                  <c:v>228.0</c:v>
                </c:pt>
                <c:pt idx="12">
                  <c:v>229.0</c:v>
                </c:pt>
                <c:pt idx="13">
                  <c:v>230.0</c:v>
                </c:pt>
                <c:pt idx="14">
                  <c:v>231.0</c:v>
                </c:pt>
                <c:pt idx="15">
                  <c:v>232.0</c:v>
                </c:pt>
                <c:pt idx="16">
                  <c:v>233.0</c:v>
                </c:pt>
                <c:pt idx="17">
                  <c:v>234.0</c:v>
                </c:pt>
                <c:pt idx="18">
                  <c:v>235.0</c:v>
                </c:pt>
                <c:pt idx="19">
                  <c:v>236.0</c:v>
                </c:pt>
                <c:pt idx="20">
                  <c:v>237.0</c:v>
                </c:pt>
                <c:pt idx="21">
                  <c:v>238.0</c:v>
                </c:pt>
                <c:pt idx="22">
                  <c:v>239.0</c:v>
                </c:pt>
                <c:pt idx="23">
                  <c:v>240.0</c:v>
                </c:pt>
                <c:pt idx="24">
                  <c:v>241.0</c:v>
                </c:pt>
                <c:pt idx="25">
                  <c:v>242.0</c:v>
                </c:pt>
                <c:pt idx="26">
                  <c:v>243.0</c:v>
                </c:pt>
                <c:pt idx="27">
                  <c:v>244.0</c:v>
                </c:pt>
                <c:pt idx="28">
                  <c:v>245.0</c:v>
                </c:pt>
                <c:pt idx="29">
                  <c:v>246.0</c:v>
                </c:pt>
                <c:pt idx="30">
                  <c:v>247.0</c:v>
                </c:pt>
                <c:pt idx="31">
                  <c:v>248.0</c:v>
                </c:pt>
                <c:pt idx="32">
                  <c:v>249.0</c:v>
                </c:pt>
                <c:pt idx="33">
                  <c:v>250.0</c:v>
                </c:pt>
                <c:pt idx="34">
                  <c:v>251.0</c:v>
                </c:pt>
                <c:pt idx="35">
                  <c:v>252.0</c:v>
                </c:pt>
                <c:pt idx="36">
                  <c:v>253.0</c:v>
                </c:pt>
                <c:pt idx="37">
                  <c:v>254.0</c:v>
                </c:pt>
                <c:pt idx="38">
                  <c:v>255.0</c:v>
                </c:pt>
                <c:pt idx="39">
                  <c:v>256.0</c:v>
                </c:pt>
                <c:pt idx="40">
                  <c:v>257.0</c:v>
                </c:pt>
                <c:pt idx="41">
                  <c:v>258.0</c:v>
                </c:pt>
                <c:pt idx="42">
                  <c:v>259.0</c:v>
                </c:pt>
                <c:pt idx="43">
                  <c:v>260.0</c:v>
                </c:pt>
                <c:pt idx="44">
                  <c:v>261.0</c:v>
                </c:pt>
                <c:pt idx="45">
                  <c:v>262.0</c:v>
                </c:pt>
                <c:pt idx="46">
                  <c:v>263.0</c:v>
                </c:pt>
                <c:pt idx="47">
                  <c:v>264.0</c:v>
                </c:pt>
                <c:pt idx="48">
                  <c:v>265.0</c:v>
                </c:pt>
                <c:pt idx="49">
                  <c:v>266.0</c:v>
                </c:pt>
                <c:pt idx="50">
                  <c:v>267.0</c:v>
                </c:pt>
                <c:pt idx="51">
                  <c:v>268.0</c:v>
                </c:pt>
                <c:pt idx="52">
                  <c:v>269.0</c:v>
                </c:pt>
                <c:pt idx="53">
                  <c:v>270.0</c:v>
                </c:pt>
                <c:pt idx="54">
                  <c:v>271.0</c:v>
                </c:pt>
                <c:pt idx="55">
                  <c:v>272.0</c:v>
                </c:pt>
                <c:pt idx="56">
                  <c:v>273.0</c:v>
                </c:pt>
                <c:pt idx="57">
                  <c:v>274.0</c:v>
                </c:pt>
                <c:pt idx="58">
                  <c:v>275.0</c:v>
                </c:pt>
                <c:pt idx="59">
                  <c:v>276.0</c:v>
                </c:pt>
                <c:pt idx="60">
                  <c:v>277.0</c:v>
                </c:pt>
                <c:pt idx="61">
                  <c:v>278.0</c:v>
                </c:pt>
                <c:pt idx="62">
                  <c:v>279.0</c:v>
                </c:pt>
                <c:pt idx="63">
                  <c:v>280.0</c:v>
                </c:pt>
                <c:pt idx="64">
                  <c:v>281.0</c:v>
                </c:pt>
                <c:pt idx="65">
                  <c:v>282.0</c:v>
                </c:pt>
                <c:pt idx="66">
                  <c:v>283.0</c:v>
                </c:pt>
                <c:pt idx="67">
                  <c:v>284.0</c:v>
                </c:pt>
                <c:pt idx="68">
                  <c:v>285.0</c:v>
                </c:pt>
                <c:pt idx="69">
                  <c:v>286.0</c:v>
                </c:pt>
                <c:pt idx="70">
                  <c:v>287.0</c:v>
                </c:pt>
                <c:pt idx="71">
                  <c:v>288.0</c:v>
                </c:pt>
                <c:pt idx="72">
                  <c:v>289.0</c:v>
                </c:pt>
                <c:pt idx="73">
                  <c:v>290.0</c:v>
                </c:pt>
                <c:pt idx="74">
                  <c:v>291.0</c:v>
                </c:pt>
                <c:pt idx="75">
                  <c:v>292.0</c:v>
                </c:pt>
                <c:pt idx="76">
                  <c:v>293.0</c:v>
                </c:pt>
                <c:pt idx="77">
                  <c:v>294.0</c:v>
                </c:pt>
                <c:pt idx="78">
                  <c:v>295.0</c:v>
                </c:pt>
                <c:pt idx="79">
                  <c:v>296.0</c:v>
                </c:pt>
                <c:pt idx="80">
                  <c:v>297.0</c:v>
                </c:pt>
                <c:pt idx="81">
                  <c:v>298.0</c:v>
                </c:pt>
              </c:numCache>
            </c:numRef>
          </c:xVal>
          <c:yVal>
            <c:numRef>
              <c:f>'Jan2013 O unreduced'!$T$221:$T$302</c:f>
              <c:numCache>
                <c:formatCode>General</c:formatCode>
                <c:ptCount val="82"/>
                <c:pt idx="2" formatCode="0.000000">
                  <c:v>0.002010041</c:v>
                </c:pt>
                <c:pt idx="3" formatCode="0.000000">
                  <c:v>0.002011284</c:v>
                </c:pt>
                <c:pt idx="4" formatCode="0.000000">
                  <c:v>0.002010782</c:v>
                </c:pt>
                <c:pt idx="5" formatCode="0.000000">
                  <c:v>0.002005241</c:v>
                </c:pt>
                <c:pt idx="6" formatCode="0.000000">
                  <c:v>0.002005416</c:v>
                </c:pt>
                <c:pt idx="9" formatCode="0.000000">
                  <c:v>0.002010209</c:v>
                </c:pt>
                <c:pt idx="10" formatCode="0.000000">
                  <c:v>0.002013457</c:v>
                </c:pt>
                <c:pt idx="11" formatCode="0.000000">
                  <c:v>0.002009616</c:v>
                </c:pt>
                <c:pt idx="12" formatCode="0.000000">
                  <c:v>0.002010486</c:v>
                </c:pt>
                <c:pt idx="13" formatCode="0.000000">
                  <c:v>0.002018661</c:v>
                </c:pt>
                <c:pt idx="16" formatCode="0.000000">
                  <c:v>0.002010371</c:v>
                </c:pt>
                <c:pt idx="17" formatCode="0.000000">
                  <c:v>0.002011151</c:v>
                </c:pt>
                <c:pt idx="18" formatCode="0.000000">
                  <c:v>0.002011496</c:v>
                </c:pt>
                <c:pt idx="19" formatCode="0.000000">
                  <c:v>0.002011424</c:v>
                </c:pt>
                <c:pt idx="20" formatCode="0.000000">
                  <c:v>0.002009093</c:v>
                </c:pt>
                <c:pt idx="23" formatCode="0.000000">
                  <c:v>0.002010562</c:v>
                </c:pt>
                <c:pt idx="24" formatCode="0.000000">
                  <c:v>0.002011197</c:v>
                </c:pt>
                <c:pt idx="25" formatCode="0.000000">
                  <c:v>0.002011013</c:v>
                </c:pt>
                <c:pt idx="26" formatCode="0.000000">
                  <c:v>0.002010356</c:v>
                </c:pt>
                <c:pt idx="27" formatCode="0.000000">
                  <c:v>0.002010316</c:v>
                </c:pt>
                <c:pt idx="30" formatCode="0.000000">
                  <c:v>0.002009149</c:v>
                </c:pt>
                <c:pt idx="31" formatCode="0.000000">
                  <c:v>0.002011152</c:v>
                </c:pt>
                <c:pt idx="32" formatCode="0.000000">
                  <c:v>0.002011451</c:v>
                </c:pt>
                <c:pt idx="33" formatCode="0.000000">
                  <c:v>0.002010891</c:v>
                </c:pt>
                <c:pt idx="34" formatCode="0.000000">
                  <c:v>0.002010871</c:v>
                </c:pt>
                <c:pt idx="37" formatCode="0.000000">
                  <c:v>0.002011547</c:v>
                </c:pt>
                <c:pt idx="38" formatCode="0.000000">
                  <c:v>0.002011223</c:v>
                </c:pt>
                <c:pt idx="39" formatCode="0.000000">
                  <c:v>0.002011004</c:v>
                </c:pt>
                <c:pt idx="40" formatCode="0.000000">
                  <c:v>0.002011298</c:v>
                </c:pt>
                <c:pt idx="41" formatCode="0.000000">
                  <c:v>0.002010894</c:v>
                </c:pt>
                <c:pt idx="44" formatCode="0.000000">
                  <c:v>0.002011415</c:v>
                </c:pt>
                <c:pt idx="45" formatCode="0.000000">
                  <c:v>0.002010957</c:v>
                </c:pt>
                <c:pt idx="46" formatCode="0.000000">
                  <c:v>0.002011283</c:v>
                </c:pt>
                <c:pt idx="47" formatCode="0.000000">
                  <c:v>0.002011274</c:v>
                </c:pt>
                <c:pt idx="48" formatCode="0.000000">
                  <c:v>0.002008613</c:v>
                </c:pt>
                <c:pt idx="51" formatCode="0.000000">
                  <c:v>0.002006374</c:v>
                </c:pt>
                <c:pt idx="52" formatCode="0.000000">
                  <c:v>0.002005733</c:v>
                </c:pt>
                <c:pt idx="53" formatCode="0.000000">
                  <c:v>0.002005636</c:v>
                </c:pt>
                <c:pt idx="54" formatCode="0.000000">
                  <c:v>0.002005994</c:v>
                </c:pt>
                <c:pt idx="55" formatCode="0.000000">
                  <c:v>0.002006851</c:v>
                </c:pt>
                <c:pt idx="58" formatCode="0.000000">
                  <c:v>0.002006804</c:v>
                </c:pt>
                <c:pt idx="59" formatCode="0.000000">
                  <c:v>0.002007642</c:v>
                </c:pt>
                <c:pt idx="60" formatCode="0.000000">
                  <c:v>0.002006514</c:v>
                </c:pt>
                <c:pt idx="61" formatCode="0.000000">
                  <c:v>0.002005943</c:v>
                </c:pt>
                <c:pt idx="62" formatCode="0.000000">
                  <c:v>0.002005787</c:v>
                </c:pt>
                <c:pt idx="65" formatCode="0.000000">
                  <c:v>0.002005538</c:v>
                </c:pt>
                <c:pt idx="66" formatCode="0.000000">
                  <c:v>0.00200696</c:v>
                </c:pt>
                <c:pt idx="67" formatCode="0.000000">
                  <c:v>0.002005821</c:v>
                </c:pt>
                <c:pt idx="68" formatCode="0.000000">
                  <c:v>0.002011817</c:v>
                </c:pt>
                <c:pt idx="71" formatCode="0.000000">
                  <c:v>0.002011772</c:v>
                </c:pt>
                <c:pt idx="72" formatCode="0.000000">
                  <c:v>0.002011084</c:v>
                </c:pt>
                <c:pt idx="73" formatCode="0.000000">
                  <c:v>0.002011758</c:v>
                </c:pt>
                <c:pt idx="74" formatCode="0.000000">
                  <c:v>0.002012252</c:v>
                </c:pt>
                <c:pt idx="77" formatCode="0.000000">
                  <c:v>0.002011823</c:v>
                </c:pt>
                <c:pt idx="78" formatCode="0.000000">
                  <c:v>0.002012042</c:v>
                </c:pt>
                <c:pt idx="79" formatCode="0.000000">
                  <c:v>0.002012193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155064"/>
        <c:axId val="-1967276664"/>
      </c:scatterChart>
      <c:valAx>
        <c:axId val="-1967155064"/>
        <c:scaling>
          <c:orientation val="minMax"/>
          <c:max val="300.0"/>
          <c:min val="215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67276664"/>
        <c:crosses val="autoZero"/>
        <c:crossBetween val="midCat"/>
      </c:valAx>
      <c:valAx>
        <c:axId val="-19672766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9671550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8555203495862"/>
          <c:y val="0.367646178849334"/>
          <c:w val="0.127710993635864"/>
          <c:h val="0.1568623696423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R33 Raw</c:v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'Jan2013 O unreduced'!$W$303:$W$325</c:f>
              <c:numCache>
                <c:formatCode>General</c:formatCode>
                <c:ptCount val="23"/>
                <c:pt idx="0">
                  <c:v>299.0</c:v>
                </c:pt>
                <c:pt idx="1">
                  <c:v>300.0</c:v>
                </c:pt>
                <c:pt idx="2">
                  <c:v>301.0</c:v>
                </c:pt>
                <c:pt idx="3">
                  <c:v>302.0</c:v>
                </c:pt>
                <c:pt idx="4">
                  <c:v>303.0</c:v>
                </c:pt>
                <c:pt idx="5">
                  <c:v>304.0</c:v>
                </c:pt>
                <c:pt idx="6">
                  <c:v>305.0</c:v>
                </c:pt>
                <c:pt idx="7">
                  <c:v>306.0</c:v>
                </c:pt>
                <c:pt idx="8">
                  <c:v>307.0</c:v>
                </c:pt>
                <c:pt idx="9">
                  <c:v>308.0</c:v>
                </c:pt>
                <c:pt idx="10">
                  <c:v>309.0</c:v>
                </c:pt>
                <c:pt idx="11">
                  <c:v>310.0</c:v>
                </c:pt>
                <c:pt idx="12">
                  <c:v>311.0</c:v>
                </c:pt>
                <c:pt idx="13">
                  <c:v>312.0</c:v>
                </c:pt>
                <c:pt idx="14">
                  <c:v>313.0</c:v>
                </c:pt>
                <c:pt idx="15">
                  <c:v>314.0</c:v>
                </c:pt>
                <c:pt idx="16">
                  <c:v>315.0</c:v>
                </c:pt>
                <c:pt idx="17">
                  <c:v>316.0</c:v>
                </c:pt>
                <c:pt idx="18">
                  <c:v>317.0</c:v>
                </c:pt>
                <c:pt idx="19">
                  <c:v>318.0</c:v>
                </c:pt>
                <c:pt idx="20">
                  <c:v>319.0</c:v>
                </c:pt>
                <c:pt idx="21">
                  <c:v>320.0</c:v>
                </c:pt>
                <c:pt idx="22">
                  <c:v>321.0</c:v>
                </c:pt>
              </c:numCache>
            </c:numRef>
          </c:xVal>
          <c:yVal>
            <c:numRef>
              <c:f>'Jan2013 O unreduced'!$P$303:$P$325</c:f>
              <c:numCache>
                <c:formatCode>0.000000</c:formatCode>
                <c:ptCount val="23"/>
                <c:pt idx="0">
                  <c:v>0.002013569</c:v>
                </c:pt>
                <c:pt idx="1">
                  <c:v>0.002013026</c:v>
                </c:pt>
                <c:pt idx="7">
                  <c:v>0.002013695</c:v>
                </c:pt>
                <c:pt idx="8">
                  <c:v>0.00201504</c:v>
                </c:pt>
                <c:pt idx="14">
                  <c:v>0.002015192</c:v>
                </c:pt>
                <c:pt idx="15">
                  <c:v>0.002014115</c:v>
                </c:pt>
                <c:pt idx="21">
                  <c:v>0.002014525</c:v>
                </c:pt>
                <c:pt idx="22">
                  <c:v>0.002014264</c:v>
                </c:pt>
              </c:numCache>
            </c:numRef>
          </c:yVal>
          <c:smooth val="0"/>
        </c:ser>
        <c:ser>
          <c:idx val="1"/>
          <c:order val="1"/>
          <c:tx>
            <c:v>Unk Raw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'Jan2013 O unreduced'!$W$303:$W$325</c:f>
              <c:numCache>
                <c:formatCode>General</c:formatCode>
                <c:ptCount val="23"/>
                <c:pt idx="0">
                  <c:v>299.0</c:v>
                </c:pt>
                <c:pt idx="1">
                  <c:v>300.0</c:v>
                </c:pt>
                <c:pt idx="2">
                  <c:v>301.0</c:v>
                </c:pt>
                <c:pt idx="3">
                  <c:v>302.0</c:v>
                </c:pt>
                <c:pt idx="4">
                  <c:v>303.0</c:v>
                </c:pt>
                <c:pt idx="5">
                  <c:v>304.0</c:v>
                </c:pt>
                <c:pt idx="6">
                  <c:v>305.0</c:v>
                </c:pt>
                <c:pt idx="7">
                  <c:v>306.0</c:v>
                </c:pt>
                <c:pt idx="8">
                  <c:v>307.0</c:v>
                </c:pt>
                <c:pt idx="9">
                  <c:v>308.0</c:v>
                </c:pt>
                <c:pt idx="10">
                  <c:v>309.0</c:v>
                </c:pt>
                <c:pt idx="11">
                  <c:v>310.0</c:v>
                </c:pt>
                <c:pt idx="12">
                  <c:v>311.0</c:v>
                </c:pt>
                <c:pt idx="13">
                  <c:v>312.0</c:v>
                </c:pt>
                <c:pt idx="14">
                  <c:v>313.0</c:v>
                </c:pt>
                <c:pt idx="15">
                  <c:v>314.0</c:v>
                </c:pt>
                <c:pt idx="16">
                  <c:v>315.0</c:v>
                </c:pt>
                <c:pt idx="17">
                  <c:v>316.0</c:v>
                </c:pt>
                <c:pt idx="18">
                  <c:v>317.0</c:v>
                </c:pt>
                <c:pt idx="19">
                  <c:v>318.0</c:v>
                </c:pt>
                <c:pt idx="20">
                  <c:v>319.0</c:v>
                </c:pt>
                <c:pt idx="21">
                  <c:v>320.0</c:v>
                </c:pt>
                <c:pt idx="22">
                  <c:v>321.0</c:v>
                </c:pt>
              </c:numCache>
            </c:numRef>
          </c:xVal>
          <c:yVal>
            <c:numRef>
              <c:f>'Jan2013 O unreduced'!$T$303:$T$325</c:f>
              <c:numCache>
                <c:formatCode>General</c:formatCode>
                <c:ptCount val="23"/>
                <c:pt idx="2" formatCode="0.000000">
                  <c:v>0.002011798</c:v>
                </c:pt>
                <c:pt idx="3" formatCode="0.000000">
                  <c:v>0.00200836</c:v>
                </c:pt>
                <c:pt idx="4" formatCode="0.000000">
                  <c:v>0.002008805</c:v>
                </c:pt>
                <c:pt idx="5" formatCode="0.000000">
                  <c:v>0.002009038</c:v>
                </c:pt>
                <c:pt idx="6" formatCode="0.000000">
                  <c:v>0.002024352</c:v>
                </c:pt>
                <c:pt idx="9" formatCode="0.000000">
                  <c:v>0.002009425</c:v>
                </c:pt>
                <c:pt idx="10" formatCode="0.000000">
                  <c:v>0.00200925</c:v>
                </c:pt>
                <c:pt idx="11" formatCode="0.000000">
                  <c:v>0.002008727</c:v>
                </c:pt>
                <c:pt idx="12" formatCode="0.000000">
                  <c:v>0.002009465</c:v>
                </c:pt>
                <c:pt idx="13" formatCode="0.000000">
                  <c:v>0.002009467</c:v>
                </c:pt>
                <c:pt idx="16" formatCode="0.000000">
                  <c:v>0.002009567</c:v>
                </c:pt>
                <c:pt idx="17" formatCode="0.000000">
                  <c:v>0.002009852</c:v>
                </c:pt>
                <c:pt idx="18" formatCode="0.000000">
                  <c:v>0.002009566</c:v>
                </c:pt>
                <c:pt idx="19" formatCode="0.000000">
                  <c:v>0.002009529</c:v>
                </c:pt>
                <c:pt idx="20" formatCode="0.000000">
                  <c:v>0.002025064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0182904"/>
        <c:axId val="-2084472360"/>
      </c:scatterChart>
      <c:valAx>
        <c:axId val="-199018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84472360"/>
        <c:crosses val="autoZero"/>
        <c:crossBetween val="midCat"/>
      </c:valAx>
      <c:valAx>
        <c:axId val="-20844723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9901829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8164745483248"/>
          <c:y val="0.367646178849334"/>
          <c:w val="0.128019399166029"/>
          <c:h val="0.1568623696423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R33 Raw</c:v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'Jan2013 O unreduced'!$W$326:$W$400</c:f>
              <c:numCache>
                <c:formatCode>General</c:formatCode>
                <c:ptCount val="75"/>
                <c:pt idx="0">
                  <c:v>323.0</c:v>
                </c:pt>
                <c:pt idx="1">
                  <c:v>324.0</c:v>
                </c:pt>
                <c:pt idx="2">
                  <c:v>325.0</c:v>
                </c:pt>
                <c:pt idx="3">
                  <c:v>326.0</c:v>
                </c:pt>
                <c:pt idx="4">
                  <c:v>327.0</c:v>
                </c:pt>
                <c:pt idx="5">
                  <c:v>328.0</c:v>
                </c:pt>
                <c:pt idx="6">
                  <c:v>329.0</c:v>
                </c:pt>
                <c:pt idx="7">
                  <c:v>330.0</c:v>
                </c:pt>
                <c:pt idx="8">
                  <c:v>331.0</c:v>
                </c:pt>
                <c:pt idx="9">
                  <c:v>332.0</c:v>
                </c:pt>
                <c:pt idx="10">
                  <c:v>333.0</c:v>
                </c:pt>
                <c:pt idx="11">
                  <c:v>334.0</c:v>
                </c:pt>
                <c:pt idx="12">
                  <c:v>335.0</c:v>
                </c:pt>
                <c:pt idx="13">
                  <c:v>336.0</c:v>
                </c:pt>
                <c:pt idx="14">
                  <c:v>337.0</c:v>
                </c:pt>
                <c:pt idx="15">
                  <c:v>338.0</c:v>
                </c:pt>
                <c:pt idx="16">
                  <c:v>339.0</c:v>
                </c:pt>
                <c:pt idx="17">
                  <c:v>340.0</c:v>
                </c:pt>
                <c:pt idx="18">
                  <c:v>341.0</c:v>
                </c:pt>
                <c:pt idx="19">
                  <c:v>342.0</c:v>
                </c:pt>
                <c:pt idx="20">
                  <c:v>343.0</c:v>
                </c:pt>
                <c:pt idx="21">
                  <c:v>344.0</c:v>
                </c:pt>
                <c:pt idx="22">
                  <c:v>345.0</c:v>
                </c:pt>
                <c:pt idx="23">
                  <c:v>346.0</c:v>
                </c:pt>
                <c:pt idx="24">
                  <c:v>347.0</c:v>
                </c:pt>
                <c:pt idx="25">
                  <c:v>348.0</c:v>
                </c:pt>
                <c:pt idx="26">
                  <c:v>349.0</c:v>
                </c:pt>
                <c:pt idx="27">
                  <c:v>350.0</c:v>
                </c:pt>
                <c:pt idx="28">
                  <c:v>351.0</c:v>
                </c:pt>
                <c:pt idx="29">
                  <c:v>352.0</c:v>
                </c:pt>
                <c:pt idx="30">
                  <c:v>353.0</c:v>
                </c:pt>
                <c:pt idx="31">
                  <c:v>354.0</c:v>
                </c:pt>
                <c:pt idx="32">
                  <c:v>355.0</c:v>
                </c:pt>
                <c:pt idx="33">
                  <c:v>356.0</c:v>
                </c:pt>
                <c:pt idx="34">
                  <c:v>357.0</c:v>
                </c:pt>
                <c:pt idx="35">
                  <c:v>358.0</c:v>
                </c:pt>
                <c:pt idx="36">
                  <c:v>359.0</c:v>
                </c:pt>
                <c:pt idx="37">
                  <c:v>360.0</c:v>
                </c:pt>
                <c:pt idx="38">
                  <c:v>361.0</c:v>
                </c:pt>
                <c:pt idx="39">
                  <c:v>362.0</c:v>
                </c:pt>
                <c:pt idx="40">
                  <c:v>363.0</c:v>
                </c:pt>
                <c:pt idx="41">
                  <c:v>364.0</c:v>
                </c:pt>
                <c:pt idx="42">
                  <c:v>365.0</c:v>
                </c:pt>
                <c:pt idx="43">
                  <c:v>366.0</c:v>
                </c:pt>
                <c:pt idx="44">
                  <c:v>367.0</c:v>
                </c:pt>
                <c:pt idx="45">
                  <c:v>368.0</c:v>
                </c:pt>
                <c:pt idx="46">
                  <c:v>369.0</c:v>
                </c:pt>
                <c:pt idx="47">
                  <c:v>370.0</c:v>
                </c:pt>
                <c:pt idx="48">
                  <c:v>371.0</c:v>
                </c:pt>
                <c:pt idx="49">
                  <c:v>372.0</c:v>
                </c:pt>
                <c:pt idx="50">
                  <c:v>373.0</c:v>
                </c:pt>
                <c:pt idx="51">
                  <c:v>374.0</c:v>
                </c:pt>
                <c:pt idx="52">
                  <c:v>375.0</c:v>
                </c:pt>
                <c:pt idx="53">
                  <c:v>376.0</c:v>
                </c:pt>
                <c:pt idx="54">
                  <c:v>377.0</c:v>
                </c:pt>
                <c:pt idx="55">
                  <c:v>378.0</c:v>
                </c:pt>
                <c:pt idx="56">
                  <c:v>379.0</c:v>
                </c:pt>
                <c:pt idx="57">
                  <c:v>380.0</c:v>
                </c:pt>
                <c:pt idx="58">
                  <c:v>381.0</c:v>
                </c:pt>
                <c:pt idx="59">
                  <c:v>382.0</c:v>
                </c:pt>
                <c:pt idx="60">
                  <c:v>383.0</c:v>
                </c:pt>
                <c:pt idx="61">
                  <c:v>384.0</c:v>
                </c:pt>
                <c:pt idx="62">
                  <c:v>385.0</c:v>
                </c:pt>
                <c:pt idx="63">
                  <c:v>386.0</c:v>
                </c:pt>
                <c:pt idx="64">
                  <c:v>387.0</c:v>
                </c:pt>
                <c:pt idx="65">
                  <c:v>388.0</c:v>
                </c:pt>
                <c:pt idx="66">
                  <c:v>389.0</c:v>
                </c:pt>
                <c:pt idx="67">
                  <c:v>390.0</c:v>
                </c:pt>
                <c:pt idx="68">
                  <c:v>391.0</c:v>
                </c:pt>
                <c:pt idx="69">
                  <c:v>392.0</c:v>
                </c:pt>
                <c:pt idx="70">
                  <c:v>393.0</c:v>
                </c:pt>
                <c:pt idx="71">
                  <c:v>394.0</c:v>
                </c:pt>
                <c:pt idx="72">
                  <c:v>395.0</c:v>
                </c:pt>
                <c:pt idx="73">
                  <c:v>396.0</c:v>
                </c:pt>
                <c:pt idx="74">
                  <c:v>397.0</c:v>
                </c:pt>
              </c:numCache>
            </c:numRef>
          </c:xVal>
          <c:yVal>
            <c:numRef>
              <c:f>'Jan2013 O unreduced'!$P$326:$P$400</c:f>
              <c:numCache>
                <c:formatCode>0.000000</c:formatCode>
                <c:ptCount val="75"/>
                <c:pt idx="0">
                  <c:v>0.002010507</c:v>
                </c:pt>
                <c:pt idx="1">
                  <c:v>0.002010796</c:v>
                </c:pt>
                <c:pt idx="2">
                  <c:v>0.002010822</c:v>
                </c:pt>
                <c:pt idx="3">
                  <c:v>0.002010993</c:v>
                </c:pt>
                <c:pt idx="4">
                  <c:v>0.002010677</c:v>
                </c:pt>
                <c:pt idx="5">
                  <c:v>0.002012299</c:v>
                </c:pt>
                <c:pt idx="6">
                  <c:v>0.00201356</c:v>
                </c:pt>
                <c:pt idx="12">
                  <c:v>0.002013387</c:v>
                </c:pt>
                <c:pt idx="13">
                  <c:v>0.002011605</c:v>
                </c:pt>
                <c:pt idx="19">
                  <c:v>0.002015455</c:v>
                </c:pt>
                <c:pt idx="20">
                  <c:v>0.002015412</c:v>
                </c:pt>
                <c:pt idx="26">
                  <c:v>0.002015537</c:v>
                </c:pt>
                <c:pt idx="31">
                  <c:v>0.002012219</c:v>
                </c:pt>
                <c:pt idx="32">
                  <c:v>0.00201408</c:v>
                </c:pt>
                <c:pt idx="45">
                  <c:v>0.002012039</c:v>
                </c:pt>
                <c:pt idx="46">
                  <c:v>0.002012022</c:v>
                </c:pt>
                <c:pt idx="52">
                  <c:v>0.00201232</c:v>
                </c:pt>
                <c:pt idx="53">
                  <c:v>0.002012539</c:v>
                </c:pt>
                <c:pt idx="59">
                  <c:v>0.002012404</c:v>
                </c:pt>
                <c:pt idx="60">
                  <c:v>0.002012336</c:v>
                </c:pt>
                <c:pt idx="66">
                  <c:v>0.002012555</c:v>
                </c:pt>
                <c:pt idx="67">
                  <c:v>0.002013312</c:v>
                </c:pt>
                <c:pt idx="73">
                  <c:v>0.002012805</c:v>
                </c:pt>
                <c:pt idx="74">
                  <c:v>0.002013148</c:v>
                </c:pt>
              </c:numCache>
            </c:numRef>
          </c:yVal>
          <c:smooth val="0"/>
        </c:ser>
        <c:ser>
          <c:idx val="1"/>
          <c:order val="1"/>
          <c:tx>
            <c:v>Unk Raw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'Jan2013 O unreduced'!$W$326:$W$400</c:f>
              <c:numCache>
                <c:formatCode>General</c:formatCode>
                <c:ptCount val="75"/>
                <c:pt idx="0">
                  <c:v>323.0</c:v>
                </c:pt>
                <c:pt idx="1">
                  <c:v>324.0</c:v>
                </c:pt>
                <c:pt idx="2">
                  <c:v>325.0</c:v>
                </c:pt>
                <c:pt idx="3">
                  <c:v>326.0</c:v>
                </c:pt>
                <c:pt idx="4">
                  <c:v>327.0</c:v>
                </c:pt>
                <c:pt idx="5">
                  <c:v>328.0</c:v>
                </c:pt>
                <c:pt idx="6">
                  <c:v>329.0</c:v>
                </c:pt>
                <c:pt idx="7">
                  <c:v>330.0</c:v>
                </c:pt>
                <c:pt idx="8">
                  <c:v>331.0</c:v>
                </c:pt>
                <c:pt idx="9">
                  <c:v>332.0</c:v>
                </c:pt>
                <c:pt idx="10">
                  <c:v>333.0</c:v>
                </c:pt>
                <c:pt idx="11">
                  <c:v>334.0</c:v>
                </c:pt>
                <c:pt idx="12">
                  <c:v>335.0</c:v>
                </c:pt>
                <c:pt idx="13">
                  <c:v>336.0</c:v>
                </c:pt>
                <c:pt idx="14">
                  <c:v>337.0</c:v>
                </c:pt>
                <c:pt idx="15">
                  <c:v>338.0</c:v>
                </c:pt>
                <c:pt idx="16">
                  <c:v>339.0</c:v>
                </c:pt>
                <c:pt idx="17">
                  <c:v>340.0</c:v>
                </c:pt>
                <c:pt idx="18">
                  <c:v>341.0</c:v>
                </c:pt>
                <c:pt idx="19">
                  <c:v>342.0</c:v>
                </c:pt>
                <c:pt idx="20">
                  <c:v>343.0</c:v>
                </c:pt>
                <c:pt idx="21">
                  <c:v>344.0</c:v>
                </c:pt>
                <c:pt idx="22">
                  <c:v>345.0</c:v>
                </c:pt>
                <c:pt idx="23">
                  <c:v>346.0</c:v>
                </c:pt>
                <c:pt idx="24">
                  <c:v>347.0</c:v>
                </c:pt>
                <c:pt idx="25">
                  <c:v>348.0</c:v>
                </c:pt>
                <c:pt idx="26">
                  <c:v>349.0</c:v>
                </c:pt>
                <c:pt idx="27">
                  <c:v>350.0</c:v>
                </c:pt>
                <c:pt idx="28">
                  <c:v>351.0</c:v>
                </c:pt>
                <c:pt idx="29">
                  <c:v>352.0</c:v>
                </c:pt>
                <c:pt idx="30">
                  <c:v>353.0</c:v>
                </c:pt>
                <c:pt idx="31">
                  <c:v>354.0</c:v>
                </c:pt>
                <c:pt idx="32">
                  <c:v>355.0</c:v>
                </c:pt>
                <c:pt idx="33">
                  <c:v>356.0</c:v>
                </c:pt>
                <c:pt idx="34">
                  <c:v>357.0</c:v>
                </c:pt>
                <c:pt idx="35">
                  <c:v>358.0</c:v>
                </c:pt>
                <c:pt idx="36">
                  <c:v>359.0</c:v>
                </c:pt>
                <c:pt idx="37">
                  <c:v>360.0</c:v>
                </c:pt>
                <c:pt idx="38">
                  <c:v>361.0</c:v>
                </c:pt>
                <c:pt idx="39">
                  <c:v>362.0</c:v>
                </c:pt>
                <c:pt idx="40">
                  <c:v>363.0</c:v>
                </c:pt>
                <c:pt idx="41">
                  <c:v>364.0</c:v>
                </c:pt>
                <c:pt idx="42">
                  <c:v>365.0</c:v>
                </c:pt>
                <c:pt idx="43">
                  <c:v>366.0</c:v>
                </c:pt>
                <c:pt idx="44">
                  <c:v>367.0</c:v>
                </c:pt>
                <c:pt idx="45">
                  <c:v>368.0</c:v>
                </c:pt>
                <c:pt idx="46">
                  <c:v>369.0</c:v>
                </c:pt>
                <c:pt idx="47">
                  <c:v>370.0</c:v>
                </c:pt>
                <c:pt idx="48">
                  <c:v>371.0</c:v>
                </c:pt>
                <c:pt idx="49">
                  <c:v>372.0</c:v>
                </c:pt>
                <c:pt idx="50">
                  <c:v>373.0</c:v>
                </c:pt>
                <c:pt idx="51">
                  <c:v>374.0</c:v>
                </c:pt>
                <c:pt idx="52">
                  <c:v>375.0</c:v>
                </c:pt>
                <c:pt idx="53">
                  <c:v>376.0</c:v>
                </c:pt>
                <c:pt idx="54">
                  <c:v>377.0</c:v>
                </c:pt>
                <c:pt idx="55">
                  <c:v>378.0</c:v>
                </c:pt>
                <c:pt idx="56">
                  <c:v>379.0</c:v>
                </c:pt>
                <c:pt idx="57">
                  <c:v>380.0</c:v>
                </c:pt>
                <c:pt idx="58">
                  <c:v>381.0</c:v>
                </c:pt>
                <c:pt idx="59">
                  <c:v>382.0</c:v>
                </c:pt>
                <c:pt idx="60">
                  <c:v>383.0</c:v>
                </c:pt>
                <c:pt idx="61">
                  <c:v>384.0</c:v>
                </c:pt>
                <c:pt idx="62">
                  <c:v>385.0</c:v>
                </c:pt>
                <c:pt idx="63">
                  <c:v>386.0</c:v>
                </c:pt>
                <c:pt idx="64">
                  <c:v>387.0</c:v>
                </c:pt>
                <c:pt idx="65">
                  <c:v>388.0</c:v>
                </c:pt>
                <c:pt idx="66">
                  <c:v>389.0</c:v>
                </c:pt>
                <c:pt idx="67">
                  <c:v>390.0</c:v>
                </c:pt>
                <c:pt idx="68">
                  <c:v>391.0</c:v>
                </c:pt>
                <c:pt idx="69">
                  <c:v>392.0</c:v>
                </c:pt>
                <c:pt idx="70">
                  <c:v>393.0</c:v>
                </c:pt>
                <c:pt idx="71">
                  <c:v>394.0</c:v>
                </c:pt>
                <c:pt idx="72">
                  <c:v>395.0</c:v>
                </c:pt>
                <c:pt idx="73">
                  <c:v>396.0</c:v>
                </c:pt>
                <c:pt idx="74">
                  <c:v>397.0</c:v>
                </c:pt>
              </c:numCache>
            </c:numRef>
          </c:xVal>
          <c:yVal>
            <c:numRef>
              <c:f>'Jan2013 O unreduced'!$T$326:$T$400</c:f>
              <c:numCache>
                <c:formatCode>General</c:formatCode>
                <c:ptCount val="75"/>
                <c:pt idx="7" formatCode="0.000000">
                  <c:v>0.002013527</c:v>
                </c:pt>
                <c:pt idx="8" formatCode="0.000000">
                  <c:v>0.002002324</c:v>
                </c:pt>
                <c:pt idx="9" formatCode="0.000000">
                  <c:v>0.002000433</c:v>
                </c:pt>
                <c:pt idx="10" formatCode="0.000000">
                  <c:v>0.002000426</c:v>
                </c:pt>
                <c:pt idx="11" formatCode="0.000000">
                  <c:v>0.001999262</c:v>
                </c:pt>
                <c:pt idx="14" formatCode="0.000000">
                  <c:v>0.002000547</c:v>
                </c:pt>
                <c:pt idx="15" formatCode="0.000000">
                  <c:v>0.00196804</c:v>
                </c:pt>
                <c:pt idx="16" formatCode="0.000000">
                  <c:v>0.00200026</c:v>
                </c:pt>
                <c:pt idx="17" formatCode="0.000000">
                  <c:v>0.002004221</c:v>
                </c:pt>
                <c:pt idx="18" formatCode="0.000000">
                  <c:v>0.002012348</c:v>
                </c:pt>
                <c:pt idx="21" formatCode="0.000000">
                  <c:v>0.00199976</c:v>
                </c:pt>
                <c:pt idx="22" formatCode="0.000000">
                  <c:v>0.002002686</c:v>
                </c:pt>
                <c:pt idx="23" formatCode="0.000000">
                  <c:v>0.002001814</c:v>
                </c:pt>
                <c:pt idx="24" formatCode="0.000000">
                  <c:v>0.002001329</c:v>
                </c:pt>
                <c:pt idx="25" formatCode="0.000000">
                  <c:v>0.002004848</c:v>
                </c:pt>
                <c:pt idx="27" formatCode="0.000000">
                  <c:v>0.002003787</c:v>
                </c:pt>
                <c:pt idx="28" formatCode="0.000000">
                  <c:v>0.002000631</c:v>
                </c:pt>
                <c:pt idx="29" formatCode="0.000000">
                  <c:v>0.002000542</c:v>
                </c:pt>
                <c:pt idx="30" formatCode="0.000000">
                  <c:v>0.0019996</c:v>
                </c:pt>
                <c:pt idx="33" formatCode="0.000000">
                  <c:v>0.002001156</c:v>
                </c:pt>
                <c:pt idx="34" formatCode="0.000000">
                  <c:v>0.002001827</c:v>
                </c:pt>
                <c:pt idx="35" formatCode="0.000000">
                  <c:v>0.001999661</c:v>
                </c:pt>
                <c:pt idx="36" formatCode="0.000000">
                  <c:v>0.002004388</c:v>
                </c:pt>
                <c:pt idx="37" formatCode="0.000000">
                  <c:v>0.002000543</c:v>
                </c:pt>
                <c:pt idx="38" formatCode="0.000000">
                  <c:v>0.001999834</c:v>
                </c:pt>
                <c:pt idx="39" formatCode="0.000000">
                  <c:v>0.002000745</c:v>
                </c:pt>
                <c:pt idx="40" formatCode="0.000000">
                  <c:v>0.002007726</c:v>
                </c:pt>
                <c:pt idx="41" formatCode="0.000000">
                  <c:v>0.002007371</c:v>
                </c:pt>
                <c:pt idx="42" formatCode="0.000000">
                  <c:v>0.002007875</c:v>
                </c:pt>
                <c:pt idx="43" formatCode="0.000000">
                  <c:v>0.002016464</c:v>
                </c:pt>
                <c:pt idx="44" formatCode="0.000000">
                  <c:v>0.002007348</c:v>
                </c:pt>
                <c:pt idx="47" formatCode="0.000000">
                  <c:v>0.002007306</c:v>
                </c:pt>
                <c:pt idx="48" formatCode="0.000000">
                  <c:v>0.002007623</c:v>
                </c:pt>
                <c:pt idx="49" formatCode="0.000000">
                  <c:v>0.002007365</c:v>
                </c:pt>
                <c:pt idx="50" formatCode="0.000000">
                  <c:v>0.002008077</c:v>
                </c:pt>
                <c:pt idx="51" formatCode="0.000000">
                  <c:v>0.002007566</c:v>
                </c:pt>
                <c:pt idx="54" formatCode="0.000000">
                  <c:v>0.002007123</c:v>
                </c:pt>
                <c:pt idx="55" formatCode="0.000000">
                  <c:v>0.002008477</c:v>
                </c:pt>
                <c:pt idx="56" formatCode="0.000000">
                  <c:v>0.002007511</c:v>
                </c:pt>
                <c:pt idx="57" formatCode="0.000000">
                  <c:v>0.002007563</c:v>
                </c:pt>
                <c:pt idx="58" formatCode="0.000000">
                  <c:v>0.002005221</c:v>
                </c:pt>
                <c:pt idx="61" formatCode="0.000000">
                  <c:v>0.002007845</c:v>
                </c:pt>
                <c:pt idx="62" formatCode="0.000000">
                  <c:v>0.002008074</c:v>
                </c:pt>
                <c:pt idx="63" formatCode="0.000000">
                  <c:v>0.00200787</c:v>
                </c:pt>
                <c:pt idx="64" formatCode="0.000000">
                  <c:v>0.002007728</c:v>
                </c:pt>
                <c:pt idx="65" formatCode="0.000000">
                  <c:v>0.002007739</c:v>
                </c:pt>
                <c:pt idx="68" formatCode="0.000000">
                  <c:v>0.002007578</c:v>
                </c:pt>
                <c:pt idx="69" formatCode="0.000000">
                  <c:v>0.002007862</c:v>
                </c:pt>
                <c:pt idx="70" formatCode="0.000000">
                  <c:v>0.002007691</c:v>
                </c:pt>
                <c:pt idx="71" formatCode="0.000000">
                  <c:v>0.002007208</c:v>
                </c:pt>
                <c:pt idx="72" formatCode="0.000000">
                  <c:v>0.002007412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010728"/>
        <c:axId val="-1993600952"/>
      </c:scatterChart>
      <c:valAx>
        <c:axId val="-1967010728"/>
        <c:scaling>
          <c:orientation val="minMax"/>
          <c:max val="400.0"/>
          <c:min val="32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93600952"/>
        <c:crosses val="autoZero"/>
        <c:crossBetween val="midCat"/>
      </c:valAx>
      <c:valAx>
        <c:axId val="-1993600952"/>
        <c:scaling>
          <c:orientation val="minMax"/>
          <c:min val="0.0019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9670107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4074469253865"/>
          <c:y val="0.374384911841623"/>
          <c:w val="0.0981481925221501"/>
          <c:h val="0.17734022139866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520700</xdr:colOff>
      <xdr:row>4</xdr:row>
      <xdr:rowOff>12700</xdr:rowOff>
    </xdr:from>
    <xdr:to>
      <xdr:col>33</xdr:col>
      <xdr:colOff>596900</xdr:colOff>
      <xdr:row>21</xdr:row>
      <xdr:rowOff>12700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685800</xdr:colOff>
      <xdr:row>66</xdr:row>
      <xdr:rowOff>0</xdr:rowOff>
    </xdr:from>
    <xdr:to>
      <xdr:col>31</xdr:col>
      <xdr:colOff>342900</xdr:colOff>
      <xdr:row>82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660400</xdr:colOff>
      <xdr:row>115</xdr:row>
      <xdr:rowOff>139700</xdr:rowOff>
    </xdr:from>
    <xdr:to>
      <xdr:col>35</xdr:col>
      <xdr:colOff>165100</xdr:colOff>
      <xdr:row>132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50800</xdr:colOff>
      <xdr:row>225</xdr:row>
      <xdr:rowOff>12700</xdr:rowOff>
    </xdr:from>
    <xdr:to>
      <xdr:col>31</xdr:col>
      <xdr:colOff>406400</xdr:colOff>
      <xdr:row>242</xdr:row>
      <xdr:rowOff>12700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114300</xdr:colOff>
      <xdr:row>303</xdr:row>
      <xdr:rowOff>139700</xdr:rowOff>
    </xdr:from>
    <xdr:to>
      <xdr:col>31</xdr:col>
      <xdr:colOff>457200</xdr:colOff>
      <xdr:row>320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337</xdr:row>
      <xdr:rowOff>76200</xdr:rowOff>
    </xdr:from>
    <xdr:to>
      <xdr:col>33</xdr:col>
      <xdr:colOff>406400</xdr:colOff>
      <xdr:row>354</xdr:row>
      <xdr:rowOff>25400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padilla/Dropbox/Iceland%20(2012)/DATA%20(ALL)/A.Padilla_AJP01_SqRed_F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padilla/Dropbox/Abe's%20Academic/RESEARCH/ICELAND/AIC%20MS%20#2 (Low d18O Zircons)/Padilla_O Isotopes_All Minerals_2014 Ma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Within-Spot Ratios"/>
      <sheetName val="PlotDat13"/>
      <sheetName val="IIV03A"/>
      <sheetName val="V03A WtAvg (2s)"/>
      <sheetName val="PlotDat14"/>
      <sheetName val="IISLAU12"/>
      <sheetName val="Slau12 WtAvg (2s)"/>
      <sheetName val="PlotDat15"/>
      <sheetName val="IAG5"/>
      <sheetName val="G5 WtAvg (2s)"/>
      <sheetName val="SampleData"/>
      <sheetName val="Trim Masses"/>
      <sheetName val="StandardData"/>
      <sheetName val="A.Padilla_AJP01_13051921.03.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CG7">
            <v>4.5902926654944427E-3</v>
          </cell>
          <cell r="CH7">
            <v>3.4836572522987079E-4</v>
          </cell>
          <cell r="CI7">
            <v>7.5752682072879342E-4</v>
          </cell>
          <cell r="CJ7">
            <v>6.5401871410875161E-3</v>
          </cell>
          <cell r="CK7">
            <v>2.732939320636639E-3</v>
          </cell>
          <cell r="CL7">
            <v>0.20322431579527661</v>
          </cell>
          <cell r="CM7">
            <v>1.8930137294172551E-6</v>
          </cell>
          <cell r="CN7">
            <v>1.0426739018327589E-2</v>
          </cell>
          <cell r="CO7">
            <v>9.2435035471149975E-5</v>
          </cell>
          <cell r="CP7">
            <v>1.7816579329839189E-4</v>
          </cell>
          <cell r="CQ7">
            <v>4.3530119247534744E-5</v>
          </cell>
          <cell r="CR7">
            <v>3.2421183803744882E-4</v>
          </cell>
          <cell r="CS7">
            <v>1.8703563550140898E-3</v>
          </cell>
          <cell r="CT7">
            <v>2.8739496502127571E-3</v>
          </cell>
          <cell r="CU7">
            <v>3.5904207356542706E-3</v>
          </cell>
          <cell r="CV7">
            <v>3.4947401091352851E-3</v>
          </cell>
          <cell r="CW7">
            <v>3.6246462001381426E-3</v>
          </cell>
          <cell r="CX7">
            <v>8.8293973499818171E-3</v>
          </cell>
          <cell r="CY7">
            <v>0.14634403581365779</v>
          </cell>
        </row>
      </sheetData>
      <sheetData sheetId="12" refreshError="1"/>
      <sheetData sheetId="13">
        <row r="7">
          <cell r="C7">
            <v>0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jor Minerals"/>
      <sheetName val="D.1"/>
      <sheetName val="Zircon"/>
      <sheetName val="All Minerals (Summary)"/>
      <sheetName val="δ18O vs. Analysis"/>
      <sheetName val="Plot Summary"/>
      <sheetName val="δ18O vs. Minerals (by sample)"/>
      <sheetName val="δ18O vs. Minerals"/>
      <sheetName val="δ18O vs. Minerals (3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workbookViewId="0">
      <pane xSplit="3" ySplit="2" topLeftCell="D85" activePane="bottomRight" state="frozen"/>
      <selection pane="topRight" activeCell="D1" sqref="D1"/>
      <selection pane="bottomLeft" activeCell="A3" sqref="A3"/>
      <selection pane="bottomRight" activeCell="H32" sqref="H32"/>
    </sheetView>
  </sheetViews>
  <sheetFormatPr baseColWidth="10" defaultColWidth="8.83203125" defaultRowHeight="15" x14ac:dyDescent="0"/>
  <cols>
    <col min="1" max="1" width="14.1640625" style="5" bestFit="1" customWidth="1"/>
    <col min="2" max="2" width="31.5" style="5" customWidth="1"/>
    <col min="3" max="3" width="16.1640625" style="5" bestFit="1" customWidth="1"/>
    <col min="4" max="4" width="12.5" style="5" customWidth="1"/>
    <col min="5" max="5" width="22" style="6" bestFit="1" customWidth="1"/>
    <col min="6" max="6" width="17.33203125" style="6" bestFit="1" customWidth="1"/>
    <col min="7" max="7" width="15.5" style="9" customWidth="1"/>
    <col min="8" max="8" width="11.33203125" style="10" customWidth="1"/>
    <col min="9" max="9" width="7.1640625" style="10" bestFit="1" customWidth="1"/>
    <col min="10" max="10" width="11.33203125" style="10" customWidth="1"/>
    <col min="11" max="11" width="8" style="10" customWidth="1"/>
    <col min="12" max="12" width="11.33203125" style="11" customWidth="1"/>
    <col min="13" max="13" width="8" style="11" customWidth="1"/>
    <col min="14" max="14" width="11.33203125" style="10" customWidth="1"/>
    <col min="15" max="15" width="11.33203125" style="7" customWidth="1"/>
    <col min="16" max="16" width="7.5" style="10" customWidth="1"/>
    <col min="17" max="17" width="11.33203125" style="8" customWidth="1"/>
    <col min="18" max="18" width="10.33203125" style="5" customWidth="1"/>
    <col min="19" max="19" width="16.5" style="5" bestFit="1" customWidth="1"/>
    <col min="20" max="20" width="11.5" style="5" bestFit="1" customWidth="1"/>
    <col min="21" max="21" width="14.1640625" style="5" bestFit="1" customWidth="1"/>
    <col min="22" max="22" width="11.5" style="5" bestFit="1" customWidth="1"/>
    <col min="23" max="16384" width="8.83203125" style="5"/>
  </cols>
  <sheetData>
    <row r="1" spans="1:19" s="1" customFormat="1" ht="23" customHeight="1">
      <c r="A1" s="96" t="s">
        <v>0</v>
      </c>
      <c r="B1" s="96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6</v>
      </c>
      <c r="H1" s="98" t="s">
        <v>7</v>
      </c>
      <c r="I1" s="98"/>
      <c r="J1" s="98"/>
      <c r="K1" s="98"/>
      <c r="L1" s="98"/>
      <c r="M1" s="98"/>
      <c r="N1" s="98"/>
      <c r="O1" s="99"/>
      <c r="P1" s="99"/>
      <c r="Q1" s="98"/>
    </row>
    <row r="2" spans="1:19" s="1" customFormat="1" ht="31" thickBot="1">
      <c r="A2" s="97"/>
      <c r="B2" s="97"/>
      <c r="C2" s="97"/>
      <c r="D2" s="97"/>
      <c r="E2" s="97"/>
      <c r="F2" s="97"/>
      <c r="G2" s="97"/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2" t="s">
        <v>13</v>
      </c>
      <c r="N2" s="2" t="s">
        <v>14</v>
      </c>
      <c r="O2" s="12" t="s">
        <v>15</v>
      </c>
      <c r="P2" s="20" t="s">
        <v>16</v>
      </c>
      <c r="Q2" s="15" t="s">
        <v>17</v>
      </c>
      <c r="R2" s="4" t="s">
        <v>18</v>
      </c>
      <c r="S2" s="4" t="s">
        <v>19</v>
      </c>
    </row>
    <row r="3" spans="1:19" ht="16" thickTop="1">
      <c r="A3" s="5" t="s">
        <v>165</v>
      </c>
      <c r="B3" s="5" t="s">
        <v>22</v>
      </c>
      <c r="C3" s="5" t="s">
        <v>23</v>
      </c>
      <c r="D3" s="5" t="s">
        <v>20</v>
      </c>
      <c r="E3" s="6" t="s">
        <v>24</v>
      </c>
      <c r="F3" s="6" t="s">
        <v>21</v>
      </c>
      <c r="G3" t="s">
        <v>166</v>
      </c>
      <c r="H3" s="10">
        <v>2831161000</v>
      </c>
      <c r="I3" s="10">
        <v>2695376</v>
      </c>
      <c r="J3" s="10">
        <v>5689166</v>
      </c>
      <c r="K3" s="10">
        <v>5545.7309999999998</v>
      </c>
      <c r="L3" s="11">
        <v>2.009481E-3</v>
      </c>
      <c r="M3" s="11">
        <v>9.0047340000000001E-8</v>
      </c>
      <c r="N3" s="10">
        <v>2.0088771695933169E-3</v>
      </c>
      <c r="O3" s="13">
        <v>3.1846040416063648</v>
      </c>
      <c r="P3" s="18">
        <v>0.40668653616468992</v>
      </c>
      <c r="Q3" s="16">
        <v>0.81337307232937983</v>
      </c>
      <c r="R3" s="5">
        <v>4.4811242305849118E-2</v>
      </c>
      <c r="S3" s="5">
        <v>0.36187529385884082</v>
      </c>
    </row>
    <row r="4" spans="1:19">
      <c r="A4" s="5" t="s">
        <v>165</v>
      </c>
      <c r="B4" s="5" t="s">
        <v>22</v>
      </c>
      <c r="C4" s="5" t="s">
        <v>23</v>
      </c>
      <c r="D4" s="5" t="s">
        <v>20</v>
      </c>
      <c r="E4" s="6" t="s">
        <v>25</v>
      </c>
      <c r="F4" s="6" t="s">
        <v>21</v>
      </c>
      <c r="G4" t="s">
        <v>166</v>
      </c>
      <c r="H4" s="10">
        <v>2972698000</v>
      </c>
      <c r="I4" s="10">
        <v>2682801</v>
      </c>
      <c r="J4" s="10">
        <v>5974342</v>
      </c>
      <c r="K4" s="10">
        <v>5386.549</v>
      </c>
      <c r="L4" s="11">
        <v>2.0097370000000002E-3</v>
      </c>
      <c r="M4" s="11">
        <v>1.129023E-7</v>
      </c>
      <c r="N4" s="10">
        <v>2.0089892162209193E-3</v>
      </c>
      <c r="O4" s="13">
        <v>3.2405574136926685</v>
      </c>
      <c r="P4" s="18">
        <v>0.41805294297412304</v>
      </c>
      <c r="Q4" s="16">
        <v>0.83610588594824609</v>
      </c>
      <c r="R4" s="5">
        <v>5.6177649115282245E-2</v>
      </c>
      <c r="S4" s="5">
        <v>0.36187529385884082</v>
      </c>
    </row>
    <row r="5" spans="1:19">
      <c r="A5" s="5" t="s">
        <v>165</v>
      </c>
      <c r="B5" s="5" t="s">
        <v>22</v>
      </c>
      <c r="C5" s="5" t="s">
        <v>23</v>
      </c>
      <c r="D5" s="5" t="s">
        <v>20</v>
      </c>
      <c r="E5" s="6" t="s">
        <v>26</v>
      </c>
      <c r="F5" s="6" t="s">
        <v>21</v>
      </c>
      <c r="G5" t="s">
        <v>166</v>
      </c>
      <c r="H5" s="10">
        <v>2943463000</v>
      </c>
      <c r="I5" s="10">
        <v>1548394</v>
      </c>
      <c r="J5" s="10">
        <v>5915352</v>
      </c>
      <c r="K5" s="10">
        <v>3078.761</v>
      </c>
      <c r="L5" s="11">
        <v>2.0096580000000001E-3</v>
      </c>
      <c r="M5" s="11">
        <v>1.78604E-7</v>
      </c>
      <c r="N5" s="10">
        <v>2.0089102456152721E-3</v>
      </c>
      <c r="O5" s="13">
        <v>3.201121405878693</v>
      </c>
      <c r="P5" s="18">
        <v>0.45074812694785399</v>
      </c>
      <c r="Q5" s="16">
        <v>0.90149625389570798</v>
      </c>
      <c r="R5" s="5">
        <v>8.8872833089013156E-2</v>
      </c>
      <c r="S5" s="5">
        <v>0.36187529385884082</v>
      </c>
    </row>
    <row r="6" spans="1:19">
      <c r="A6" s="5" t="s">
        <v>165</v>
      </c>
      <c r="B6" s="5" t="s">
        <v>22</v>
      </c>
      <c r="C6" s="5" t="s">
        <v>23</v>
      </c>
      <c r="D6" s="5" t="s">
        <v>20</v>
      </c>
      <c r="E6" s="6" t="s">
        <v>27</v>
      </c>
      <c r="F6" s="6" t="s">
        <v>21</v>
      </c>
      <c r="G6" t="s">
        <v>166</v>
      </c>
      <c r="H6" s="10">
        <v>2964541000</v>
      </c>
      <c r="I6" s="10">
        <v>1009379</v>
      </c>
      <c r="J6" s="10">
        <v>5957940</v>
      </c>
      <c r="K6" s="10">
        <v>2265.346</v>
      </c>
      <c r="L6" s="11">
        <v>2.009734E-3</v>
      </c>
      <c r="M6" s="11">
        <v>1.056707E-7</v>
      </c>
      <c r="N6" s="10">
        <v>2.0089862173371604E-3</v>
      </c>
      <c r="O6" s="13">
        <v>3.2390598437754825</v>
      </c>
      <c r="P6" s="18">
        <v>0.41445473969595159</v>
      </c>
      <c r="Q6" s="16">
        <v>0.82890947939190318</v>
      </c>
      <c r="R6" s="5">
        <v>5.2579445837110786E-2</v>
      </c>
      <c r="S6" s="5">
        <v>0.36187529385884082</v>
      </c>
    </row>
    <row r="7" spans="1:19">
      <c r="A7" s="5" t="s">
        <v>165</v>
      </c>
      <c r="B7" s="5" t="s">
        <v>22</v>
      </c>
      <c r="C7" s="5" t="s">
        <v>23</v>
      </c>
      <c r="D7" s="5" t="s">
        <v>20</v>
      </c>
      <c r="E7" s="6" t="s">
        <v>28</v>
      </c>
      <c r="F7" s="6" t="s">
        <v>21</v>
      </c>
      <c r="G7" t="s">
        <v>166</v>
      </c>
      <c r="H7" s="10">
        <v>2927002000</v>
      </c>
      <c r="I7" s="10">
        <v>917984.8</v>
      </c>
      <c r="J7" s="10">
        <v>5881485</v>
      </c>
      <c r="K7" s="10">
        <v>1800.202</v>
      </c>
      <c r="L7" s="11">
        <v>2.0093889999999999E-3</v>
      </c>
      <c r="M7" s="11">
        <v>1.2251360000000001E-7</v>
      </c>
      <c r="N7" s="10">
        <v>2.0086413457049038E-3</v>
      </c>
      <c r="O7" s="13">
        <v>3.0668393033228547</v>
      </c>
      <c r="P7" s="18">
        <v>0.42284586750087827</v>
      </c>
      <c r="Q7" s="16">
        <v>0.84569173500175654</v>
      </c>
      <c r="R7" s="5">
        <v>6.0970573642037465E-2</v>
      </c>
      <c r="S7" s="5">
        <v>0.36187529385884082</v>
      </c>
    </row>
    <row r="8" spans="1:19">
      <c r="A8" s="5" t="s">
        <v>165</v>
      </c>
      <c r="B8" s="5" t="s">
        <v>22</v>
      </c>
      <c r="C8" s="5" t="s">
        <v>23</v>
      </c>
      <c r="D8" s="5" t="s">
        <v>20</v>
      </c>
      <c r="E8" s="6" t="s">
        <v>29</v>
      </c>
      <c r="F8" s="6" t="s">
        <v>21</v>
      </c>
      <c r="G8" t="s">
        <v>166</v>
      </c>
      <c r="H8" s="10">
        <v>2912942000</v>
      </c>
      <c r="I8" s="10">
        <v>4322480</v>
      </c>
      <c r="J8" s="10">
        <v>5853399</v>
      </c>
      <c r="K8" s="10">
        <v>8975.5789999999997</v>
      </c>
      <c r="L8" s="11">
        <v>2.009444E-3</v>
      </c>
      <c r="M8" s="11">
        <v>1.2795060000000001E-7</v>
      </c>
      <c r="N8" s="10">
        <v>2.0086963252404812E-3</v>
      </c>
      <c r="O8" s="13">
        <v>3.0942947518008967</v>
      </c>
      <c r="P8" s="18">
        <v>0.42554992226351396</v>
      </c>
      <c r="Q8" s="16">
        <v>0.85109984452702792</v>
      </c>
      <c r="R8" s="5">
        <v>6.3674628404673139E-2</v>
      </c>
      <c r="S8" s="5">
        <v>0.36187529385884082</v>
      </c>
    </row>
    <row r="9" spans="1:19">
      <c r="A9" s="5" t="s">
        <v>165</v>
      </c>
      <c r="B9" s="5" t="s">
        <v>22</v>
      </c>
      <c r="C9" s="5" t="s">
        <v>23</v>
      </c>
      <c r="D9" s="5" t="s">
        <v>20</v>
      </c>
      <c r="E9" s="6" t="s">
        <v>30</v>
      </c>
      <c r="F9" s="6" t="s">
        <v>21</v>
      </c>
      <c r="G9" t="s">
        <v>166</v>
      </c>
      <c r="H9" s="10">
        <v>2924277000</v>
      </c>
      <c r="I9" s="10">
        <v>4354164</v>
      </c>
      <c r="J9" s="10">
        <v>5877552</v>
      </c>
      <c r="K9" s="10">
        <v>8820.6849999999995</v>
      </c>
      <c r="L9" s="11">
        <v>2.009916E-3</v>
      </c>
      <c r="M9" s="11">
        <v>1.206846E-7</v>
      </c>
      <c r="N9" s="10">
        <v>2.0083169564161828E-3</v>
      </c>
      <c r="O9" s="13">
        <v>2.9048471491550654</v>
      </c>
      <c r="P9" s="18">
        <v>0.42191989273759994</v>
      </c>
      <c r="Q9" s="16">
        <v>0.84383978547519989</v>
      </c>
      <c r="R9" s="5">
        <v>6.0044598878759112E-2</v>
      </c>
      <c r="S9" s="5">
        <v>0.36187529385884082</v>
      </c>
    </row>
    <row r="10" spans="1:19">
      <c r="A10" s="5" t="s">
        <v>165</v>
      </c>
      <c r="B10" s="5" t="s">
        <v>22</v>
      </c>
      <c r="C10" s="5" t="s">
        <v>23</v>
      </c>
      <c r="D10" s="5" t="s">
        <v>20</v>
      </c>
      <c r="E10" s="6" t="s">
        <v>31</v>
      </c>
      <c r="F10" s="6" t="s">
        <v>21</v>
      </c>
      <c r="G10" t="s">
        <v>166</v>
      </c>
      <c r="H10" s="10">
        <v>2985589000</v>
      </c>
      <c r="I10" s="10">
        <v>3247397</v>
      </c>
      <c r="J10" s="10">
        <v>5991043</v>
      </c>
      <c r="K10" s="10">
        <v>6486.393</v>
      </c>
      <c r="L10" s="11">
        <v>2.0066540000000001E-3</v>
      </c>
      <c r="M10" s="11">
        <v>1.1931160000000001E-7</v>
      </c>
      <c r="N10" s="10">
        <v>2.0050575515893993E-3</v>
      </c>
      <c r="O10" s="13">
        <v>1.2771793205490489</v>
      </c>
      <c r="P10" s="18">
        <v>0.42133327714843632</v>
      </c>
      <c r="Q10" s="16">
        <v>0.84266655429687265</v>
      </c>
      <c r="R10" s="5">
        <v>5.9457983289595513E-2</v>
      </c>
      <c r="S10" s="5">
        <v>0.36187529385884082</v>
      </c>
    </row>
    <row r="11" spans="1:19">
      <c r="A11" s="5" t="s">
        <v>165</v>
      </c>
      <c r="B11" s="5" t="s">
        <v>22</v>
      </c>
      <c r="C11" s="5" t="s">
        <v>23</v>
      </c>
      <c r="D11" s="5" t="s">
        <v>20</v>
      </c>
      <c r="E11" s="6" t="s">
        <v>32</v>
      </c>
      <c r="F11" s="6" t="s">
        <v>21</v>
      </c>
      <c r="G11" t="s">
        <v>166</v>
      </c>
      <c r="H11" s="10">
        <v>2747308000</v>
      </c>
      <c r="I11" s="10">
        <v>5960656</v>
      </c>
      <c r="J11" s="10">
        <v>5520473</v>
      </c>
      <c r="K11" s="10">
        <v>11978.56</v>
      </c>
      <c r="L11" s="11">
        <v>2.0094119999999999E-3</v>
      </c>
      <c r="M11" s="11">
        <v>9.0751019999999996E-8</v>
      </c>
      <c r="N11" s="10">
        <v>2.0078133573871518E-3</v>
      </c>
      <c r="O11" s="13">
        <v>2.653361991087122</v>
      </c>
      <c r="P11" s="18">
        <v>0.40703826690767303</v>
      </c>
      <c r="Q11" s="16">
        <v>0.81407653381534606</v>
      </c>
      <c r="R11" s="5">
        <v>4.5162973048832197E-2</v>
      </c>
      <c r="S11" s="5">
        <v>0.36187529385884082</v>
      </c>
    </row>
    <row r="12" spans="1:19">
      <c r="A12" s="5" t="s">
        <v>165</v>
      </c>
      <c r="B12" s="5" t="s">
        <v>22</v>
      </c>
      <c r="C12" s="5" t="s">
        <v>23</v>
      </c>
      <c r="D12" s="5" t="s">
        <v>20</v>
      </c>
      <c r="E12" s="6" t="s">
        <v>33</v>
      </c>
      <c r="F12" s="6" t="s">
        <v>21</v>
      </c>
      <c r="G12" t="s">
        <v>166</v>
      </c>
      <c r="H12" s="10">
        <v>2891902000</v>
      </c>
      <c r="I12" s="10">
        <v>4128110</v>
      </c>
      <c r="J12" s="10">
        <v>5811254</v>
      </c>
      <c r="K12" s="10">
        <v>8367.9140000000007</v>
      </c>
      <c r="L12" s="11">
        <v>2.0094919999999999E-3</v>
      </c>
      <c r="M12" s="11">
        <v>1.5532809999999999E-7</v>
      </c>
      <c r="N12" s="10">
        <v>2.0078932937409662E-3</v>
      </c>
      <c r="O12" s="13">
        <v>2.6932802701453706</v>
      </c>
      <c r="P12" s="18">
        <v>0.43917249135950265</v>
      </c>
      <c r="Q12" s="16">
        <v>0.8783449827190053</v>
      </c>
      <c r="R12" s="5">
        <v>7.7297197500661857E-2</v>
      </c>
      <c r="S12" s="5">
        <v>0.36187529385884082</v>
      </c>
    </row>
    <row r="13" spans="1:19">
      <c r="A13" s="5" t="s">
        <v>165</v>
      </c>
      <c r="B13" s="5" t="s">
        <v>22</v>
      </c>
      <c r="C13" s="5" t="s">
        <v>23</v>
      </c>
      <c r="D13" s="5" t="s">
        <v>20</v>
      </c>
      <c r="E13" s="6" t="s">
        <v>34</v>
      </c>
      <c r="F13" s="6" t="s">
        <v>21</v>
      </c>
      <c r="G13" t="s">
        <v>166</v>
      </c>
      <c r="H13" s="10">
        <v>2982323000</v>
      </c>
      <c r="I13" s="10">
        <v>921729.3</v>
      </c>
      <c r="J13" s="10">
        <v>5992653</v>
      </c>
      <c r="K13" s="10">
        <v>2062.5729999999999</v>
      </c>
      <c r="L13" s="11">
        <v>2.0093910000000001E-3</v>
      </c>
      <c r="M13" s="11">
        <v>1.4729099999999999E-7</v>
      </c>
      <c r="N13" s="10">
        <v>2.007792374094276E-3</v>
      </c>
      <c r="O13" s="13">
        <v>2.6428834428344761</v>
      </c>
      <c r="P13" s="18">
        <v>0.43517660754044885</v>
      </c>
      <c r="Q13" s="16">
        <v>0.87035321508089769</v>
      </c>
      <c r="R13" s="5">
        <v>7.3301313681607999E-2</v>
      </c>
      <c r="S13" s="5">
        <v>0.36187529385884082</v>
      </c>
    </row>
    <row r="14" spans="1:19">
      <c r="A14" s="5" t="s">
        <v>165</v>
      </c>
      <c r="B14" s="5" t="s">
        <v>22</v>
      </c>
      <c r="C14" s="5" t="s">
        <v>23</v>
      </c>
      <c r="D14" s="5" t="s">
        <v>20</v>
      </c>
      <c r="E14" s="6" t="s">
        <v>35</v>
      </c>
      <c r="F14" s="6" t="s">
        <v>21</v>
      </c>
      <c r="G14" t="s">
        <v>166</v>
      </c>
      <c r="H14" s="10">
        <v>2880599000</v>
      </c>
      <c r="I14" s="10">
        <v>3238682</v>
      </c>
      <c r="J14" s="10">
        <v>5788979</v>
      </c>
      <c r="K14" s="10">
        <v>6581.5910000000003</v>
      </c>
      <c r="L14" s="11">
        <v>2.0096440000000001E-3</v>
      </c>
      <c r="M14" s="11">
        <v>1.036511E-7</v>
      </c>
      <c r="N14" s="10">
        <v>2.0090401206133285E-3</v>
      </c>
      <c r="O14" s="13">
        <v>3.2659778343713253</v>
      </c>
      <c r="P14" s="18">
        <v>0.41345214030527611</v>
      </c>
      <c r="Q14" s="16">
        <v>0.82690428061055221</v>
      </c>
      <c r="R14" s="5">
        <v>5.1576846446435287E-2</v>
      </c>
      <c r="S14" s="5">
        <v>0.36187529385884082</v>
      </c>
    </row>
    <row r="15" spans="1:19">
      <c r="A15" s="5" t="s">
        <v>165</v>
      </c>
      <c r="B15" s="5" t="s">
        <v>22</v>
      </c>
      <c r="C15" s="5" t="s">
        <v>23</v>
      </c>
      <c r="D15" s="5" t="s">
        <v>20</v>
      </c>
      <c r="E15" s="6" t="s">
        <v>36</v>
      </c>
      <c r="F15" s="6" t="s">
        <v>21</v>
      </c>
      <c r="G15" t="s">
        <v>166</v>
      </c>
      <c r="H15" s="10">
        <v>2949084000</v>
      </c>
      <c r="I15" s="10">
        <v>889988.5</v>
      </c>
      <c r="J15" s="10">
        <v>5926984</v>
      </c>
      <c r="K15" s="10">
        <v>1815.5619999999999</v>
      </c>
      <c r="L15" s="11">
        <v>2.0097719999999999E-3</v>
      </c>
      <c r="M15" s="11">
        <v>1.2065240000000001E-7</v>
      </c>
      <c r="N15" s="10">
        <v>2.0078940865422721E-3</v>
      </c>
      <c r="O15" s="13">
        <v>2.6936761759162042</v>
      </c>
      <c r="P15" s="18">
        <v>0.42190817321032947</v>
      </c>
      <c r="Q15" s="16">
        <v>0.84381634642065895</v>
      </c>
      <c r="R15" s="5">
        <v>6.0032879351488641E-2</v>
      </c>
      <c r="S15" s="5">
        <v>0.36187529385884082</v>
      </c>
    </row>
    <row r="16" spans="1:19">
      <c r="A16" s="5" t="s">
        <v>165</v>
      </c>
      <c r="B16" s="5" t="s">
        <v>22</v>
      </c>
      <c r="C16" s="5" t="s">
        <v>23</v>
      </c>
      <c r="D16" s="5" t="s">
        <v>20</v>
      </c>
      <c r="E16" s="6" t="s">
        <v>37</v>
      </c>
      <c r="F16" s="6" t="s">
        <v>21</v>
      </c>
      <c r="G16" t="s">
        <v>166</v>
      </c>
      <c r="H16" s="10">
        <v>2944345000</v>
      </c>
      <c r="I16" s="10">
        <v>668522.80000000005</v>
      </c>
      <c r="J16" s="10">
        <v>5917148</v>
      </c>
      <c r="K16" s="10">
        <v>1424.2570000000001</v>
      </c>
      <c r="L16" s="11">
        <v>2.0096649999999999E-3</v>
      </c>
      <c r="M16" s="11">
        <v>1.4717680000000001E-7</v>
      </c>
      <c r="N16" s="10">
        <v>2.0077871865221402E-3</v>
      </c>
      <c r="O16" s="13">
        <v>2.6402928949513793</v>
      </c>
      <c r="P16" s="18">
        <v>0.43510978816510582</v>
      </c>
      <c r="Q16" s="16">
        <v>0.87021957633021163</v>
      </c>
      <c r="R16" s="5">
        <v>7.3234494306264983E-2</v>
      </c>
      <c r="S16" s="5">
        <v>0.36187529385884082</v>
      </c>
    </row>
    <row r="17" spans="1:19">
      <c r="A17" s="5" t="s">
        <v>165</v>
      </c>
      <c r="B17" s="5" t="s">
        <v>22</v>
      </c>
      <c r="C17" s="5" t="s">
        <v>23</v>
      </c>
      <c r="D17" s="5" t="s">
        <v>20</v>
      </c>
      <c r="E17" s="6" t="s">
        <v>38</v>
      </c>
      <c r="F17" s="6" t="s">
        <v>21</v>
      </c>
      <c r="G17" t="s">
        <v>166</v>
      </c>
      <c r="H17" s="10">
        <v>2934445000</v>
      </c>
      <c r="I17" s="10">
        <v>888731.6</v>
      </c>
      <c r="J17" s="10">
        <v>5897175</v>
      </c>
      <c r="K17" s="10">
        <v>1656.383</v>
      </c>
      <c r="L17" s="11">
        <v>2.0096390000000001E-3</v>
      </c>
      <c r="M17" s="11">
        <v>1.2413950000000001E-7</v>
      </c>
      <c r="N17" s="10">
        <v>2.0077612108163143E-3</v>
      </c>
      <c r="O17" s="13">
        <v>2.6273212565863791</v>
      </c>
      <c r="P17" s="18">
        <v>0.42364733351372408</v>
      </c>
      <c r="Q17" s="16">
        <v>0.84729466702744816</v>
      </c>
      <c r="R17" s="5">
        <v>6.1772039654883287E-2</v>
      </c>
      <c r="S17" s="5">
        <v>0.36187529385884082</v>
      </c>
    </row>
    <row r="18" spans="1:19">
      <c r="A18" s="5" t="s">
        <v>165</v>
      </c>
      <c r="B18" s="5" t="s">
        <v>22</v>
      </c>
      <c r="C18" s="5" t="s">
        <v>23</v>
      </c>
      <c r="D18" s="5" t="s">
        <v>20</v>
      </c>
      <c r="E18" s="6" t="s">
        <v>39</v>
      </c>
      <c r="F18" s="6" t="s">
        <v>21</v>
      </c>
      <c r="G18" t="s">
        <v>166</v>
      </c>
      <c r="H18" s="10">
        <v>2905764000</v>
      </c>
      <c r="I18" s="10">
        <v>2804549</v>
      </c>
      <c r="J18" s="10">
        <v>5839836</v>
      </c>
      <c r="K18" s="10">
        <v>5742.683</v>
      </c>
      <c r="L18" s="11">
        <v>2.0097409999999998E-3</v>
      </c>
      <c r="M18" s="11">
        <v>8.8569610000000006E-8</v>
      </c>
      <c r="N18" s="10">
        <v>2.0078631155084018E-3</v>
      </c>
      <c r="O18" s="13">
        <v>2.6782099917113111</v>
      </c>
      <c r="P18" s="18">
        <v>0.40594545513832908</v>
      </c>
      <c r="Q18" s="16">
        <v>0.81189091027665816</v>
      </c>
      <c r="R18" s="5">
        <v>4.4070161279488262E-2</v>
      </c>
      <c r="S18" s="5">
        <v>0.36187529385884082</v>
      </c>
    </row>
    <row r="19" spans="1:19">
      <c r="A19" s="5" t="s">
        <v>165</v>
      </c>
      <c r="B19" s="5" t="s">
        <v>22</v>
      </c>
      <c r="C19" s="5" t="s">
        <v>23</v>
      </c>
      <c r="D19" s="5" t="s">
        <v>20</v>
      </c>
      <c r="E19" s="6" t="s">
        <v>40</v>
      </c>
      <c r="F19" s="6" t="s">
        <v>21</v>
      </c>
      <c r="G19" t="s">
        <v>166</v>
      </c>
      <c r="H19" s="10">
        <v>2971592000</v>
      </c>
      <c r="I19" s="10">
        <v>4104838</v>
      </c>
      <c r="J19" s="10">
        <v>5972040</v>
      </c>
      <c r="K19" s="10">
        <v>8520.2080000000005</v>
      </c>
      <c r="L19" s="11">
        <v>2.0097090000000001E-3</v>
      </c>
      <c r="M19" s="11">
        <v>1.7860619999999999E-7</v>
      </c>
      <c r="N19" s="10">
        <v>2.0078311454089235E-3</v>
      </c>
      <c r="O19" s="13">
        <v>2.6622448983388836</v>
      </c>
      <c r="P19" s="18">
        <v>0.45074696632485456</v>
      </c>
      <c r="Q19" s="16">
        <v>0.90149393264970912</v>
      </c>
      <c r="R19" s="5">
        <v>8.8871672466013726E-2</v>
      </c>
      <c r="S19" s="5">
        <v>0.36187529385884082</v>
      </c>
    </row>
    <row r="20" spans="1:19">
      <c r="A20" s="5" t="s">
        <v>165</v>
      </c>
      <c r="B20" s="5" t="s">
        <v>22</v>
      </c>
      <c r="C20" s="5" t="s">
        <v>23</v>
      </c>
      <c r="D20" s="5" t="s">
        <v>20</v>
      </c>
      <c r="E20" s="6" t="s">
        <v>41</v>
      </c>
      <c r="F20" s="6" t="s">
        <v>21</v>
      </c>
      <c r="G20" t="s">
        <v>166</v>
      </c>
      <c r="H20" s="10">
        <v>3003453000</v>
      </c>
      <c r="I20" s="10">
        <v>1970770</v>
      </c>
      <c r="J20" s="10">
        <v>6035262</v>
      </c>
      <c r="K20" s="10">
        <v>3917.92</v>
      </c>
      <c r="L20" s="11">
        <v>2.0094409999999998E-3</v>
      </c>
      <c r="M20" s="11">
        <v>8.5826019999999997E-8</v>
      </c>
      <c r="N20" s="10">
        <v>2.0082966884515871E-3</v>
      </c>
      <c r="O20" s="13">
        <v>2.8947258185203495</v>
      </c>
      <c r="P20" s="18">
        <v>0.40458668473819481</v>
      </c>
      <c r="Q20" s="16">
        <v>0.80917336947638963</v>
      </c>
      <c r="R20" s="5">
        <v>4.2711390879354008E-2</v>
      </c>
      <c r="S20" s="5">
        <v>0.36187529385884082</v>
      </c>
    </row>
    <row r="21" spans="1:19">
      <c r="A21" s="5" t="s">
        <v>165</v>
      </c>
      <c r="B21" s="5" t="s">
        <v>22</v>
      </c>
      <c r="C21" s="5" t="s">
        <v>23</v>
      </c>
      <c r="D21" s="5" t="s">
        <v>20</v>
      </c>
      <c r="E21" s="6" t="s">
        <v>42</v>
      </c>
      <c r="F21" s="6" t="s">
        <v>21</v>
      </c>
      <c r="G21" t="s">
        <v>166</v>
      </c>
      <c r="H21" s="10">
        <v>2906837000</v>
      </c>
      <c r="I21" s="10">
        <v>10084140</v>
      </c>
      <c r="J21" s="10">
        <v>5841518</v>
      </c>
      <c r="K21" s="10">
        <v>20274.55</v>
      </c>
      <c r="L21" s="11">
        <v>2.0095790000000001E-3</v>
      </c>
      <c r="M21" s="11">
        <v>1.4639009999999999E-7</v>
      </c>
      <c r="N21" s="10">
        <v>2.0084346098650581E-3</v>
      </c>
      <c r="O21" s="13">
        <v>2.9636004319890663</v>
      </c>
      <c r="P21" s="18">
        <v>0.43472144720737799</v>
      </c>
      <c r="Q21" s="16">
        <v>0.86944289441475597</v>
      </c>
      <c r="R21" s="5">
        <v>7.2846153348537168E-2</v>
      </c>
      <c r="S21" s="5">
        <v>0.36187529385884082</v>
      </c>
    </row>
    <row r="22" spans="1:19">
      <c r="A22" s="5" t="s">
        <v>165</v>
      </c>
      <c r="B22" s="5" t="s">
        <v>22</v>
      </c>
      <c r="C22" s="5" t="s">
        <v>23</v>
      </c>
      <c r="D22" s="5" t="s">
        <v>20</v>
      </c>
      <c r="E22" s="6" t="s">
        <v>43</v>
      </c>
      <c r="F22" s="6" t="s">
        <v>21</v>
      </c>
      <c r="G22" t="s">
        <v>166</v>
      </c>
      <c r="H22" s="10">
        <v>2870527000</v>
      </c>
      <c r="I22" s="10">
        <v>2354144</v>
      </c>
      <c r="J22" s="10">
        <v>5768810</v>
      </c>
      <c r="K22" s="10">
        <v>4613.8990000000003</v>
      </c>
      <c r="L22" s="11">
        <v>2.0096699999999999E-3</v>
      </c>
      <c r="M22" s="11">
        <v>1.637513E-7</v>
      </c>
      <c r="N22" s="10">
        <v>2.0090661128005696E-3</v>
      </c>
      <c r="O22" s="13">
        <v>3.2789577031557826</v>
      </c>
      <c r="P22" s="18">
        <v>0.44335697990679895</v>
      </c>
      <c r="Q22" s="16">
        <v>0.88671395981359791</v>
      </c>
      <c r="R22" s="5">
        <v>8.1481686047958121E-2</v>
      </c>
      <c r="S22" s="5">
        <v>0.36187529385884082</v>
      </c>
    </row>
    <row r="23" spans="1:19">
      <c r="A23" s="5" t="s">
        <v>165</v>
      </c>
      <c r="B23" s="5" t="s">
        <v>22</v>
      </c>
      <c r="C23" s="5" t="s">
        <v>23</v>
      </c>
      <c r="D23" s="5" t="s">
        <v>20</v>
      </c>
      <c r="E23" s="6" t="s">
        <v>44</v>
      </c>
      <c r="F23" s="6" t="s">
        <v>21</v>
      </c>
      <c r="G23" t="s">
        <v>166</v>
      </c>
      <c r="H23" s="10">
        <v>2645863000</v>
      </c>
      <c r="I23" s="10">
        <v>1208940</v>
      </c>
      <c r="J23" s="10">
        <v>5321961</v>
      </c>
      <c r="K23" s="10">
        <v>2388.7600000000002</v>
      </c>
      <c r="L23" s="11">
        <v>2.011428E-3</v>
      </c>
      <c r="M23" s="11">
        <v>1.3324590000000001E-7</v>
      </c>
      <c r="N23" s="10">
        <v>2.0108235845378714E-3</v>
      </c>
      <c r="O23" s="13">
        <v>4.1565965232817081</v>
      </c>
      <c r="P23" s="18">
        <v>0.42811972318964464</v>
      </c>
      <c r="Q23" s="16">
        <v>0.85623944637928928</v>
      </c>
      <c r="R23" s="5">
        <v>6.6244429330803795E-2</v>
      </c>
      <c r="S23" s="5">
        <v>0.36187529385884082</v>
      </c>
    </row>
    <row r="24" spans="1:19">
      <c r="A24" s="5" t="s">
        <v>165</v>
      </c>
      <c r="B24" s="5" t="s">
        <v>22</v>
      </c>
      <c r="C24" s="5" t="s">
        <v>23</v>
      </c>
      <c r="D24" s="5" t="s">
        <v>20</v>
      </c>
      <c r="E24" s="6" t="s">
        <v>45</v>
      </c>
      <c r="F24" s="6" t="s">
        <v>21</v>
      </c>
      <c r="G24" t="s">
        <v>166</v>
      </c>
      <c r="H24" s="10">
        <v>2866887000</v>
      </c>
      <c r="I24" s="10">
        <v>6712355</v>
      </c>
      <c r="J24" s="10">
        <v>5760532</v>
      </c>
      <c r="K24" s="10">
        <v>13679.42</v>
      </c>
      <c r="L24" s="11">
        <v>2.009332E-3</v>
      </c>
      <c r="M24" s="11">
        <v>1.1994830000000001E-7</v>
      </c>
      <c r="N24" s="10">
        <v>2.0084672100362027E-3</v>
      </c>
      <c r="O24" s="13">
        <v>2.9798801678915243</v>
      </c>
      <c r="P24" s="18">
        <v>0.42157090414126303</v>
      </c>
      <c r="Q24" s="16">
        <v>0.84314180828252605</v>
      </c>
      <c r="R24" s="5">
        <v>5.9695610282422221E-2</v>
      </c>
      <c r="S24" s="5">
        <v>0.36187529385884082</v>
      </c>
    </row>
    <row r="25" spans="1:19">
      <c r="A25" s="5" t="s">
        <v>165</v>
      </c>
      <c r="B25" s="5" t="s">
        <v>22</v>
      </c>
      <c r="C25" s="5" t="s">
        <v>23</v>
      </c>
      <c r="D25" s="5" t="s">
        <v>20</v>
      </c>
      <c r="E25" s="6" t="s">
        <v>46</v>
      </c>
      <c r="F25" s="6" t="s">
        <v>21</v>
      </c>
      <c r="G25" t="s">
        <v>166</v>
      </c>
      <c r="H25" s="10">
        <v>2906507000</v>
      </c>
      <c r="I25" s="10">
        <v>940472.8</v>
      </c>
      <c r="J25" s="10">
        <v>5841302</v>
      </c>
      <c r="K25" s="10">
        <v>2064.3319999999999</v>
      </c>
      <c r="L25" s="11">
        <v>2.0097330000000001E-3</v>
      </c>
      <c r="M25" s="11">
        <v>1.3731090000000001E-7</v>
      </c>
      <c r="N25" s="10">
        <v>2.0088680374510974E-3</v>
      </c>
      <c r="O25" s="13">
        <v>3.18004367095992</v>
      </c>
      <c r="P25" s="18">
        <v>0.43019825019184627</v>
      </c>
      <c r="Q25" s="16">
        <v>0.86039650038369253</v>
      </c>
      <c r="R25" s="5">
        <v>6.8322956333005433E-2</v>
      </c>
      <c r="S25" s="5">
        <v>0.36187529385884082</v>
      </c>
    </row>
    <row r="26" spans="1:19">
      <c r="A26" s="5" t="s">
        <v>165</v>
      </c>
      <c r="B26" s="5" t="s">
        <v>22</v>
      </c>
      <c r="C26" s="5" t="s">
        <v>23</v>
      </c>
      <c r="D26" s="5" t="s">
        <v>20</v>
      </c>
      <c r="E26" s="6" t="s">
        <v>47</v>
      </c>
      <c r="F26" s="6" t="s">
        <v>21</v>
      </c>
      <c r="G26" t="s">
        <v>166</v>
      </c>
      <c r="H26" s="10">
        <v>2927811000</v>
      </c>
      <c r="I26" s="10">
        <v>5178312</v>
      </c>
      <c r="J26" s="10">
        <v>5884076</v>
      </c>
      <c r="K26" s="10">
        <v>10537.68</v>
      </c>
      <c r="L26" s="11">
        <v>2.0097180000000002E-3</v>
      </c>
      <c r="M26" s="11">
        <v>9.3301320000000006E-8</v>
      </c>
      <c r="N26" s="10">
        <v>2.0088530439068995E-3</v>
      </c>
      <c r="O26" s="13">
        <v>3.1725562581270683</v>
      </c>
      <c r="P26" s="18">
        <v>0.40830037439252764</v>
      </c>
      <c r="Q26" s="16">
        <v>0.81660074878505529</v>
      </c>
      <c r="R26" s="5">
        <v>4.6425080533686811E-2</v>
      </c>
      <c r="S26" s="5">
        <v>0.36187529385884082</v>
      </c>
    </row>
    <row r="27" spans="1:19">
      <c r="A27" s="5" t="s">
        <v>165</v>
      </c>
      <c r="B27" s="5" t="s">
        <v>22</v>
      </c>
      <c r="C27" s="5" t="s">
        <v>23</v>
      </c>
      <c r="D27" s="5" t="s">
        <v>20</v>
      </c>
      <c r="E27" s="6" t="s">
        <v>48</v>
      </c>
      <c r="F27" s="6" t="s">
        <v>21</v>
      </c>
      <c r="G27" t="s">
        <v>166</v>
      </c>
      <c r="H27" s="10">
        <v>1150082000</v>
      </c>
      <c r="I27" s="10">
        <v>7319219</v>
      </c>
      <c r="J27" s="10">
        <v>2306957</v>
      </c>
      <c r="K27" s="10">
        <v>14605.76</v>
      </c>
      <c r="L27" s="11">
        <v>2.0059119999999999E-3</v>
      </c>
      <c r="M27" s="11">
        <v>4.023047E-7</v>
      </c>
      <c r="N27" s="10">
        <v>2.0050486819590489E-3</v>
      </c>
      <c r="O27" s="13">
        <v>1.2727500419720261</v>
      </c>
      <c r="P27" s="18">
        <v>0.56243478998828222</v>
      </c>
      <c r="Q27" s="16">
        <v>1.1248695799765644</v>
      </c>
      <c r="R27" s="5">
        <v>0.20055949612944138</v>
      </c>
      <c r="S27" s="5">
        <v>0.36187529385884082</v>
      </c>
    </row>
    <row r="28" spans="1:19">
      <c r="A28" s="5" t="s">
        <v>165</v>
      </c>
      <c r="B28" s="5" t="s">
        <v>22</v>
      </c>
      <c r="C28" s="5" t="s">
        <v>23</v>
      </c>
      <c r="D28" s="5" t="s">
        <v>20</v>
      </c>
      <c r="E28" s="6" t="s">
        <v>49</v>
      </c>
      <c r="F28" s="6" t="s">
        <v>21</v>
      </c>
      <c r="G28" t="s">
        <v>166</v>
      </c>
      <c r="H28" s="10">
        <v>2739832000</v>
      </c>
      <c r="I28" s="10">
        <v>2843769</v>
      </c>
      <c r="J28" s="10">
        <v>5502090</v>
      </c>
      <c r="K28" s="10">
        <v>5881.6880000000001</v>
      </c>
      <c r="L28" s="11">
        <v>2.0081840000000001E-3</v>
      </c>
      <c r="M28" s="11">
        <v>1.500371E-7</v>
      </c>
      <c r="N28" s="10">
        <v>2.0073197041202461E-3</v>
      </c>
      <c r="O28" s="13">
        <v>2.406843505740941</v>
      </c>
      <c r="P28" s="18">
        <v>0.4365881189784514</v>
      </c>
      <c r="Q28" s="16">
        <v>0.8731762379569028</v>
      </c>
      <c r="R28" s="5">
        <v>7.4712825119610554E-2</v>
      </c>
      <c r="S28" s="5">
        <v>0.36187529385884082</v>
      </c>
    </row>
    <row r="29" spans="1:19">
      <c r="A29" s="5" t="s">
        <v>165</v>
      </c>
      <c r="B29" s="5" t="s">
        <v>22</v>
      </c>
      <c r="C29" s="5" t="s">
        <v>23</v>
      </c>
      <c r="D29" s="5" t="s">
        <v>20</v>
      </c>
      <c r="E29" s="6" t="s">
        <v>50</v>
      </c>
      <c r="F29" s="6" t="s">
        <v>21</v>
      </c>
      <c r="G29" t="s">
        <v>166</v>
      </c>
      <c r="H29" s="10">
        <v>2434602000</v>
      </c>
      <c r="I29" s="10">
        <v>1782776</v>
      </c>
      <c r="J29" s="10">
        <v>4892173</v>
      </c>
      <c r="K29" s="10">
        <v>3535.3989999999999</v>
      </c>
      <c r="L29" s="11">
        <v>2.009435E-3</v>
      </c>
      <c r="M29" s="11">
        <v>1.641151E-7</v>
      </c>
      <c r="N29" s="10">
        <v>2.0092481E-3</v>
      </c>
      <c r="O29" s="13">
        <v>3.3698377028714699</v>
      </c>
      <c r="P29" s="18">
        <v>0.19333317229576999</v>
      </c>
      <c r="Q29" s="16">
        <v>0.38666634459153998</v>
      </c>
      <c r="R29" s="5">
        <v>8.1672261108221969E-2</v>
      </c>
      <c r="S29" s="5">
        <v>0.11166091118754802</v>
      </c>
    </row>
    <row r="30" spans="1:19">
      <c r="A30" s="5" t="s">
        <v>165</v>
      </c>
      <c r="B30" s="5" t="s">
        <v>22</v>
      </c>
      <c r="C30" s="5" t="s">
        <v>23</v>
      </c>
      <c r="D30" s="5" t="s">
        <v>20</v>
      </c>
      <c r="E30" s="6" t="s">
        <v>51</v>
      </c>
      <c r="F30" s="6" t="s">
        <v>21</v>
      </c>
      <c r="G30" t="s">
        <v>166</v>
      </c>
      <c r="H30" s="10">
        <v>2490593000</v>
      </c>
      <c r="I30" s="10">
        <v>1012488</v>
      </c>
      <c r="J30" s="10">
        <v>5006944</v>
      </c>
      <c r="K30" s="10">
        <v>2223.3910000000001</v>
      </c>
      <c r="L30" s="11">
        <v>2.010342E-3</v>
      </c>
      <c r="M30" s="11">
        <v>1.6280090000000001E-7</v>
      </c>
      <c r="N30" s="10">
        <v>2.0098614000000001E-3</v>
      </c>
      <c r="O30" s="13">
        <v>3.6761048689140097</v>
      </c>
      <c r="P30" s="18">
        <v>0.1926426048495519</v>
      </c>
      <c r="Q30" s="16">
        <v>0.38528520969910379</v>
      </c>
      <c r="R30" s="5">
        <v>8.0981693662073417E-2</v>
      </c>
      <c r="S30" s="5">
        <v>0.11166091118747848</v>
      </c>
    </row>
    <row r="31" spans="1:19">
      <c r="A31" s="5" t="s">
        <v>165</v>
      </c>
      <c r="B31" s="5" t="s">
        <v>22</v>
      </c>
      <c r="C31" s="5" t="s">
        <v>23</v>
      </c>
      <c r="D31" s="5" t="s">
        <v>20</v>
      </c>
      <c r="E31" s="6" t="s">
        <v>52</v>
      </c>
      <c r="F31" s="6" t="s">
        <v>21</v>
      </c>
      <c r="G31" t="s">
        <v>166</v>
      </c>
      <c r="H31" s="10">
        <v>2455160000</v>
      </c>
      <c r="I31" s="10">
        <v>2329414</v>
      </c>
      <c r="J31" s="10">
        <v>4935743</v>
      </c>
      <c r="K31" s="10">
        <v>4727.152</v>
      </c>
      <c r="L31" s="11">
        <v>2.0103539999999998E-3</v>
      </c>
      <c r="M31" s="11">
        <v>1.605238E-7</v>
      </c>
      <c r="N31" s="10">
        <v>2.0097932999999998E-3</v>
      </c>
      <c r="O31" s="13">
        <v>3.6420973782771426</v>
      </c>
      <c r="P31" s="18">
        <v>0.19150943537774548</v>
      </c>
      <c r="Q31" s="16">
        <v>0.38301887075549096</v>
      </c>
      <c r="R31" s="5">
        <v>7.9848524190267001E-2</v>
      </c>
      <c r="S31" s="5">
        <v>0.11166091118747848</v>
      </c>
    </row>
    <row r="32" spans="1:19">
      <c r="A32" s="5" t="s">
        <v>165</v>
      </c>
      <c r="B32" s="5" t="s">
        <v>22</v>
      </c>
      <c r="C32" s="5" t="s">
        <v>23</v>
      </c>
      <c r="D32" s="5" t="s">
        <v>20</v>
      </c>
      <c r="E32" s="6" t="s">
        <v>53</v>
      </c>
      <c r="F32" s="6" t="s">
        <v>21</v>
      </c>
      <c r="G32" t="s">
        <v>166</v>
      </c>
      <c r="H32" s="10">
        <v>2504422000</v>
      </c>
      <c r="I32" s="10">
        <v>2105629</v>
      </c>
      <c r="J32" s="10">
        <v>5032480</v>
      </c>
      <c r="K32" s="10">
        <v>4287.9059999999999</v>
      </c>
      <c r="L32" s="11">
        <v>2.0094380000000001E-3</v>
      </c>
      <c r="M32" s="11">
        <v>1.6190750000000001E-7</v>
      </c>
      <c r="N32" s="10">
        <v>2.0088506000000002E-3</v>
      </c>
      <c r="O32" s="13">
        <v>3.1713358302123407</v>
      </c>
      <c r="P32" s="18">
        <v>0.19223443472988189</v>
      </c>
      <c r="Q32" s="16">
        <v>0.38446886945976377</v>
      </c>
      <c r="R32" s="5">
        <v>8.0573523542403408E-2</v>
      </c>
      <c r="S32" s="5">
        <v>0.11166091118747848</v>
      </c>
    </row>
    <row r="33" spans="1:19">
      <c r="A33" s="5" t="s">
        <v>165</v>
      </c>
      <c r="B33" s="5" t="s">
        <v>22</v>
      </c>
      <c r="C33" s="5" t="s">
        <v>23</v>
      </c>
      <c r="D33" s="5" t="s">
        <v>20</v>
      </c>
      <c r="E33" s="6" t="s">
        <v>54</v>
      </c>
      <c r="F33" s="6" t="s">
        <v>21</v>
      </c>
      <c r="G33" t="s">
        <v>166</v>
      </c>
      <c r="H33" s="10">
        <v>2515189000</v>
      </c>
      <c r="I33" s="10">
        <v>1283542</v>
      </c>
      <c r="J33" s="10">
        <v>5056861</v>
      </c>
      <c r="K33" s="10">
        <v>2676.596</v>
      </c>
      <c r="L33" s="11">
        <v>2.010529E-3</v>
      </c>
      <c r="M33" s="11">
        <v>1.4337099999999999E-7</v>
      </c>
      <c r="N33" s="10">
        <v>2.0099149000000001E-3</v>
      </c>
      <c r="O33" s="13">
        <v>3.7028214731587017</v>
      </c>
      <c r="P33" s="18">
        <v>0.18297099922898397</v>
      </c>
      <c r="Q33" s="16">
        <v>0.36594199845796793</v>
      </c>
      <c r="R33" s="5">
        <v>7.1310088041505487E-2</v>
      </c>
      <c r="S33" s="5">
        <v>0.11166091118747848</v>
      </c>
    </row>
    <row r="34" spans="1:19">
      <c r="A34" s="5" t="s">
        <v>165</v>
      </c>
      <c r="B34" s="5" t="s">
        <v>22</v>
      </c>
      <c r="C34" s="5" t="s">
        <v>23</v>
      </c>
      <c r="D34" s="5" t="s">
        <v>20</v>
      </c>
      <c r="E34" s="6" t="s">
        <v>55</v>
      </c>
      <c r="F34" s="6" t="s">
        <v>21</v>
      </c>
      <c r="G34" t="s">
        <v>166</v>
      </c>
      <c r="H34" s="10">
        <v>2532126000</v>
      </c>
      <c r="I34" s="10">
        <v>879456.2</v>
      </c>
      <c r="J34" s="10">
        <v>5090893</v>
      </c>
      <c r="K34" s="10">
        <v>1795.6980000000001</v>
      </c>
      <c r="L34" s="11">
        <v>2.0105209999999999E-3</v>
      </c>
      <c r="M34" s="11">
        <v>1.3252290000000001E-7</v>
      </c>
      <c r="N34" s="10">
        <v>2.0098802E-3</v>
      </c>
      <c r="O34" s="13">
        <v>3.6854931335830177</v>
      </c>
      <c r="P34" s="18">
        <v>0.17757561687819248</v>
      </c>
      <c r="Q34" s="16">
        <v>0.35515123375638497</v>
      </c>
      <c r="R34" s="5">
        <v>6.5914705690714004E-2</v>
      </c>
      <c r="S34" s="5">
        <v>0.11166091118747848</v>
      </c>
    </row>
    <row r="35" spans="1:19">
      <c r="A35" s="5" t="s">
        <v>165</v>
      </c>
      <c r="B35" s="5" t="s">
        <v>22</v>
      </c>
      <c r="C35" s="5" t="s">
        <v>23</v>
      </c>
      <c r="D35" s="5" t="s">
        <v>20</v>
      </c>
      <c r="E35" s="6" t="s">
        <v>56</v>
      </c>
      <c r="F35" s="6" t="s">
        <v>21</v>
      </c>
      <c r="G35" t="s">
        <v>166</v>
      </c>
      <c r="H35" s="10">
        <v>2526979000</v>
      </c>
      <c r="I35" s="10">
        <v>688634.1</v>
      </c>
      <c r="J35" s="10">
        <v>5081479</v>
      </c>
      <c r="K35" s="10">
        <v>1370.1089999999999</v>
      </c>
      <c r="L35" s="11">
        <v>2.0108909999999999E-3</v>
      </c>
      <c r="M35" s="11">
        <v>1.475306E-7</v>
      </c>
      <c r="N35" s="10">
        <v>2.0102235E-3</v>
      </c>
      <c r="O35" s="13">
        <v>3.85692883895139</v>
      </c>
      <c r="P35" s="18">
        <v>0.18502669779649905</v>
      </c>
      <c r="Q35" s="16">
        <v>0.3700533955929981</v>
      </c>
      <c r="R35" s="5">
        <v>7.3365786609020586E-2</v>
      </c>
      <c r="S35" s="5">
        <v>0.11166091118747848</v>
      </c>
    </row>
    <row r="36" spans="1:19">
      <c r="A36" s="5" t="s">
        <v>165</v>
      </c>
      <c r="B36" s="5" t="s">
        <v>22</v>
      </c>
      <c r="C36" s="5" t="s">
        <v>23</v>
      </c>
      <c r="D36" s="5" t="s">
        <v>20</v>
      </c>
      <c r="E36" s="6" t="s">
        <v>57</v>
      </c>
      <c r="F36" s="6" t="s">
        <v>21</v>
      </c>
      <c r="G36" t="s">
        <v>166</v>
      </c>
      <c r="H36" s="10">
        <v>2542626000</v>
      </c>
      <c r="I36" s="10">
        <v>436877</v>
      </c>
      <c r="J36" s="10">
        <v>5113291</v>
      </c>
      <c r="K36" s="10">
        <v>1047.8140000000001</v>
      </c>
      <c r="L36" s="11">
        <v>2.0110280000000002E-3</v>
      </c>
      <c r="M36" s="11">
        <v>9.08366E-8</v>
      </c>
      <c r="N36" s="10">
        <v>2.0102804000000003E-3</v>
      </c>
      <c r="O36" s="13">
        <v>3.8853433208489996</v>
      </c>
      <c r="P36" s="18">
        <v>0.15683014801560816</v>
      </c>
      <c r="Q36" s="16">
        <v>0.31366029603121631</v>
      </c>
      <c r="R36" s="5">
        <v>4.5169236828129684E-2</v>
      </c>
      <c r="S36" s="5">
        <v>0.11166091118747848</v>
      </c>
    </row>
    <row r="37" spans="1:19">
      <c r="A37" s="5" t="s">
        <v>165</v>
      </c>
      <c r="B37" s="5" t="s">
        <v>22</v>
      </c>
      <c r="C37" s="5" t="s">
        <v>23</v>
      </c>
      <c r="D37" s="5" t="s">
        <v>20</v>
      </c>
      <c r="E37" s="6" t="s">
        <v>58</v>
      </c>
      <c r="F37" s="6" t="s">
        <v>21</v>
      </c>
      <c r="G37" t="s">
        <v>166</v>
      </c>
      <c r="H37" s="10">
        <v>2558195000</v>
      </c>
      <c r="I37" s="10">
        <v>823813.4</v>
      </c>
      <c r="J37" s="10">
        <v>5142853</v>
      </c>
      <c r="K37" s="10">
        <v>1473.211</v>
      </c>
      <c r="L37" s="11">
        <v>2.0103450000000002E-3</v>
      </c>
      <c r="M37" s="11">
        <v>1.4622860000000001E-7</v>
      </c>
      <c r="N37" s="10">
        <v>2.0095707000000003E-3</v>
      </c>
      <c r="O37" s="13">
        <v>3.5309363295881191</v>
      </c>
      <c r="P37" s="18">
        <v>0.18439897355985735</v>
      </c>
      <c r="Q37" s="16">
        <v>0.3687979471197147</v>
      </c>
      <c r="R37" s="5">
        <v>7.2738062372378856E-2</v>
      </c>
      <c r="S37" s="5">
        <v>0.11166091118747848</v>
      </c>
    </row>
    <row r="38" spans="1:19">
      <c r="A38" s="5" t="s">
        <v>165</v>
      </c>
      <c r="B38" s="5" t="s">
        <v>22</v>
      </c>
      <c r="C38" s="5" t="s">
        <v>23</v>
      </c>
      <c r="D38" s="5" t="s">
        <v>20</v>
      </c>
      <c r="E38" s="6" t="s">
        <v>59</v>
      </c>
      <c r="F38" s="6" t="s">
        <v>21</v>
      </c>
      <c r="G38" t="s">
        <v>166</v>
      </c>
      <c r="H38" s="10">
        <v>2561671000</v>
      </c>
      <c r="I38" s="10">
        <v>998179.7</v>
      </c>
      <c r="J38" s="10">
        <v>5150946</v>
      </c>
      <c r="K38" s="10">
        <v>2155.7310000000002</v>
      </c>
      <c r="L38" s="11">
        <v>2.0107749999999998E-3</v>
      </c>
      <c r="M38" s="11">
        <v>1.1977709999999999E-7</v>
      </c>
      <c r="N38" s="10">
        <v>2.0099739999999999E-3</v>
      </c>
      <c r="O38" s="13">
        <v>3.7323345817728004</v>
      </c>
      <c r="P38" s="18">
        <v>0.17122854058410414</v>
      </c>
      <c r="Q38" s="16">
        <v>0.34245708116820828</v>
      </c>
      <c r="R38" s="5">
        <v>5.9567629396625674E-2</v>
      </c>
      <c r="S38" s="5">
        <v>0.11166091118747848</v>
      </c>
    </row>
    <row r="39" spans="1:19">
      <c r="A39" s="5" t="s">
        <v>165</v>
      </c>
      <c r="B39" s="5" t="s">
        <v>22</v>
      </c>
      <c r="C39" s="5" t="s">
        <v>23</v>
      </c>
      <c r="D39" s="5" t="s">
        <v>20</v>
      </c>
      <c r="E39" s="6" t="s">
        <v>60</v>
      </c>
      <c r="F39" s="6" t="s">
        <v>21</v>
      </c>
      <c r="G39" t="s">
        <v>166</v>
      </c>
      <c r="H39" s="10">
        <v>2576278000</v>
      </c>
      <c r="I39" s="10">
        <v>383817.9</v>
      </c>
      <c r="J39" s="10">
        <v>5180240</v>
      </c>
      <c r="K39" s="10">
        <v>1010.4829999999999</v>
      </c>
      <c r="L39" s="11">
        <v>2.0107459999999999E-3</v>
      </c>
      <c r="M39" s="11">
        <v>1.662172E-7</v>
      </c>
      <c r="N39" s="10">
        <v>2.0099183E-3</v>
      </c>
      <c r="O39" s="13">
        <v>3.7045193508113972</v>
      </c>
      <c r="P39" s="18">
        <v>0.19432535513017438</v>
      </c>
      <c r="Q39" s="16">
        <v>0.38865071026034875</v>
      </c>
      <c r="R39" s="5">
        <v>8.2664443942695898E-2</v>
      </c>
      <c r="S39" s="5">
        <v>0.11166091118747848</v>
      </c>
    </row>
    <row r="40" spans="1:19">
      <c r="A40" s="5" t="s">
        <v>165</v>
      </c>
      <c r="B40" s="5" t="s">
        <v>22</v>
      </c>
      <c r="C40" s="5" t="s">
        <v>23</v>
      </c>
      <c r="D40" s="5" t="s">
        <v>20</v>
      </c>
      <c r="E40" s="6" t="s">
        <v>61</v>
      </c>
      <c r="F40" s="6" t="s">
        <v>21</v>
      </c>
      <c r="G40" t="s">
        <v>166</v>
      </c>
      <c r="H40" s="10">
        <v>2452638000</v>
      </c>
      <c r="I40" s="10">
        <v>2256700</v>
      </c>
      <c r="J40" s="10">
        <v>4929900</v>
      </c>
      <c r="K40" s="10">
        <v>4477.0039999999999</v>
      </c>
      <c r="L40" s="11">
        <v>2.0100399999999998E-3</v>
      </c>
      <c r="M40" s="11">
        <v>1.7679980000000001E-7</v>
      </c>
      <c r="N40" s="10">
        <v>2.0098263999999998E-3</v>
      </c>
      <c r="O40" s="13">
        <v>3.6586267166041075</v>
      </c>
      <c r="P40" s="18">
        <v>0.19961926027505883</v>
      </c>
      <c r="Q40" s="16">
        <v>0.39923852055011766</v>
      </c>
      <c r="R40" s="5">
        <v>8.7958349087580365E-2</v>
      </c>
      <c r="S40" s="5">
        <v>0.11166091118747848</v>
      </c>
    </row>
    <row r="41" spans="1:19">
      <c r="A41" s="5" t="s">
        <v>165</v>
      </c>
      <c r="B41" s="5" t="s">
        <v>22</v>
      </c>
      <c r="C41" s="5" t="s">
        <v>23</v>
      </c>
      <c r="D41" s="5" t="s">
        <v>20</v>
      </c>
      <c r="E41" s="6" t="s">
        <v>62</v>
      </c>
      <c r="F41" s="6" t="s">
        <v>21</v>
      </c>
      <c r="G41" t="s">
        <v>166</v>
      </c>
      <c r="H41" s="10">
        <v>2557399000</v>
      </c>
      <c r="I41" s="10">
        <v>802726.8</v>
      </c>
      <c r="J41" s="10">
        <v>5143855</v>
      </c>
      <c r="K41" s="10">
        <v>1743.7809999999999</v>
      </c>
      <c r="L41" s="11">
        <v>2.011362E-3</v>
      </c>
      <c r="M41" s="11">
        <v>1.8085440000000001E-7</v>
      </c>
      <c r="N41" s="10">
        <v>2.0105076000000001E-3</v>
      </c>
      <c r="O41" s="13">
        <v>3.998801498127369</v>
      </c>
      <c r="P41" s="18">
        <v>0.20157729620419851</v>
      </c>
      <c r="Q41" s="16">
        <v>0.40315459240839702</v>
      </c>
      <c r="R41" s="5">
        <v>8.9916385016720016E-2</v>
      </c>
      <c r="S41" s="5">
        <v>0.11166091118747848</v>
      </c>
    </row>
    <row r="42" spans="1:19">
      <c r="A42" s="5" t="s">
        <v>165</v>
      </c>
      <c r="B42" s="5" t="s">
        <v>22</v>
      </c>
      <c r="C42" s="5" t="s">
        <v>23</v>
      </c>
      <c r="D42" s="5" t="s">
        <v>20</v>
      </c>
      <c r="E42" s="6" t="s">
        <v>63</v>
      </c>
      <c r="F42" s="6" t="s">
        <v>21</v>
      </c>
      <c r="G42" t="s">
        <v>166</v>
      </c>
      <c r="H42" s="10">
        <v>2575991000</v>
      </c>
      <c r="I42" s="10">
        <v>976177.5</v>
      </c>
      <c r="J42" s="10">
        <v>5179713</v>
      </c>
      <c r="K42" s="10">
        <v>1860.1990000000001</v>
      </c>
      <c r="L42" s="11">
        <v>2.0107649999999999E-3</v>
      </c>
      <c r="M42" s="11">
        <v>1.196018E-7</v>
      </c>
      <c r="N42" s="10">
        <v>2.0098304999999999E-3</v>
      </c>
      <c r="O42" s="13">
        <v>3.6606741573033119</v>
      </c>
      <c r="P42" s="18">
        <v>0.17114165607810469</v>
      </c>
      <c r="Q42" s="16">
        <v>0.34228331215620938</v>
      </c>
      <c r="R42" s="5">
        <v>5.9480744890626207E-2</v>
      </c>
      <c r="S42" s="5">
        <v>0.11166091118747848</v>
      </c>
    </row>
    <row r="43" spans="1:19">
      <c r="A43" s="5" t="s">
        <v>165</v>
      </c>
      <c r="B43" s="5" t="s">
        <v>22</v>
      </c>
      <c r="C43" s="5" t="s">
        <v>23</v>
      </c>
      <c r="D43" s="5" t="s">
        <v>20</v>
      </c>
      <c r="E43" s="6" t="s">
        <v>64</v>
      </c>
      <c r="F43" s="6" t="s">
        <v>21</v>
      </c>
      <c r="G43" t="s">
        <v>166</v>
      </c>
      <c r="H43" s="10">
        <v>2572871000</v>
      </c>
      <c r="I43" s="10">
        <v>792795.6</v>
      </c>
      <c r="J43" s="10">
        <v>5174800</v>
      </c>
      <c r="K43" s="10">
        <v>1675.0329999999999</v>
      </c>
      <c r="L43" s="11">
        <v>2.0112939999999998E-3</v>
      </c>
      <c r="M43" s="11">
        <v>1.5848870000000001E-7</v>
      </c>
      <c r="N43" s="10">
        <v>2.0103327999999999E-3</v>
      </c>
      <c r="O43" s="13">
        <v>3.911510611735336</v>
      </c>
      <c r="P43" s="18">
        <v>0.19046028114532651</v>
      </c>
      <c r="Q43" s="16">
        <v>0.38092056229065302</v>
      </c>
      <c r="R43" s="5">
        <v>7.8799369957848031E-2</v>
      </c>
      <c r="S43" s="5">
        <v>0.11166091118747848</v>
      </c>
    </row>
    <row r="44" spans="1:19">
      <c r="A44" s="5" t="s">
        <v>165</v>
      </c>
      <c r="B44" s="5" t="s">
        <v>22</v>
      </c>
      <c r="C44" s="5" t="s">
        <v>23</v>
      </c>
      <c r="D44" s="5" t="s">
        <v>20</v>
      </c>
      <c r="E44" s="6" t="s">
        <v>65</v>
      </c>
      <c r="F44" s="6" t="s">
        <v>21</v>
      </c>
      <c r="G44" t="s">
        <v>166</v>
      </c>
      <c r="H44" s="10">
        <v>2553588000</v>
      </c>
      <c r="I44" s="10">
        <v>490869.8</v>
      </c>
      <c r="J44" s="10">
        <v>5135256</v>
      </c>
      <c r="K44" s="10">
        <v>846.27049999999997</v>
      </c>
      <c r="L44" s="11">
        <v>2.010997E-3</v>
      </c>
      <c r="M44" s="11">
        <v>1.5086950000000001E-7</v>
      </c>
      <c r="N44" s="10">
        <v>2.0100091000000001E-3</v>
      </c>
      <c r="O44" s="13">
        <v>3.7498626716605532</v>
      </c>
      <c r="P44" s="18">
        <v>0.18668315139967173</v>
      </c>
      <c r="Q44" s="16">
        <v>0.37336630279934346</v>
      </c>
      <c r="R44" s="5">
        <v>7.5022240212193267E-2</v>
      </c>
      <c r="S44" s="5">
        <v>0.11166091118747848</v>
      </c>
    </row>
    <row r="45" spans="1:19">
      <c r="A45" s="5" t="s">
        <v>165</v>
      </c>
      <c r="B45" s="5" t="s">
        <v>22</v>
      </c>
      <c r="C45" s="5" t="s">
        <v>23</v>
      </c>
      <c r="D45" s="5" t="s">
        <v>20</v>
      </c>
      <c r="E45" s="6" t="s">
        <v>66</v>
      </c>
      <c r="F45" s="6" t="s">
        <v>21</v>
      </c>
      <c r="G45" t="s">
        <v>166</v>
      </c>
      <c r="H45" s="10">
        <v>2537896000</v>
      </c>
      <c r="I45" s="10">
        <v>699870.7</v>
      </c>
      <c r="J45" s="10">
        <v>5104259</v>
      </c>
      <c r="K45" s="10">
        <v>1641.1949999999999</v>
      </c>
      <c r="L45" s="11">
        <v>2.011217E-3</v>
      </c>
      <c r="M45" s="11">
        <v>1.8646809999999999E-7</v>
      </c>
      <c r="N45" s="10">
        <v>2.0102024000000001E-3</v>
      </c>
      <c r="O45" s="13">
        <v>3.8463920099875981</v>
      </c>
      <c r="P45" s="18">
        <v>0.20437497436415208</v>
      </c>
      <c r="Q45" s="16">
        <v>0.40874994872830417</v>
      </c>
      <c r="R45" s="5">
        <v>9.271406317667362E-2</v>
      </c>
      <c r="S45" s="5">
        <v>0.11166091118747848</v>
      </c>
    </row>
    <row r="46" spans="1:19">
      <c r="A46" s="5" t="s">
        <v>165</v>
      </c>
      <c r="B46" s="5" t="s">
        <v>22</v>
      </c>
      <c r="C46" s="5" t="s">
        <v>23</v>
      </c>
      <c r="D46" s="5" t="s">
        <v>20</v>
      </c>
      <c r="E46" s="6" t="s">
        <v>67</v>
      </c>
      <c r="F46" s="6" t="s">
        <v>21</v>
      </c>
      <c r="G46" t="s">
        <v>166</v>
      </c>
      <c r="H46" s="10">
        <v>2534011000</v>
      </c>
      <c r="I46" s="10">
        <v>992658.4</v>
      </c>
      <c r="J46" s="10">
        <v>5092812</v>
      </c>
      <c r="K46" s="10">
        <v>1809.134</v>
      </c>
      <c r="L46" s="11">
        <v>2.0097829999999998E-3</v>
      </c>
      <c r="M46" s="11">
        <v>1.66464E-7</v>
      </c>
      <c r="N46" s="10">
        <v>2.0087416999999999E-3</v>
      </c>
      <c r="O46" s="13">
        <v>3.1169538077402414</v>
      </c>
      <c r="P46" s="18">
        <v>0.19448776363871328</v>
      </c>
      <c r="Q46" s="16">
        <v>0.38897552727742657</v>
      </c>
      <c r="R46" s="5">
        <v>8.2826852451234806E-2</v>
      </c>
      <c r="S46" s="5">
        <v>0.11166091118747848</v>
      </c>
    </row>
    <row r="47" spans="1:19">
      <c r="A47" s="5" t="s">
        <v>165</v>
      </c>
      <c r="B47" s="5" t="s">
        <v>22</v>
      </c>
      <c r="C47" s="5" t="s">
        <v>23</v>
      </c>
      <c r="D47" s="5" t="s">
        <v>20</v>
      </c>
      <c r="E47" s="6" t="s">
        <v>68</v>
      </c>
      <c r="F47" s="6" t="s">
        <v>21</v>
      </c>
      <c r="G47" t="s">
        <v>166</v>
      </c>
      <c r="H47" s="10">
        <v>2521059000</v>
      </c>
      <c r="I47" s="10">
        <v>1745675</v>
      </c>
      <c r="J47" s="10">
        <v>5069371</v>
      </c>
      <c r="K47" s="10">
        <v>3511.096</v>
      </c>
      <c r="L47" s="11">
        <v>2.01081E-3</v>
      </c>
      <c r="M47" s="11">
        <v>1.01162E-7</v>
      </c>
      <c r="N47" s="10">
        <v>2.0096886000000001E-3</v>
      </c>
      <c r="O47" s="13">
        <v>3.5898127340825425</v>
      </c>
      <c r="P47" s="18">
        <v>0.16196999061318257</v>
      </c>
      <c r="Q47" s="16">
        <v>0.32393998122636514</v>
      </c>
      <c r="R47" s="5">
        <v>5.0309079425704076E-2</v>
      </c>
      <c r="S47" s="5">
        <v>0.11166091118747848</v>
      </c>
    </row>
    <row r="48" spans="1:19">
      <c r="A48" s="5" t="s">
        <v>165</v>
      </c>
      <c r="B48" s="5" t="s">
        <v>22</v>
      </c>
      <c r="C48" s="5" t="s">
        <v>23</v>
      </c>
      <c r="D48" s="5" t="s">
        <v>20</v>
      </c>
      <c r="E48" s="6" t="s">
        <v>69</v>
      </c>
      <c r="F48" s="6" t="s">
        <v>21</v>
      </c>
      <c r="G48" t="s">
        <v>166</v>
      </c>
      <c r="H48" s="10">
        <v>2554025000</v>
      </c>
      <c r="I48" s="10">
        <v>619742.69999999995</v>
      </c>
      <c r="J48" s="10">
        <v>5135690</v>
      </c>
      <c r="K48" s="10">
        <v>1313.088</v>
      </c>
      <c r="L48" s="11">
        <v>2.0108219999999998E-3</v>
      </c>
      <c r="M48" s="11">
        <v>1.360098E-7</v>
      </c>
      <c r="N48" s="10">
        <v>2.0096738999999999E-3</v>
      </c>
      <c r="O48" s="13">
        <v>3.5824719101122948</v>
      </c>
      <c r="P48" s="18">
        <v>0.17929981706776027</v>
      </c>
      <c r="Q48" s="16">
        <v>0.35859963413552054</v>
      </c>
      <c r="R48" s="5">
        <v>6.7638905880281805E-2</v>
      </c>
      <c r="S48" s="5">
        <v>0.11166091118747848</v>
      </c>
    </row>
    <row r="49" spans="1:19">
      <c r="A49" s="5" t="s">
        <v>165</v>
      </c>
      <c r="B49" s="5" t="s">
        <v>22</v>
      </c>
      <c r="C49" s="5" t="s">
        <v>23</v>
      </c>
      <c r="D49" s="5" t="s">
        <v>20</v>
      </c>
      <c r="E49" s="6" t="s">
        <v>70</v>
      </c>
      <c r="F49" s="6" t="s">
        <v>21</v>
      </c>
      <c r="G49" t="s">
        <v>166</v>
      </c>
      <c r="H49" s="10">
        <v>2587921000</v>
      </c>
      <c r="I49" s="10">
        <v>1302977</v>
      </c>
      <c r="J49" s="10">
        <v>5203578</v>
      </c>
      <c r="K49" s="10">
        <v>2763.8310000000001</v>
      </c>
      <c r="L49" s="11">
        <v>2.010717E-3</v>
      </c>
      <c r="M49" s="11">
        <v>1.7509210000000001E-7</v>
      </c>
      <c r="N49" s="10">
        <v>2.0095422000000001E-3</v>
      </c>
      <c r="O49" s="13">
        <v>3.516704119850278</v>
      </c>
      <c r="P49" s="18">
        <v>0.19874034603584351</v>
      </c>
      <c r="Q49" s="16">
        <v>0.39748069207168701</v>
      </c>
      <c r="R49" s="5">
        <v>8.7079434848365042E-2</v>
      </c>
      <c r="S49" s="5">
        <v>0.11166091118747848</v>
      </c>
    </row>
    <row r="50" spans="1:19">
      <c r="A50" s="5" t="s">
        <v>165</v>
      </c>
      <c r="B50" s="5" t="s">
        <v>22</v>
      </c>
      <c r="C50" s="5" t="s">
        <v>23</v>
      </c>
      <c r="D50" s="5" t="s">
        <v>20</v>
      </c>
      <c r="E50" s="6" t="s">
        <v>71</v>
      </c>
      <c r="F50" s="6" t="s">
        <v>21</v>
      </c>
      <c r="G50" t="s">
        <v>166</v>
      </c>
      <c r="H50" s="10">
        <v>2574146000</v>
      </c>
      <c r="I50" s="10">
        <v>1304896</v>
      </c>
      <c r="J50" s="10">
        <v>5176431</v>
      </c>
      <c r="K50" s="10">
        <v>2606.1750000000002</v>
      </c>
      <c r="L50" s="11">
        <v>2.010932E-3</v>
      </c>
      <c r="M50" s="11">
        <v>1.2815169999999999E-7</v>
      </c>
      <c r="N50" s="10">
        <v>2.0097305000000001E-3</v>
      </c>
      <c r="O50" s="13">
        <v>3.6107365792759083</v>
      </c>
      <c r="P50" s="18">
        <v>0.17538842658829759</v>
      </c>
      <c r="Q50" s="16">
        <v>0.35077685317659518</v>
      </c>
      <c r="R50" s="5">
        <v>6.3727515400819112E-2</v>
      </c>
      <c r="S50" s="5">
        <v>0.11166091118747848</v>
      </c>
    </row>
    <row r="51" spans="1:19">
      <c r="A51" s="5" t="s">
        <v>165</v>
      </c>
      <c r="B51" s="5" t="s">
        <v>22</v>
      </c>
      <c r="C51" s="5" t="s">
        <v>23</v>
      </c>
      <c r="D51" s="5" t="s">
        <v>20</v>
      </c>
      <c r="E51" s="6" t="s">
        <v>72</v>
      </c>
      <c r="F51" s="6" t="s">
        <v>21</v>
      </c>
      <c r="G51" t="s">
        <v>166</v>
      </c>
      <c r="H51" s="10">
        <v>2449922000</v>
      </c>
      <c r="I51" s="10">
        <v>1200513</v>
      </c>
      <c r="J51" s="10">
        <v>4922448</v>
      </c>
      <c r="K51" s="10">
        <v>2389.2840000000001</v>
      </c>
      <c r="L51" s="11">
        <v>2.0092259999999998E-3</v>
      </c>
      <c r="M51" s="11">
        <v>1.242232E-7</v>
      </c>
      <c r="N51" s="10">
        <v>2.0089856999999998E-3</v>
      </c>
      <c r="O51" s="13">
        <v>3.238801498127275</v>
      </c>
      <c r="P51" s="18">
        <v>0.1734873060280788</v>
      </c>
      <c r="Q51" s="16">
        <v>0.34697461205615759</v>
      </c>
      <c r="R51" s="5">
        <v>6.1826394840600318E-2</v>
      </c>
      <c r="S51" s="5">
        <v>0.11166091118747848</v>
      </c>
    </row>
    <row r="52" spans="1:19">
      <c r="A52" s="5" t="s">
        <v>165</v>
      </c>
      <c r="B52" s="5" t="s">
        <v>22</v>
      </c>
      <c r="C52" s="5" t="s">
        <v>23</v>
      </c>
      <c r="D52" s="5" t="s">
        <v>20</v>
      </c>
      <c r="E52" s="6" t="s">
        <v>73</v>
      </c>
      <c r="F52" s="6" t="s">
        <v>21</v>
      </c>
      <c r="G52" t="s">
        <v>166</v>
      </c>
      <c r="H52" s="10">
        <v>2582479000</v>
      </c>
      <c r="I52" s="10">
        <v>1306426</v>
      </c>
      <c r="J52" s="10">
        <v>5193731</v>
      </c>
      <c r="K52" s="10">
        <v>2607.3910000000001</v>
      </c>
      <c r="L52" s="11">
        <v>2.0111420000000001E-3</v>
      </c>
      <c r="M52" s="11">
        <v>1.735519E-7</v>
      </c>
      <c r="N52" s="10">
        <v>2.0099138000000002E-3</v>
      </c>
      <c r="O52" s="13">
        <v>3.7022721598003461</v>
      </c>
      <c r="P52" s="18">
        <v>0.19795611063137653</v>
      </c>
      <c r="Q52" s="16">
        <v>0.39591222126275305</v>
      </c>
      <c r="R52" s="5">
        <v>8.6295199443898046E-2</v>
      </c>
      <c r="S52" s="5">
        <v>0.11166091118747848</v>
      </c>
    </row>
    <row r="53" spans="1:19">
      <c r="A53" s="5" t="s">
        <v>165</v>
      </c>
      <c r="B53" s="5" t="s">
        <v>22</v>
      </c>
      <c r="C53" s="5" t="s">
        <v>23</v>
      </c>
      <c r="D53" s="5" t="s">
        <v>20</v>
      </c>
      <c r="E53" s="6" t="s">
        <v>74</v>
      </c>
      <c r="F53" s="6" t="s">
        <v>21</v>
      </c>
      <c r="G53" t="s">
        <v>166</v>
      </c>
      <c r="H53" s="10">
        <v>2612602000</v>
      </c>
      <c r="I53" s="10">
        <v>416361.3</v>
      </c>
      <c r="J53" s="10">
        <v>5253268</v>
      </c>
      <c r="K53" s="10">
        <v>878.23580000000004</v>
      </c>
      <c r="L53" s="11">
        <v>2.0107409999999999E-3</v>
      </c>
      <c r="M53" s="11">
        <v>6.2003570000000006E-8</v>
      </c>
      <c r="N53" s="10">
        <v>2.0094327E-3</v>
      </c>
      <c r="O53" s="13">
        <v>3.4620224719101866</v>
      </c>
      <c r="P53" s="18">
        <v>0.14249709048655279</v>
      </c>
      <c r="Q53" s="16">
        <v>0.28499418097310558</v>
      </c>
      <c r="R53" s="5">
        <v>3.0836179299074326E-2</v>
      </c>
      <c r="S53" s="5">
        <v>0.11166091118747848</v>
      </c>
    </row>
    <row r="54" spans="1:19">
      <c r="A54" s="5" t="s">
        <v>165</v>
      </c>
      <c r="B54" s="5" t="s">
        <v>22</v>
      </c>
      <c r="C54" s="5" t="s">
        <v>23</v>
      </c>
      <c r="D54" s="5" t="s">
        <v>20</v>
      </c>
      <c r="E54" s="6" t="s">
        <v>75</v>
      </c>
      <c r="F54" s="6" t="s">
        <v>21</v>
      </c>
      <c r="G54" t="s">
        <v>166</v>
      </c>
      <c r="H54" s="10">
        <v>2582391000</v>
      </c>
      <c r="I54" s="10">
        <v>1101556</v>
      </c>
      <c r="J54" s="10">
        <v>5193359</v>
      </c>
      <c r="K54" s="10">
        <v>2238.6790000000001</v>
      </c>
      <c r="L54" s="11">
        <v>2.0110660000000002E-3</v>
      </c>
      <c r="M54" s="11">
        <v>1.2182580000000001E-7</v>
      </c>
      <c r="N54" s="10">
        <v>2.0097310000000003E-3</v>
      </c>
      <c r="O54" s="13">
        <v>3.6109862671662718</v>
      </c>
      <c r="P54" s="18">
        <v>0.17223863464359579</v>
      </c>
      <c r="Q54" s="16">
        <v>0.34447726928719158</v>
      </c>
      <c r="R54" s="5">
        <v>6.0577723456117304E-2</v>
      </c>
      <c r="S54" s="5">
        <v>0.11166091118747848</v>
      </c>
    </row>
    <row r="55" spans="1:19">
      <c r="A55" s="5" t="s">
        <v>165</v>
      </c>
      <c r="B55" s="5" t="s">
        <v>22</v>
      </c>
      <c r="C55" s="5" t="s">
        <v>23</v>
      </c>
      <c r="D55" s="5" t="s">
        <v>20</v>
      </c>
      <c r="E55" s="6" t="s">
        <v>76</v>
      </c>
      <c r="F55" s="6" t="s">
        <v>21</v>
      </c>
      <c r="G55" t="s">
        <v>166</v>
      </c>
      <c r="H55" s="10">
        <v>2618304000</v>
      </c>
      <c r="I55" s="10">
        <v>1069572</v>
      </c>
      <c r="J55" s="10">
        <v>5264674</v>
      </c>
      <c r="K55" s="10">
        <v>2191.7220000000002</v>
      </c>
      <c r="L55" s="11">
        <v>2.0107189999999998E-3</v>
      </c>
      <c r="M55" s="11">
        <v>1.294812E-7</v>
      </c>
      <c r="N55" s="10">
        <v>2.0093572999999999E-3</v>
      </c>
      <c r="O55" s="13">
        <v>3.4243695380773431</v>
      </c>
      <c r="P55" s="18">
        <v>0.17605638365280057</v>
      </c>
      <c r="Q55" s="16">
        <v>0.35211276730560115</v>
      </c>
      <c r="R55" s="5">
        <v>6.4395472465322109E-2</v>
      </c>
      <c r="S55" s="5">
        <v>0.11166091118747848</v>
      </c>
    </row>
    <row r="56" spans="1:19">
      <c r="A56" s="5" t="s">
        <v>165</v>
      </c>
      <c r="B56" s="5" t="s">
        <v>22</v>
      </c>
      <c r="C56" s="5" t="s">
        <v>23</v>
      </c>
      <c r="D56" s="5" t="s">
        <v>20</v>
      </c>
      <c r="E56" s="6" t="s">
        <v>77</v>
      </c>
      <c r="F56" s="6" t="s">
        <v>21</v>
      </c>
      <c r="G56" t="s">
        <v>166</v>
      </c>
      <c r="H56" s="10">
        <v>2623705000</v>
      </c>
      <c r="I56" s="10">
        <v>622917.69999999995</v>
      </c>
      <c r="J56" s="10">
        <v>5277008</v>
      </c>
      <c r="K56" s="10">
        <v>1277.1289999999999</v>
      </c>
      <c r="L56" s="11">
        <v>2.0112810000000002E-3</v>
      </c>
      <c r="M56" s="11">
        <v>1.165849E-7</v>
      </c>
      <c r="N56" s="10">
        <v>2.0098926000000003E-3</v>
      </c>
      <c r="O56" s="13">
        <v>3.6916853932587035</v>
      </c>
      <c r="P56" s="18">
        <v>0.1696264068094229</v>
      </c>
      <c r="Q56" s="16">
        <v>0.33925281361884579</v>
      </c>
      <c r="R56" s="5">
        <v>5.7965495621944418E-2</v>
      </c>
      <c r="S56" s="5">
        <v>0.11166091118747848</v>
      </c>
    </row>
    <row r="57" spans="1:19">
      <c r="A57" s="5" t="s">
        <v>165</v>
      </c>
      <c r="B57" s="5" t="s">
        <v>22</v>
      </c>
      <c r="C57" s="5" t="s">
        <v>23</v>
      </c>
      <c r="D57" s="5" t="s">
        <v>20</v>
      </c>
      <c r="E57" s="6" t="s">
        <v>78</v>
      </c>
      <c r="F57" s="6" t="s">
        <v>21</v>
      </c>
      <c r="G57" t="s">
        <v>166</v>
      </c>
      <c r="H57" s="10">
        <v>2602007000</v>
      </c>
      <c r="I57" s="10">
        <v>1689658</v>
      </c>
      <c r="J57" s="10">
        <v>5232005</v>
      </c>
      <c r="K57" s="10">
        <v>3487.2890000000002</v>
      </c>
      <c r="L57" s="11">
        <v>2.0107570000000002E-3</v>
      </c>
      <c r="M57" s="11">
        <v>1.489577E-7</v>
      </c>
      <c r="N57" s="10">
        <v>2.0093419000000003E-3</v>
      </c>
      <c r="O57" s="13">
        <v>3.4166791510612526</v>
      </c>
      <c r="P57" s="18">
        <v>0.18574131971023883</v>
      </c>
      <c r="Q57" s="16">
        <v>0.37148263942047766</v>
      </c>
      <c r="R57" s="5">
        <v>7.4080408522760335E-2</v>
      </c>
      <c r="S57" s="5">
        <v>0.11166091118747848</v>
      </c>
    </row>
    <row r="58" spans="1:19">
      <c r="A58" s="5" t="s">
        <v>165</v>
      </c>
      <c r="B58" s="5" t="s">
        <v>22</v>
      </c>
      <c r="C58" s="5" t="s">
        <v>23</v>
      </c>
      <c r="D58" s="5" t="s">
        <v>20</v>
      </c>
      <c r="E58" s="6" t="s">
        <v>79</v>
      </c>
      <c r="F58" s="6" t="s">
        <v>21</v>
      </c>
      <c r="G58" t="s">
        <v>166</v>
      </c>
      <c r="H58" s="10">
        <v>2630651000</v>
      </c>
      <c r="I58" s="10">
        <v>1325970</v>
      </c>
      <c r="J58" s="10">
        <v>5290881</v>
      </c>
      <c r="K58" s="10">
        <v>2660.107</v>
      </c>
      <c r="L58" s="11">
        <v>2.0112440000000001E-3</v>
      </c>
      <c r="M58" s="11">
        <v>1.32961E-7</v>
      </c>
      <c r="N58" s="10">
        <v>2.0097488000000003E-3</v>
      </c>
      <c r="O58" s="13">
        <v>3.6198751560549969</v>
      </c>
      <c r="P58" s="18">
        <v>0.1777697473107932</v>
      </c>
      <c r="Q58" s="16">
        <v>0.3555394946215864</v>
      </c>
      <c r="R58" s="5">
        <v>6.6108836123314724E-2</v>
      </c>
      <c r="S58" s="5">
        <v>0.11166091118747848</v>
      </c>
    </row>
    <row r="59" spans="1:19">
      <c r="A59" s="5" t="s">
        <v>165</v>
      </c>
      <c r="B59" s="5" t="s">
        <v>22</v>
      </c>
      <c r="C59" s="5" t="s">
        <v>23</v>
      </c>
      <c r="D59" s="5" t="s">
        <v>20</v>
      </c>
      <c r="E59" s="6" t="s">
        <v>80</v>
      </c>
      <c r="F59" s="6" t="s">
        <v>21</v>
      </c>
      <c r="G59" t="s">
        <v>166</v>
      </c>
      <c r="H59" s="10">
        <v>2620237000</v>
      </c>
      <c r="I59" s="10">
        <v>1278724</v>
      </c>
      <c r="J59" s="10">
        <v>5269659</v>
      </c>
      <c r="K59" s="10">
        <v>2744.8879999999999</v>
      </c>
      <c r="L59" s="11">
        <v>2.011138E-3</v>
      </c>
      <c r="M59" s="11">
        <v>1.83271E-7</v>
      </c>
      <c r="N59" s="10">
        <v>2.0096161000000001E-3</v>
      </c>
      <c r="O59" s="13">
        <v>3.5536079900124751</v>
      </c>
      <c r="P59" s="18">
        <v>0.20278891931024279</v>
      </c>
      <c r="Q59" s="16">
        <v>0.40557783862048558</v>
      </c>
      <c r="R59" s="5">
        <v>9.1128008122764323E-2</v>
      </c>
      <c r="S59" s="5">
        <v>0.11166091118747848</v>
      </c>
    </row>
    <row r="60" spans="1:19">
      <c r="A60" s="5" t="s">
        <v>165</v>
      </c>
      <c r="B60" s="5" t="s">
        <v>22</v>
      </c>
      <c r="C60" s="5" t="s">
        <v>23</v>
      </c>
      <c r="D60" s="5" t="s">
        <v>20</v>
      </c>
      <c r="E60" s="6" t="s">
        <v>81</v>
      </c>
      <c r="F60" s="6" t="s">
        <v>21</v>
      </c>
      <c r="G60" t="s">
        <v>166</v>
      </c>
      <c r="H60" s="10">
        <v>2642233000</v>
      </c>
      <c r="I60" s="10">
        <v>350573.9</v>
      </c>
      <c r="J60" s="10">
        <v>5313651</v>
      </c>
      <c r="K60" s="10">
        <v>922.11270000000002</v>
      </c>
      <c r="L60" s="11">
        <v>2.0110459999999998E-3</v>
      </c>
      <c r="M60" s="11">
        <v>1.6062469999999999E-7</v>
      </c>
      <c r="N60" s="10">
        <v>2.0094974E-3</v>
      </c>
      <c r="O60" s="13">
        <v>3.4943320848939141</v>
      </c>
      <c r="P60" s="18">
        <v>0.191532132432542</v>
      </c>
      <c r="Q60" s="16">
        <v>0.38306426486508399</v>
      </c>
      <c r="R60" s="5">
        <v>7.9871221245063517E-2</v>
      </c>
      <c r="S60" s="5">
        <v>0.11166091118747848</v>
      </c>
    </row>
    <row r="61" spans="1:19">
      <c r="A61" s="5" t="s">
        <v>165</v>
      </c>
      <c r="B61" s="5" t="s">
        <v>22</v>
      </c>
      <c r="C61" s="5" t="s">
        <v>23</v>
      </c>
      <c r="D61" s="5" t="s">
        <v>20</v>
      </c>
      <c r="E61" s="6" t="s">
        <v>82</v>
      </c>
      <c r="F61" s="6" t="s">
        <v>21</v>
      </c>
      <c r="G61" t="s">
        <v>166</v>
      </c>
      <c r="H61" s="10">
        <v>2621650000</v>
      </c>
      <c r="I61" s="10">
        <v>550756</v>
      </c>
      <c r="J61" s="10">
        <v>5272302</v>
      </c>
      <c r="K61" s="10">
        <v>1202.365</v>
      </c>
      <c r="L61" s="11">
        <v>2.011063E-3</v>
      </c>
      <c r="M61" s="11">
        <v>1.469057E-7</v>
      </c>
      <c r="N61" s="10">
        <v>2.0094877000000001E-3</v>
      </c>
      <c r="O61" s="13">
        <v>3.489488139825303</v>
      </c>
      <c r="P61" s="18">
        <v>0.1847096918572039</v>
      </c>
      <c r="Q61" s="16">
        <v>0.3694193837144078</v>
      </c>
      <c r="R61" s="5">
        <v>7.3048780669725422E-2</v>
      </c>
      <c r="S61" s="5">
        <v>0.11166091118747848</v>
      </c>
    </row>
    <row r="62" spans="1:19">
      <c r="A62" s="5" t="s">
        <v>165</v>
      </c>
      <c r="B62" s="5" t="s">
        <v>22</v>
      </c>
      <c r="C62" s="5" t="s">
        <v>23</v>
      </c>
      <c r="D62" s="5" t="s">
        <v>20</v>
      </c>
      <c r="E62" s="6" t="s">
        <v>83</v>
      </c>
      <c r="F62" s="6" t="s">
        <v>21</v>
      </c>
      <c r="G62" t="s">
        <v>166</v>
      </c>
      <c r="H62" s="10">
        <v>2434335000</v>
      </c>
      <c r="I62" s="10">
        <v>341087.9</v>
      </c>
      <c r="J62" s="10">
        <v>4892359</v>
      </c>
      <c r="K62" s="10">
        <v>685.14909999999998</v>
      </c>
      <c r="L62" s="11">
        <v>2.0097309999999998E-3</v>
      </c>
      <c r="M62" s="11">
        <v>1.474843E-7</v>
      </c>
      <c r="N62" s="10">
        <v>2.0094639999999999E-3</v>
      </c>
      <c r="O62" s="13">
        <v>3.4776529338327311</v>
      </c>
      <c r="P62" s="18">
        <v>0.1850460060086262</v>
      </c>
      <c r="Q62" s="16">
        <v>0.37009201201725239</v>
      </c>
      <c r="R62" s="5">
        <v>7.3385094821147703E-2</v>
      </c>
      <c r="S62" s="5">
        <v>0.11166091118747848</v>
      </c>
    </row>
    <row r="63" spans="1:19">
      <c r="A63" s="5" t="s">
        <v>165</v>
      </c>
      <c r="B63" s="5" t="s">
        <v>22</v>
      </c>
      <c r="C63" s="5" t="s">
        <v>23</v>
      </c>
      <c r="D63" s="5" t="s">
        <v>20</v>
      </c>
      <c r="E63" s="6" t="s">
        <v>84</v>
      </c>
      <c r="F63" s="6" t="s">
        <v>21</v>
      </c>
      <c r="G63" t="s">
        <v>166</v>
      </c>
      <c r="H63" s="10">
        <v>2439301000</v>
      </c>
      <c r="I63" s="10">
        <v>942492.9</v>
      </c>
      <c r="J63" s="10">
        <v>4902898</v>
      </c>
      <c r="K63" s="10">
        <v>2028.0419999999999</v>
      </c>
      <c r="L63" s="11">
        <v>2.0099599999999999E-3</v>
      </c>
      <c r="M63" s="11">
        <v>1.4066420000000001E-7</v>
      </c>
      <c r="N63" s="10">
        <v>2.0096662999999999E-3</v>
      </c>
      <c r="O63" s="13">
        <v>3.5786766541823223</v>
      </c>
      <c r="P63" s="18">
        <v>0.18164449295029964</v>
      </c>
      <c r="Q63" s="16">
        <v>0.36328898590059927</v>
      </c>
      <c r="R63" s="5">
        <v>6.9983581762821157E-2</v>
      </c>
      <c r="S63" s="5">
        <v>0.11166091118747848</v>
      </c>
    </row>
    <row r="64" spans="1:19">
      <c r="A64" s="5" t="s">
        <v>165</v>
      </c>
      <c r="B64" s="5" t="s">
        <v>22</v>
      </c>
      <c r="C64" s="5" t="s">
        <v>23</v>
      </c>
      <c r="D64" s="5" t="s">
        <v>20</v>
      </c>
      <c r="E64" s="6" t="s">
        <v>85</v>
      </c>
      <c r="F64" s="6" t="s">
        <v>21</v>
      </c>
      <c r="G64" t="s">
        <v>166</v>
      </c>
      <c r="H64" s="10">
        <v>2527214000</v>
      </c>
      <c r="I64" s="10">
        <v>1213777</v>
      </c>
      <c r="J64" s="10">
        <v>5080199</v>
      </c>
      <c r="K64" s="10">
        <v>2381.8850000000002</v>
      </c>
      <c r="L64" s="11">
        <v>2.010197E-3</v>
      </c>
      <c r="M64" s="11">
        <v>8.1927840000000006E-8</v>
      </c>
      <c r="N64" s="10">
        <v>2.0098232000000001E-3</v>
      </c>
      <c r="O64" s="13">
        <v>3.6570287141073354</v>
      </c>
      <c r="P64" s="18">
        <v>0.15241703608469004</v>
      </c>
      <c r="Q64" s="16">
        <v>0.30483407216938008</v>
      </c>
      <c r="R64" s="5">
        <v>4.0756124897211574E-2</v>
      </c>
      <c r="S64" s="5">
        <v>0.11166091118747848</v>
      </c>
    </row>
    <row r="65" spans="1:19">
      <c r="A65" s="5" t="s">
        <v>165</v>
      </c>
      <c r="B65" s="5" t="s">
        <v>22</v>
      </c>
      <c r="C65" s="5" t="s">
        <v>23</v>
      </c>
      <c r="D65" s="5" t="s">
        <v>20</v>
      </c>
      <c r="E65" s="6" t="s">
        <v>86</v>
      </c>
      <c r="F65" s="6" t="s">
        <v>21</v>
      </c>
      <c r="G65" t="s">
        <v>166</v>
      </c>
      <c r="H65" s="10">
        <v>2548310000</v>
      </c>
      <c r="I65" s="10">
        <v>744254.5</v>
      </c>
      <c r="J65" s="10">
        <v>5122189</v>
      </c>
      <c r="K65" s="10">
        <v>1434.9010000000001</v>
      </c>
      <c r="L65" s="11">
        <v>2.010034E-3</v>
      </c>
      <c r="M65" s="11">
        <v>1.056144E-7</v>
      </c>
      <c r="N65" s="10">
        <v>2.0096335E-3</v>
      </c>
      <c r="O65" s="13">
        <v>3.5622971285893534</v>
      </c>
      <c r="P65" s="18">
        <v>0.16420450000239406</v>
      </c>
      <c r="Q65" s="16">
        <v>0.32840900000478812</v>
      </c>
      <c r="R65" s="5">
        <v>5.2543588814915568E-2</v>
      </c>
      <c r="S65" s="5">
        <v>0.11166091118747848</v>
      </c>
    </row>
    <row r="66" spans="1:19">
      <c r="A66" s="5" t="s">
        <v>165</v>
      </c>
      <c r="B66" s="5" t="s">
        <v>22</v>
      </c>
      <c r="C66" s="5" t="s">
        <v>23</v>
      </c>
      <c r="D66" s="5" t="s">
        <v>20</v>
      </c>
      <c r="E66" s="6" t="s">
        <v>87</v>
      </c>
      <c r="F66" s="6" t="s">
        <v>21</v>
      </c>
      <c r="G66" t="s">
        <v>166</v>
      </c>
      <c r="H66" s="10">
        <v>2546499000</v>
      </c>
      <c r="I66" s="10">
        <v>449732</v>
      </c>
      <c r="J66" s="10">
        <v>5118473</v>
      </c>
      <c r="K66" s="10">
        <v>943.20209999999997</v>
      </c>
      <c r="L66" s="11">
        <v>2.0100040000000001E-3</v>
      </c>
      <c r="M66" s="11">
        <v>1.2497440000000001E-7</v>
      </c>
      <c r="N66" s="10">
        <v>2.0095768000000002E-3</v>
      </c>
      <c r="O66" s="13">
        <v>3.5339825218478893</v>
      </c>
      <c r="P66" s="18">
        <v>0.17383710586171794</v>
      </c>
      <c r="Q66" s="16">
        <v>0.34767421172343588</v>
      </c>
      <c r="R66" s="5">
        <v>6.2176194674239453E-2</v>
      </c>
      <c r="S66" s="5">
        <v>0.11166091118747848</v>
      </c>
    </row>
    <row r="67" spans="1:19">
      <c r="A67" s="5" t="s">
        <v>165</v>
      </c>
      <c r="B67" s="5" t="s">
        <v>22</v>
      </c>
      <c r="C67" s="5" t="s">
        <v>23</v>
      </c>
      <c r="D67" s="5" t="s">
        <v>20</v>
      </c>
      <c r="E67" s="6" t="s">
        <v>88</v>
      </c>
      <c r="F67" s="6" t="s">
        <v>21</v>
      </c>
      <c r="G67" t="s">
        <v>166</v>
      </c>
      <c r="H67" s="10">
        <v>2516097000</v>
      </c>
      <c r="I67" s="10">
        <v>303063.90000000002</v>
      </c>
      <c r="J67" s="10">
        <v>5058182</v>
      </c>
      <c r="K67" s="10">
        <v>714.21220000000005</v>
      </c>
      <c r="L67" s="11">
        <v>2.0103289999999999E-3</v>
      </c>
      <c r="M67" s="11">
        <v>1.165535E-7</v>
      </c>
      <c r="N67" s="10">
        <v>2.0098751E-3</v>
      </c>
      <c r="O67" s="13">
        <v>3.6829463171035304</v>
      </c>
      <c r="P67" s="18">
        <v>0.16963823728683833</v>
      </c>
      <c r="Q67" s="16">
        <v>0.33927647457367666</v>
      </c>
      <c r="R67" s="5">
        <v>5.7977326099359856E-2</v>
      </c>
      <c r="S67" s="5">
        <v>0.11166091118747848</v>
      </c>
    </row>
    <row r="68" spans="1:19">
      <c r="A68" s="5" t="s">
        <v>165</v>
      </c>
      <c r="B68" s="5" t="s">
        <v>22</v>
      </c>
      <c r="C68" s="5" t="s">
        <v>23</v>
      </c>
      <c r="D68" s="5" t="s">
        <v>20</v>
      </c>
      <c r="E68" s="6" t="s">
        <v>89</v>
      </c>
      <c r="F68" s="6" t="s">
        <v>21</v>
      </c>
      <c r="G68" t="s">
        <v>166</v>
      </c>
      <c r="H68" s="10">
        <v>2874519000</v>
      </c>
      <c r="I68" s="10">
        <v>921176.4</v>
      </c>
      <c r="J68" s="10">
        <v>5771690</v>
      </c>
      <c r="K68" s="10">
        <v>1995.433</v>
      </c>
      <c r="L68" s="11">
        <v>2.0078800000000001E-3</v>
      </c>
      <c r="M68" s="11">
        <v>1.041352E-7</v>
      </c>
      <c r="N68" s="10">
        <v>2.0079355931710962E-3</v>
      </c>
      <c r="O68" s="13">
        <v>2.7144035810717781</v>
      </c>
      <c r="P68" s="18">
        <v>0.31385957271891696</v>
      </c>
      <c r="Q68" s="16">
        <v>0.62771914543783391</v>
      </c>
      <c r="R68" s="5">
        <v>5.1863258760483692E-2</v>
      </c>
      <c r="S68" s="5">
        <v>0.26199631395843326</v>
      </c>
    </row>
    <row r="69" spans="1:19">
      <c r="A69" s="5" t="s">
        <v>165</v>
      </c>
      <c r="B69" s="5" t="s">
        <v>22</v>
      </c>
      <c r="C69" s="5" t="s">
        <v>23</v>
      </c>
      <c r="D69" s="5" t="s">
        <v>20</v>
      </c>
      <c r="E69" s="6" t="s">
        <v>90</v>
      </c>
      <c r="F69" s="6" t="s">
        <v>21</v>
      </c>
      <c r="G69" t="s">
        <v>166</v>
      </c>
      <c r="H69" s="10">
        <v>2868387000</v>
      </c>
      <c r="I69" s="10">
        <v>1860009</v>
      </c>
      <c r="J69" s="10">
        <v>5764217</v>
      </c>
      <c r="K69" s="10">
        <v>3759.2550000000001</v>
      </c>
      <c r="L69" s="11">
        <v>2.0095669999999999E-3</v>
      </c>
      <c r="M69" s="11">
        <v>1.169868E-7</v>
      </c>
      <c r="N69" s="10">
        <v>2.0093220215751406E-3</v>
      </c>
      <c r="O69" s="13">
        <v>3.4067523471363881</v>
      </c>
      <c r="P69" s="18">
        <v>0.32021124284609914</v>
      </c>
      <c r="Q69" s="16">
        <v>0.64042248569219828</v>
      </c>
      <c r="R69" s="5">
        <v>5.8214928887665857E-2</v>
      </c>
      <c r="S69" s="5">
        <v>0.26199631395843326</v>
      </c>
    </row>
    <row r="70" spans="1:19">
      <c r="A70" s="5" t="s">
        <v>165</v>
      </c>
      <c r="B70" s="5" t="s">
        <v>22</v>
      </c>
      <c r="C70" s="5" t="s">
        <v>23</v>
      </c>
      <c r="D70" s="5" t="s">
        <v>20</v>
      </c>
      <c r="E70" s="6" t="s">
        <v>91</v>
      </c>
      <c r="F70" s="6" t="s">
        <v>21</v>
      </c>
      <c r="G70" t="s">
        <v>166</v>
      </c>
      <c r="H70" s="10">
        <v>2877349000</v>
      </c>
      <c r="I70" s="10">
        <v>1187077</v>
      </c>
      <c r="J70" s="10">
        <v>5780526</v>
      </c>
      <c r="K70" s="10">
        <v>2250.8960000000002</v>
      </c>
      <c r="L70" s="11">
        <v>2.008976E-3</v>
      </c>
      <c r="M70" s="11">
        <v>1.3446349999999999E-7</v>
      </c>
      <c r="N70" s="10">
        <v>2.008529626833528E-3</v>
      </c>
      <c r="O70" s="13">
        <v>3.0110496047581758</v>
      </c>
      <c r="P70" s="18">
        <v>0.32892767600556572</v>
      </c>
      <c r="Q70" s="16">
        <v>0.65785535201113143</v>
      </c>
      <c r="R70" s="5">
        <v>6.6931362047132473E-2</v>
      </c>
      <c r="S70" s="5">
        <v>0.26199631395843326</v>
      </c>
    </row>
    <row r="71" spans="1:19">
      <c r="A71" s="5" t="s">
        <v>165</v>
      </c>
      <c r="B71" s="5" t="s">
        <v>22</v>
      </c>
      <c r="C71" s="5" t="s">
        <v>23</v>
      </c>
      <c r="D71" s="5" t="s">
        <v>20</v>
      </c>
      <c r="E71" s="6" t="s">
        <v>92</v>
      </c>
      <c r="F71" s="6" t="s">
        <v>21</v>
      </c>
      <c r="G71" t="s">
        <v>166</v>
      </c>
      <c r="H71" s="10">
        <v>2877837000</v>
      </c>
      <c r="I71" s="10">
        <v>938372.8</v>
      </c>
      <c r="J71" s="10">
        <v>5783416</v>
      </c>
      <c r="K71" s="10">
        <v>2003.2339999999999</v>
      </c>
      <c r="L71" s="11">
        <v>2.00964E-3</v>
      </c>
      <c r="M71" s="11">
        <v>9.543641E-8</v>
      </c>
      <c r="N71" s="10">
        <v>2.0091934792997681E-3</v>
      </c>
      <c r="O71" s="13">
        <v>3.3425614480739885</v>
      </c>
      <c r="P71" s="18">
        <v>0.30948562050089856</v>
      </c>
      <c r="Q71" s="16">
        <v>0.61897124100179712</v>
      </c>
      <c r="R71" s="5">
        <v>4.7489306542465311E-2</v>
      </c>
      <c r="S71" s="5">
        <v>0.26199631395843326</v>
      </c>
    </row>
    <row r="72" spans="1:19">
      <c r="A72" s="5" t="s">
        <v>165</v>
      </c>
      <c r="B72" s="5" t="s">
        <v>22</v>
      </c>
      <c r="C72" s="5" t="s">
        <v>23</v>
      </c>
      <c r="D72" s="5" t="s">
        <v>20</v>
      </c>
      <c r="E72" s="6" t="s">
        <v>93</v>
      </c>
      <c r="F72" s="6" t="s">
        <v>21</v>
      </c>
      <c r="G72" t="s">
        <v>166</v>
      </c>
      <c r="H72" s="10">
        <v>2871701000</v>
      </c>
      <c r="I72" s="10">
        <v>1334837</v>
      </c>
      <c r="J72" s="10">
        <v>5769254</v>
      </c>
      <c r="K72" s="10">
        <v>2948.3710000000001</v>
      </c>
      <c r="L72" s="11">
        <v>2.0090020000000002E-3</v>
      </c>
      <c r="M72" s="11">
        <v>1.895331E-7</v>
      </c>
      <c r="N72" s="10">
        <v>2.0085556210566037E-3</v>
      </c>
      <c r="O72" s="13">
        <v>3.0240304901891779</v>
      </c>
      <c r="P72" s="18">
        <v>0.35633823098987472</v>
      </c>
      <c r="Q72" s="16">
        <v>0.71267646197974943</v>
      </c>
      <c r="R72" s="5">
        <v>9.4341917031441472E-2</v>
      </c>
      <c r="S72" s="5">
        <v>0.26199631395843326</v>
      </c>
    </row>
    <row r="73" spans="1:19">
      <c r="A73" s="5" t="s">
        <v>165</v>
      </c>
      <c r="B73" s="5" t="s">
        <v>22</v>
      </c>
      <c r="C73" s="5" t="s">
        <v>23</v>
      </c>
      <c r="D73" s="5" t="s">
        <v>20</v>
      </c>
      <c r="E73" s="6" t="s">
        <v>94</v>
      </c>
      <c r="F73" s="6" t="s">
        <v>21</v>
      </c>
      <c r="G73" t="s">
        <v>166</v>
      </c>
      <c r="H73" s="10">
        <v>2884558000</v>
      </c>
      <c r="I73" s="10">
        <v>1040603</v>
      </c>
      <c r="J73" s="10">
        <v>5795668</v>
      </c>
      <c r="K73" s="10">
        <v>2249.114</v>
      </c>
      <c r="L73" s="11">
        <v>2.009205E-3</v>
      </c>
      <c r="M73" s="11">
        <v>1.164013E-7</v>
      </c>
      <c r="N73" s="10">
        <v>2.008758575952156E-3</v>
      </c>
      <c r="O73" s="13">
        <v>3.1253812495162236</v>
      </c>
      <c r="P73" s="18">
        <v>0.31993032268327715</v>
      </c>
      <c r="Q73" s="16">
        <v>0.63986064536655429</v>
      </c>
      <c r="R73" s="5">
        <v>5.7934008724843902E-2</v>
      </c>
      <c r="S73" s="5">
        <v>0.26199631395843326</v>
      </c>
    </row>
    <row r="74" spans="1:19">
      <c r="A74" s="5" t="s">
        <v>165</v>
      </c>
      <c r="B74" s="5" t="s">
        <v>22</v>
      </c>
      <c r="C74" s="5" t="s">
        <v>23</v>
      </c>
      <c r="D74" s="5" t="s">
        <v>20</v>
      </c>
      <c r="E74" s="6" t="s">
        <v>95</v>
      </c>
      <c r="F74" s="6" t="s">
        <v>21</v>
      </c>
      <c r="G74" t="s">
        <v>166</v>
      </c>
      <c r="H74" s="10">
        <v>2868120000</v>
      </c>
      <c r="I74" s="10">
        <v>812796.2</v>
      </c>
      <c r="J74" s="10">
        <v>5765311</v>
      </c>
      <c r="K74" s="10">
        <v>1700.982</v>
      </c>
      <c r="L74" s="11">
        <v>2.010136E-3</v>
      </c>
      <c r="M74" s="11">
        <v>9.4110779999999997E-8</v>
      </c>
      <c r="N74" s="10">
        <v>2.0096893690938269E-3</v>
      </c>
      <c r="O74" s="13">
        <v>3.5901968009124374</v>
      </c>
      <c r="P74" s="18">
        <v>0.30881442974761369</v>
      </c>
      <c r="Q74" s="16">
        <v>0.61762885949522739</v>
      </c>
      <c r="R74" s="5">
        <v>4.6818115789180437E-2</v>
      </c>
      <c r="S74" s="5">
        <v>0.26199631395843326</v>
      </c>
    </row>
    <row r="75" spans="1:19">
      <c r="A75" s="5" t="s">
        <v>165</v>
      </c>
      <c r="B75" s="5" t="s">
        <v>22</v>
      </c>
      <c r="C75" s="5" t="s">
        <v>23</v>
      </c>
      <c r="D75" s="5" t="s">
        <v>20</v>
      </c>
      <c r="E75" s="6" t="s">
        <v>96</v>
      </c>
      <c r="F75" s="6" t="s">
        <v>21</v>
      </c>
      <c r="G75" t="s">
        <v>166</v>
      </c>
      <c r="H75" s="10">
        <v>2882339000</v>
      </c>
      <c r="I75" s="10">
        <v>1370182</v>
      </c>
      <c r="J75" s="10">
        <v>5791539</v>
      </c>
      <c r="K75" s="10">
        <v>2495.7809999999999</v>
      </c>
      <c r="L75" s="11">
        <v>2.0093189999999999E-3</v>
      </c>
      <c r="M75" s="11">
        <v>1.5445640000000001E-7</v>
      </c>
      <c r="N75" s="10">
        <v>2.0087443889709737E-3</v>
      </c>
      <c r="O75" s="13">
        <v>3.1182966147185187</v>
      </c>
      <c r="P75" s="18">
        <v>0.338866338081034</v>
      </c>
      <c r="Q75" s="16">
        <v>0.677732676162068</v>
      </c>
      <c r="R75" s="5">
        <v>7.6870024122600758E-2</v>
      </c>
      <c r="S75" s="5">
        <v>0.26199631395843326</v>
      </c>
    </row>
    <row r="76" spans="1:19">
      <c r="A76" s="5" t="s">
        <v>165</v>
      </c>
      <c r="B76" s="5" t="s">
        <v>22</v>
      </c>
      <c r="C76" s="5" t="s">
        <v>23</v>
      </c>
      <c r="D76" s="5" t="s">
        <v>20</v>
      </c>
      <c r="E76" s="6" t="s">
        <v>97</v>
      </c>
      <c r="F76" s="6" t="s">
        <v>21</v>
      </c>
      <c r="G76" t="s">
        <v>166</v>
      </c>
      <c r="H76" s="10">
        <v>2923648000</v>
      </c>
      <c r="I76" s="10">
        <v>2013032</v>
      </c>
      <c r="J76" s="10">
        <v>5874064</v>
      </c>
      <c r="K76" s="10">
        <v>4008.259</v>
      </c>
      <c r="L76" s="11">
        <v>2.0091559999999998E-3</v>
      </c>
      <c r="M76" s="11">
        <v>1.175321E-7</v>
      </c>
      <c r="N76" s="10">
        <v>2.0085814355845764E-3</v>
      </c>
      <c r="O76" s="13">
        <v>3.036921640237944</v>
      </c>
      <c r="P76" s="18">
        <v>0.32049455899266655</v>
      </c>
      <c r="Q76" s="16">
        <v>0.64098911798533309</v>
      </c>
      <c r="R76" s="5">
        <v>5.8498245034233287E-2</v>
      </c>
      <c r="S76" s="5">
        <v>0.26199631395843326</v>
      </c>
    </row>
    <row r="77" spans="1:19">
      <c r="A77" s="5" t="s">
        <v>165</v>
      </c>
      <c r="B77" s="5" t="s">
        <v>22</v>
      </c>
      <c r="C77" s="5" t="s">
        <v>23</v>
      </c>
      <c r="D77" s="5" t="s">
        <v>20</v>
      </c>
      <c r="E77" s="6" t="s">
        <v>98</v>
      </c>
      <c r="F77" s="6" t="s">
        <v>21</v>
      </c>
      <c r="G77" t="s">
        <v>166</v>
      </c>
      <c r="H77" s="10">
        <v>2929463000</v>
      </c>
      <c r="I77" s="10">
        <v>2021545</v>
      </c>
      <c r="J77" s="10">
        <v>5885015</v>
      </c>
      <c r="K77" s="10">
        <v>4111.768</v>
      </c>
      <c r="L77" s="11">
        <v>2.008906E-3</v>
      </c>
      <c r="M77" s="11">
        <v>1.322231E-7</v>
      </c>
      <c r="N77" s="10">
        <v>2.0083315070778323E-3</v>
      </c>
      <c r="O77" s="13">
        <v>2.91211339716968</v>
      </c>
      <c r="P77" s="18">
        <v>0.32781477435429052</v>
      </c>
      <c r="Q77" s="16">
        <v>0.65562954870858103</v>
      </c>
      <c r="R77" s="5">
        <v>6.5818460395857245E-2</v>
      </c>
      <c r="S77" s="5">
        <v>0.26199631395843326</v>
      </c>
    </row>
    <row r="78" spans="1:19">
      <c r="A78" s="5" t="s">
        <v>165</v>
      </c>
      <c r="B78" s="5" t="s">
        <v>22</v>
      </c>
      <c r="C78" s="5" t="s">
        <v>23</v>
      </c>
      <c r="D78" s="5" t="s">
        <v>20</v>
      </c>
      <c r="E78" s="6" t="s">
        <v>99</v>
      </c>
      <c r="F78" s="6" t="s">
        <v>21</v>
      </c>
      <c r="G78" t="s">
        <v>166</v>
      </c>
      <c r="H78" s="10">
        <v>2950148000</v>
      </c>
      <c r="I78" s="10">
        <v>1382876</v>
      </c>
      <c r="J78" s="10">
        <v>5927119</v>
      </c>
      <c r="K78" s="10">
        <v>2842.259</v>
      </c>
      <c r="L78" s="11">
        <v>2.0090920000000001E-3</v>
      </c>
      <c r="M78" s="11">
        <v>9.1235539999999996E-8</v>
      </c>
      <c r="N78" s="10">
        <v>2.00851745388685E-3</v>
      </c>
      <c r="O78" s="13">
        <v>3.0049707300126016</v>
      </c>
      <c r="P78" s="18">
        <v>0.30740764405182869</v>
      </c>
      <c r="Q78" s="16">
        <v>0.61481528810365738</v>
      </c>
      <c r="R78" s="5">
        <v>4.5411330093395423E-2</v>
      </c>
      <c r="S78" s="5">
        <v>0.26199631395843326</v>
      </c>
    </row>
    <row r="79" spans="1:19">
      <c r="A79" s="5" t="s">
        <v>165</v>
      </c>
      <c r="B79" s="5" t="s">
        <v>22</v>
      </c>
      <c r="C79" s="5" t="s">
        <v>23</v>
      </c>
      <c r="D79" s="5" t="s">
        <v>20</v>
      </c>
      <c r="E79" s="6" t="s">
        <v>100</v>
      </c>
      <c r="F79" s="6" t="s">
        <v>21</v>
      </c>
      <c r="G79" t="s">
        <v>166</v>
      </c>
      <c r="H79" s="10">
        <v>2866058000</v>
      </c>
      <c r="I79" s="10">
        <v>1236830</v>
      </c>
      <c r="J79" s="10">
        <v>5757920</v>
      </c>
      <c r="K79" s="10">
        <v>2749.7939999999999</v>
      </c>
      <c r="L79" s="11">
        <v>2.0090030000000001E-3</v>
      </c>
      <c r="M79" s="11">
        <v>1.27432E-7</v>
      </c>
      <c r="N79" s="10">
        <v>2.0090586242641553E-3</v>
      </c>
      <c r="O79" s="13">
        <v>3.2752181094408694</v>
      </c>
      <c r="P79" s="18">
        <v>0.32542678170785921</v>
      </c>
      <c r="Q79" s="16">
        <v>0.65085356341571843</v>
      </c>
      <c r="R79" s="5">
        <v>6.3430467749425956E-2</v>
      </c>
      <c r="S79" s="5">
        <v>0.26199631395843326</v>
      </c>
    </row>
    <row r="80" spans="1:19">
      <c r="A80" s="5" t="s">
        <v>165</v>
      </c>
      <c r="B80" s="5" t="s">
        <v>22</v>
      </c>
      <c r="C80" s="5" t="s">
        <v>23</v>
      </c>
      <c r="D80" s="5" t="s">
        <v>20</v>
      </c>
      <c r="E80" s="6" t="s">
        <v>101</v>
      </c>
      <c r="F80" s="6" t="s">
        <v>21</v>
      </c>
      <c r="G80" t="s">
        <v>166</v>
      </c>
      <c r="H80" s="10">
        <v>2772757000</v>
      </c>
      <c r="I80" s="10">
        <v>4891699</v>
      </c>
      <c r="J80" s="10">
        <v>5566995</v>
      </c>
      <c r="K80" s="10">
        <v>9633.8580000000002</v>
      </c>
      <c r="L80" s="11">
        <v>2.0077480000000002E-3</v>
      </c>
      <c r="M80" s="11">
        <v>1.5154720000000001E-7</v>
      </c>
      <c r="N80" s="10">
        <v>2.007803589516347E-3</v>
      </c>
      <c r="O80" s="13">
        <v>2.6484841529823555</v>
      </c>
      <c r="P80" s="18">
        <v>0.33747749984431136</v>
      </c>
      <c r="Q80" s="16">
        <v>0.67495499968862271</v>
      </c>
      <c r="R80" s="5">
        <v>7.5481185885878099E-2</v>
      </c>
      <c r="S80" s="5">
        <v>0.26199631395843326</v>
      </c>
    </row>
    <row r="81" spans="1:19">
      <c r="A81" s="5" t="s">
        <v>165</v>
      </c>
      <c r="B81" s="5" t="s">
        <v>22</v>
      </c>
      <c r="C81" s="5" t="s">
        <v>23</v>
      </c>
      <c r="D81" s="5" t="s">
        <v>20</v>
      </c>
      <c r="E81" s="6" t="s">
        <v>102</v>
      </c>
      <c r="F81" s="6" t="s">
        <v>21</v>
      </c>
      <c r="G81" t="s">
        <v>166</v>
      </c>
      <c r="H81" s="10">
        <v>2870169000</v>
      </c>
      <c r="I81" s="10">
        <v>572726.9</v>
      </c>
      <c r="J81" s="10">
        <v>5766023</v>
      </c>
      <c r="K81" s="10">
        <v>1147.3230000000001</v>
      </c>
      <c r="L81" s="11">
        <v>2.0089489999999999E-3</v>
      </c>
      <c r="M81" s="11">
        <v>1.3079549999999999E-7</v>
      </c>
      <c r="N81" s="10">
        <v>2.0090046227690304E-3</v>
      </c>
      <c r="O81" s="13">
        <v>3.2482510706768331</v>
      </c>
      <c r="P81" s="18">
        <v>0.32710274523170102</v>
      </c>
      <c r="Q81" s="16">
        <v>0.65420549046340204</v>
      </c>
      <c r="R81" s="5">
        <v>6.5106431273267762E-2</v>
      </c>
      <c r="S81" s="5">
        <v>0.26199631395843326</v>
      </c>
    </row>
    <row r="82" spans="1:19">
      <c r="A82" s="5" t="s">
        <v>165</v>
      </c>
      <c r="B82" s="5" t="s">
        <v>22</v>
      </c>
      <c r="C82" s="5" t="s">
        <v>23</v>
      </c>
      <c r="D82" s="5" t="s">
        <v>20</v>
      </c>
      <c r="E82" s="6" t="s">
        <v>103</v>
      </c>
      <c r="F82" s="6" t="s">
        <v>21</v>
      </c>
      <c r="G82" t="s">
        <v>166</v>
      </c>
      <c r="H82" s="10">
        <v>2848498000</v>
      </c>
      <c r="I82" s="10">
        <v>677129.6</v>
      </c>
      <c r="J82" s="10">
        <v>5723249</v>
      </c>
      <c r="K82" s="10">
        <v>1376.146</v>
      </c>
      <c r="L82" s="11">
        <v>2.0092159999999999E-3</v>
      </c>
      <c r="M82" s="11">
        <v>1.152127E-7</v>
      </c>
      <c r="N82" s="10">
        <v>2.0092716301615917E-3</v>
      </c>
      <c r="O82" s="13">
        <v>3.3815880956762356</v>
      </c>
      <c r="P82" s="18">
        <v>0.31933843148088981</v>
      </c>
      <c r="Q82" s="16">
        <v>0.63867686296177961</v>
      </c>
      <c r="R82" s="5">
        <v>5.734211752245652E-2</v>
      </c>
      <c r="S82" s="5">
        <v>0.26199631395843326</v>
      </c>
    </row>
    <row r="83" spans="1:19">
      <c r="A83" s="5" t="s">
        <v>165</v>
      </c>
      <c r="B83" s="5" t="s">
        <v>22</v>
      </c>
      <c r="C83" s="5" t="s">
        <v>23</v>
      </c>
      <c r="D83" s="5" t="s">
        <v>20</v>
      </c>
      <c r="E83" s="6" t="s">
        <v>104</v>
      </c>
      <c r="F83" s="6" t="s">
        <v>21</v>
      </c>
      <c r="G83" t="s">
        <v>166</v>
      </c>
      <c r="H83" s="10">
        <v>2877262000</v>
      </c>
      <c r="I83" s="10">
        <v>1600826</v>
      </c>
      <c r="J83" s="10">
        <v>5781630</v>
      </c>
      <c r="K83" s="10">
        <v>3178.049</v>
      </c>
      <c r="L83" s="11">
        <v>2.009421E-3</v>
      </c>
      <c r="M83" s="11">
        <v>1.105616E-7</v>
      </c>
      <c r="N83" s="10">
        <v>2.0091760393734274E-3</v>
      </c>
      <c r="O83" s="13">
        <v>3.3338523712496126</v>
      </c>
      <c r="P83" s="18">
        <v>0.31701793461433364</v>
      </c>
      <c r="Q83" s="16">
        <v>0.63403586922866728</v>
      </c>
      <c r="R83" s="5">
        <v>5.5021620655900376E-2</v>
      </c>
      <c r="S83" s="5">
        <v>0.26199631395843326</v>
      </c>
    </row>
    <row r="84" spans="1:19">
      <c r="A84" s="5" t="s">
        <v>165</v>
      </c>
      <c r="B84" s="5" t="s">
        <v>22</v>
      </c>
      <c r="C84" s="5" t="s">
        <v>23</v>
      </c>
      <c r="D84" s="5" t="s">
        <v>20</v>
      </c>
      <c r="E84" s="6" t="s">
        <v>105</v>
      </c>
      <c r="F84" s="6" t="s">
        <v>21</v>
      </c>
      <c r="G84" t="s">
        <v>166</v>
      </c>
      <c r="H84" s="10">
        <v>2710177000</v>
      </c>
      <c r="I84" s="10">
        <v>1814272</v>
      </c>
      <c r="J84" s="10">
        <v>5444297</v>
      </c>
      <c r="K84" s="10">
        <v>3793.6260000000002</v>
      </c>
      <c r="L84" s="11">
        <v>2.0088340000000001E-3</v>
      </c>
      <c r="M84" s="11">
        <v>1.112068E-7</v>
      </c>
      <c r="N84" s="10">
        <v>2.0085891109322936E-3</v>
      </c>
      <c r="O84" s="13">
        <v>3.0407545229931277</v>
      </c>
      <c r="P84" s="18">
        <v>0.31735519378623389</v>
      </c>
      <c r="Q84" s="16">
        <v>0.63471038757246778</v>
      </c>
      <c r="R84" s="5">
        <v>5.5358879827800606E-2</v>
      </c>
      <c r="S84" s="5">
        <v>0.26199631395843326</v>
      </c>
    </row>
    <row r="85" spans="1:19">
      <c r="A85" s="5" t="s">
        <v>165</v>
      </c>
      <c r="B85" s="5" t="s">
        <v>22</v>
      </c>
      <c r="C85" s="5" t="s">
        <v>23</v>
      </c>
      <c r="D85" s="5" t="s">
        <v>20</v>
      </c>
      <c r="E85" s="6" t="s">
        <v>106</v>
      </c>
      <c r="F85" s="6" t="s">
        <v>21</v>
      </c>
      <c r="G85" t="s">
        <v>166</v>
      </c>
      <c r="H85" s="10">
        <v>2745622000</v>
      </c>
      <c r="I85" s="10">
        <v>2176074</v>
      </c>
      <c r="J85" s="10">
        <v>5515921</v>
      </c>
      <c r="K85" s="10">
        <v>4568.4870000000001</v>
      </c>
      <c r="L85" s="11">
        <v>2.0089869999999998E-3</v>
      </c>
      <c r="M85" s="11">
        <v>1.277905E-7</v>
      </c>
      <c r="N85" s="10">
        <v>2.0087420922806636E-3</v>
      </c>
      <c r="O85" s="13">
        <v>3.1171497032027595</v>
      </c>
      <c r="P85" s="18">
        <v>0.32560573502487122</v>
      </c>
      <c r="Q85" s="16">
        <v>0.65121147004974245</v>
      </c>
      <c r="R85" s="5">
        <v>6.3609421066437966E-2</v>
      </c>
      <c r="S85" s="5">
        <v>0.26199631395843326</v>
      </c>
    </row>
    <row r="86" spans="1:19">
      <c r="A86" s="5" t="s">
        <v>165</v>
      </c>
      <c r="B86" s="5" t="s">
        <v>22</v>
      </c>
      <c r="C86" s="5" t="s">
        <v>23</v>
      </c>
      <c r="D86" s="5" t="s">
        <v>20</v>
      </c>
      <c r="E86" s="6" t="s">
        <v>107</v>
      </c>
      <c r="F86" s="6" t="s">
        <v>21</v>
      </c>
      <c r="G86" t="s">
        <v>166</v>
      </c>
      <c r="H86" s="10">
        <v>2755695000</v>
      </c>
      <c r="I86" s="10">
        <v>3280087</v>
      </c>
      <c r="J86" s="10">
        <v>5534470</v>
      </c>
      <c r="K86" s="10">
        <v>6618.7569999999996</v>
      </c>
      <c r="L86" s="11">
        <v>2.0083750000000002E-3</v>
      </c>
      <c r="M86" s="11">
        <v>1.4860749999999999E-7</v>
      </c>
      <c r="N86" s="10">
        <v>2.0081301668871819E-3</v>
      </c>
      <c r="O86" s="13">
        <v>2.8115689823631218</v>
      </c>
      <c r="P86" s="18">
        <v>0.33599021449991578</v>
      </c>
      <c r="Q86" s="16">
        <v>0.67198042899983157</v>
      </c>
      <c r="R86" s="5">
        <v>7.3993900541482527E-2</v>
      </c>
      <c r="S86" s="5">
        <v>0.26199631395843326</v>
      </c>
    </row>
    <row r="87" spans="1:19">
      <c r="A87" s="5" t="s">
        <v>165</v>
      </c>
      <c r="B87" s="5" t="s">
        <v>108</v>
      </c>
      <c r="C87" s="5" t="s">
        <v>109</v>
      </c>
      <c r="D87" s="5" t="s">
        <v>20</v>
      </c>
      <c r="E87" s="6" t="s">
        <v>110</v>
      </c>
      <c r="F87" s="6" t="s">
        <v>21</v>
      </c>
      <c r="G87" t="s">
        <v>166</v>
      </c>
      <c r="H87" s="10">
        <v>3191422000</v>
      </c>
      <c r="I87" s="10">
        <v>5185002</v>
      </c>
      <c r="J87" s="10">
        <v>6409166</v>
      </c>
      <c r="K87" s="10">
        <v>10713.1</v>
      </c>
      <c r="L87" s="11">
        <v>2.0082469999999999E-3</v>
      </c>
      <c r="M87" s="11">
        <v>1.57966E-7</v>
      </c>
      <c r="N87" s="10">
        <v>2.0079627978757475E-3</v>
      </c>
      <c r="O87" s="13">
        <v>2.7279889516842459</v>
      </c>
      <c r="P87" s="18">
        <v>0.44053394491122633</v>
      </c>
      <c r="Q87" s="16">
        <v>0.88106788982245265</v>
      </c>
      <c r="R87" s="5">
        <v>7.8658651052385495E-2</v>
      </c>
      <c r="S87" s="5">
        <v>0.36187529385884082</v>
      </c>
    </row>
    <row r="88" spans="1:19">
      <c r="A88" s="5" t="s">
        <v>165</v>
      </c>
      <c r="B88" s="5" t="s">
        <v>108</v>
      </c>
      <c r="C88" s="5" t="s">
        <v>109</v>
      </c>
      <c r="D88" s="5" t="s">
        <v>20</v>
      </c>
      <c r="E88" s="6" t="s">
        <v>111</v>
      </c>
      <c r="F88" s="6" t="s">
        <v>21</v>
      </c>
      <c r="G88" t="s">
        <v>166</v>
      </c>
      <c r="H88" s="10">
        <v>3176934000</v>
      </c>
      <c r="I88" s="10">
        <v>4382559</v>
      </c>
      <c r="J88" s="10">
        <v>6384982</v>
      </c>
      <c r="K88" s="10">
        <v>8802.4629999999997</v>
      </c>
      <c r="L88" s="11">
        <v>2.0097940000000001E-3</v>
      </c>
      <c r="M88" s="11">
        <v>1.021076E-7</v>
      </c>
      <c r="N88" s="10">
        <v>2.0095095789481525E-3</v>
      </c>
      <c r="O88" s="13">
        <v>3.5004139566305881</v>
      </c>
      <c r="P88" s="18">
        <v>0.41268030173526993</v>
      </c>
      <c r="Q88" s="16">
        <v>0.82536060347053986</v>
      </c>
      <c r="R88" s="5">
        <v>5.0805007876429123E-2</v>
      </c>
      <c r="S88" s="5">
        <v>0.36187529385884082</v>
      </c>
    </row>
    <row r="89" spans="1:19">
      <c r="A89" s="5" t="s">
        <v>165</v>
      </c>
      <c r="B89" s="5" t="s">
        <v>108</v>
      </c>
      <c r="C89" s="5" t="s">
        <v>109</v>
      </c>
      <c r="D89" s="5" t="s">
        <v>20</v>
      </c>
      <c r="E89" s="6" t="s">
        <v>112</v>
      </c>
      <c r="F89" s="6" t="s">
        <v>21</v>
      </c>
      <c r="G89" t="s">
        <v>166</v>
      </c>
      <c r="H89" s="10">
        <v>3239369000</v>
      </c>
      <c r="I89" s="10">
        <v>3801416</v>
      </c>
      <c r="J89" s="10">
        <v>6508526</v>
      </c>
      <c r="K89" s="10">
        <v>7795.1350000000002</v>
      </c>
      <c r="L89" s="11">
        <v>2.0091950000000001E-3</v>
      </c>
      <c r="M89" s="11">
        <v>1.3744420000000001E-7</v>
      </c>
      <c r="N89" s="10">
        <v>2.0089106637171438E-3</v>
      </c>
      <c r="O89" s="13">
        <v>3.2013301958271345</v>
      </c>
      <c r="P89" s="18">
        <v>0.43028288993587666</v>
      </c>
      <c r="Q89" s="16">
        <v>0.86056577987175331</v>
      </c>
      <c r="R89" s="5">
        <v>6.8407596077035837E-2</v>
      </c>
      <c r="S89" s="5">
        <v>0.36187529385884082</v>
      </c>
    </row>
    <row r="90" spans="1:19">
      <c r="A90" s="5" t="s">
        <v>165</v>
      </c>
      <c r="B90" s="5" t="s">
        <v>108</v>
      </c>
      <c r="C90" s="5" t="s">
        <v>109</v>
      </c>
      <c r="D90" s="5" t="s">
        <v>20</v>
      </c>
      <c r="E90" s="6" t="s">
        <v>113</v>
      </c>
      <c r="F90" s="6" t="s">
        <v>21</v>
      </c>
      <c r="G90" t="s">
        <v>166</v>
      </c>
      <c r="H90" s="10">
        <v>3250319000</v>
      </c>
      <c r="I90" s="10">
        <v>4147017</v>
      </c>
      <c r="J90" s="10">
        <v>6531544</v>
      </c>
      <c r="K90" s="10">
        <v>8499.0049999999992</v>
      </c>
      <c r="L90" s="11">
        <v>2.0095080000000001E-3</v>
      </c>
      <c r="M90" s="11">
        <v>1.0988180000000001E-7</v>
      </c>
      <c r="N90" s="10">
        <v>2.0092236194221617E-3</v>
      </c>
      <c r="O90" s="13">
        <v>3.3576126952117313</v>
      </c>
      <c r="P90" s="18">
        <v>0.4165562406378534</v>
      </c>
      <c r="Q90" s="16">
        <v>0.83311248127570681</v>
      </c>
      <c r="R90" s="5">
        <v>5.4680946779012578E-2</v>
      </c>
      <c r="S90" s="5">
        <v>0.36187529385884082</v>
      </c>
    </row>
    <row r="91" spans="1:19">
      <c r="A91" s="5" t="s">
        <v>165</v>
      </c>
      <c r="B91" s="5" t="s">
        <v>108</v>
      </c>
      <c r="C91" s="5" t="s">
        <v>109</v>
      </c>
      <c r="D91" s="5" t="s">
        <v>20</v>
      </c>
      <c r="E91" s="6" t="s">
        <v>114</v>
      </c>
      <c r="F91" s="6" t="s">
        <v>21</v>
      </c>
      <c r="G91" t="s">
        <v>166</v>
      </c>
      <c r="H91" s="10">
        <v>3277025000</v>
      </c>
      <c r="I91" s="10">
        <v>3879244</v>
      </c>
      <c r="J91" s="10">
        <v>6585105</v>
      </c>
      <c r="K91" s="10">
        <v>7793.4610000000002</v>
      </c>
      <c r="L91" s="11">
        <v>2.0094760000000001E-3</v>
      </c>
      <c r="M91" s="11">
        <v>1.141816E-7</v>
      </c>
      <c r="N91" s="10">
        <v>2.0091916239507223E-3</v>
      </c>
      <c r="O91" s="13">
        <v>3.341634931696591</v>
      </c>
      <c r="P91" s="18">
        <v>0.41869687321584731</v>
      </c>
      <c r="Q91" s="16">
        <v>0.83739374643169462</v>
      </c>
      <c r="R91" s="5">
        <v>5.6821579357006505E-2</v>
      </c>
      <c r="S91" s="5">
        <v>0.36187529385884082</v>
      </c>
    </row>
    <row r="92" spans="1:19">
      <c r="A92" s="5" t="s">
        <v>165</v>
      </c>
      <c r="B92" s="5" t="s">
        <v>108</v>
      </c>
      <c r="C92" s="5" t="s">
        <v>109</v>
      </c>
      <c r="D92" s="5" t="s">
        <v>20</v>
      </c>
      <c r="E92" s="6" t="s">
        <v>115</v>
      </c>
      <c r="F92" s="6" t="s">
        <v>21</v>
      </c>
      <c r="G92" t="s">
        <v>166</v>
      </c>
      <c r="H92" s="10">
        <v>3340704000</v>
      </c>
      <c r="I92" s="10">
        <v>2493423</v>
      </c>
      <c r="J92" s="10">
        <v>6712117</v>
      </c>
      <c r="K92" s="10">
        <v>5201.0749999999998</v>
      </c>
      <c r="L92" s="11">
        <v>2.0091919999999999E-3</v>
      </c>
      <c r="M92" s="11">
        <v>1.125086E-7</v>
      </c>
      <c r="N92" s="10">
        <v>2.0087314495666714E-3</v>
      </c>
      <c r="O92" s="13">
        <v>3.1118349895986608</v>
      </c>
      <c r="P92" s="18">
        <v>0.41787223193145906</v>
      </c>
      <c r="Q92" s="16">
        <v>0.83574446386291812</v>
      </c>
      <c r="R92" s="5">
        <v>5.5996938072618248E-2</v>
      </c>
      <c r="S92" s="5">
        <v>0.36187529385884082</v>
      </c>
    </row>
    <row r="93" spans="1:19">
      <c r="A93" s="5" t="s">
        <v>165</v>
      </c>
      <c r="B93" s="5" t="s">
        <v>108</v>
      </c>
      <c r="C93" s="5" t="s">
        <v>109</v>
      </c>
      <c r="D93" s="5" t="s">
        <v>20</v>
      </c>
      <c r="E93" s="6" t="s">
        <v>116</v>
      </c>
      <c r="F93" s="6" t="s">
        <v>21</v>
      </c>
      <c r="G93" t="s">
        <v>166</v>
      </c>
      <c r="H93" s="10">
        <v>3340730000</v>
      </c>
      <c r="I93" s="10">
        <v>1923511</v>
      </c>
      <c r="J93" s="10">
        <v>6713438</v>
      </c>
      <c r="K93" s="10">
        <v>3995.6030000000001</v>
      </c>
      <c r="L93" s="11">
        <v>2.0095719999999998E-3</v>
      </c>
      <c r="M93" s="11">
        <v>7.6207819999999999E-8</v>
      </c>
      <c r="N93" s="10">
        <v>2.0091113624624199E-3</v>
      </c>
      <c r="O93" s="13">
        <v>3.3015542883496618</v>
      </c>
      <c r="P93" s="18">
        <v>0.39979770718864438</v>
      </c>
      <c r="Q93" s="16">
        <v>0.79959541437728876</v>
      </c>
      <c r="R93" s="5">
        <v>3.7922413329803561E-2</v>
      </c>
      <c r="S93" s="5">
        <v>0.36187529385884082</v>
      </c>
    </row>
    <row r="94" spans="1:19">
      <c r="A94" s="5" t="s">
        <v>165</v>
      </c>
      <c r="B94" s="5" t="s">
        <v>108</v>
      </c>
      <c r="C94" s="5" t="s">
        <v>109</v>
      </c>
      <c r="D94" s="5" t="s">
        <v>20</v>
      </c>
      <c r="E94" s="6" t="s">
        <v>117</v>
      </c>
      <c r="F94" s="6" t="s">
        <v>21</v>
      </c>
      <c r="G94" t="s">
        <v>166</v>
      </c>
      <c r="H94" s="10">
        <v>3277362000</v>
      </c>
      <c r="I94" s="10">
        <v>11004250</v>
      </c>
      <c r="J94" s="10">
        <v>6587293</v>
      </c>
      <c r="K94" s="10">
        <v>21985.74</v>
      </c>
      <c r="L94" s="11">
        <v>2.0099390000000001E-3</v>
      </c>
      <c r="M94" s="11">
        <v>9.7999409999999995E-8</v>
      </c>
      <c r="N94" s="10">
        <v>2.0094782783380513E-3</v>
      </c>
      <c r="O94" s="13">
        <v>3.4847831900381987</v>
      </c>
      <c r="P94" s="18">
        <v>0.4106326989343182</v>
      </c>
      <c r="Q94" s="16">
        <v>0.82126539786863639</v>
      </c>
      <c r="R94" s="5">
        <v>4.8757405075477406E-2</v>
      </c>
      <c r="S94" s="5">
        <v>0.36187529385884082</v>
      </c>
    </row>
    <row r="95" spans="1:19">
      <c r="A95" s="5" t="s">
        <v>165</v>
      </c>
      <c r="B95" s="5" t="s">
        <v>108</v>
      </c>
      <c r="C95" s="5" t="s">
        <v>109</v>
      </c>
      <c r="D95" s="5" t="s">
        <v>20</v>
      </c>
      <c r="E95" s="6" t="s">
        <v>118</v>
      </c>
      <c r="F95" s="6" t="s">
        <v>21</v>
      </c>
      <c r="G95" t="s">
        <v>166</v>
      </c>
      <c r="H95" s="10">
        <v>3155798000</v>
      </c>
      <c r="I95" s="10">
        <v>1968864</v>
      </c>
      <c r="J95" s="10">
        <v>6341536</v>
      </c>
      <c r="K95" s="10">
        <v>4037.0070000000001</v>
      </c>
      <c r="L95" s="11">
        <v>2.0094869999999999E-3</v>
      </c>
      <c r="M95" s="11">
        <v>1.008387E-7</v>
      </c>
      <c r="N95" s="10">
        <v>2.0090263819462655E-3</v>
      </c>
      <c r="O95" s="13">
        <v>3.2591170767868327</v>
      </c>
      <c r="P95" s="18">
        <v>0.41205660879145795</v>
      </c>
      <c r="Q95" s="16">
        <v>0.82411321758291589</v>
      </c>
      <c r="R95" s="5">
        <v>5.0181314932617134E-2</v>
      </c>
      <c r="S95" s="5">
        <v>0.36187529385884082</v>
      </c>
    </row>
    <row r="96" spans="1:19">
      <c r="A96" s="5" t="s">
        <v>165</v>
      </c>
      <c r="B96" s="5" t="s">
        <v>108</v>
      </c>
      <c r="C96" s="5" t="s">
        <v>109</v>
      </c>
      <c r="D96" s="5" t="s">
        <v>20</v>
      </c>
      <c r="E96" s="6" t="s">
        <v>119</v>
      </c>
      <c r="F96" s="6" t="s">
        <v>21</v>
      </c>
      <c r="G96" t="s">
        <v>166</v>
      </c>
      <c r="H96" s="10">
        <v>3237891000</v>
      </c>
      <c r="I96" s="10">
        <v>1990452</v>
      </c>
      <c r="J96" s="10">
        <v>6507204</v>
      </c>
      <c r="K96" s="10">
        <v>4014.377</v>
      </c>
      <c r="L96" s="11">
        <v>2.0097050000000001E-3</v>
      </c>
      <c r="M96" s="11">
        <v>8.8193720000000006E-8</v>
      </c>
      <c r="N96" s="10">
        <v>2.0092443319759323E-3</v>
      </c>
      <c r="O96" s="13">
        <v>3.3679560429125122</v>
      </c>
      <c r="P96" s="18">
        <v>0.40575920716950087</v>
      </c>
      <c r="Q96" s="16">
        <v>0.81151841433900174</v>
      </c>
      <c r="R96" s="5">
        <v>4.3883913310660022E-2</v>
      </c>
      <c r="S96" s="5">
        <v>0.36187529385884082</v>
      </c>
    </row>
    <row r="97" spans="1:19">
      <c r="A97" s="5" t="s">
        <v>165</v>
      </c>
      <c r="B97" s="5" t="s">
        <v>108</v>
      </c>
      <c r="C97" s="5" t="s">
        <v>109</v>
      </c>
      <c r="D97" s="5" t="s">
        <v>20</v>
      </c>
      <c r="E97" s="6" t="s">
        <v>120</v>
      </c>
      <c r="F97" s="6" t="s">
        <v>21</v>
      </c>
      <c r="G97" t="s">
        <v>166</v>
      </c>
      <c r="H97" s="10">
        <v>2982737000</v>
      </c>
      <c r="I97" s="10">
        <v>1506351</v>
      </c>
      <c r="J97" s="10">
        <v>5990991</v>
      </c>
      <c r="K97" s="10">
        <v>3189.027</v>
      </c>
      <c r="L97" s="11">
        <v>2.008555E-3</v>
      </c>
      <c r="M97" s="11">
        <v>1.014116E-7</v>
      </c>
      <c r="N97" s="10">
        <v>2.008614518937705E-3</v>
      </c>
      <c r="O97" s="13">
        <v>3.0534426655206559</v>
      </c>
      <c r="P97" s="18">
        <v>0.41236512361207139</v>
      </c>
      <c r="Q97" s="16">
        <v>0.82473024722414279</v>
      </c>
      <c r="R97" s="5">
        <v>5.0489829753230561E-2</v>
      </c>
      <c r="S97" s="5">
        <v>0.36187529385884082</v>
      </c>
    </row>
    <row r="98" spans="1:19">
      <c r="A98" s="5" t="s">
        <v>165</v>
      </c>
      <c r="B98" s="5" t="s">
        <v>108</v>
      </c>
      <c r="C98" s="5" t="s">
        <v>109</v>
      </c>
      <c r="D98" s="5" t="s">
        <v>20</v>
      </c>
      <c r="E98" s="6" t="s">
        <v>121</v>
      </c>
      <c r="F98" s="6" t="s">
        <v>21</v>
      </c>
      <c r="G98" t="s">
        <v>166</v>
      </c>
      <c r="H98" s="10">
        <v>3285370000</v>
      </c>
      <c r="I98" s="10">
        <v>3665250</v>
      </c>
      <c r="J98" s="10">
        <v>6604180</v>
      </c>
      <c r="K98" s="10">
        <v>7413.7209999999995</v>
      </c>
      <c r="L98" s="11">
        <v>2.0101780000000001E-3</v>
      </c>
      <c r="M98" s="11">
        <v>1.03085E-7</v>
      </c>
      <c r="N98" s="10">
        <v>2.0098076987205872E-3</v>
      </c>
      <c r="O98" s="13">
        <v>3.6492877506053567</v>
      </c>
      <c r="P98" s="18">
        <v>0.41315682216130956</v>
      </c>
      <c r="Q98" s="16">
        <v>0.82631364432261911</v>
      </c>
      <c r="R98" s="5">
        <v>5.128152830246873E-2</v>
      </c>
      <c r="S98" s="5">
        <v>0.36187529385884082</v>
      </c>
    </row>
    <row r="99" spans="1:19">
      <c r="A99" s="5" t="s">
        <v>165</v>
      </c>
      <c r="B99" s="5" t="s">
        <v>108</v>
      </c>
      <c r="C99" s="5" t="s">
        <v>109</v>
      </c>
      <c r="D99" s="5" t="s">
        <v>20</v>
      </c>
      <c r="E99" s="6" t="s">
        <v>122</v>
      </c>
      <c r="F99" s="6" t="s">
        <v>21</v>
      </c>
      <c r="G99" t="s">
        <v>166</v>
      </c>
      <c r="H99" s="10">
        <v>3337745000</v>
      </c>
      <c r="I99" s="10">
        <v>3572468</v>
      </c>
      <c r="J99" s="10">
        <v>6706563</v>
      </c>
      <c r="K99" s="10">
        <v>7220.2610000000004</v>
      </c>
      <c r="L99" s="11">
        <v>2.0093089999999999E-3</v>
      </c>
      <c r="M99" s="11">
        <v>7.7038219999999995E-8</v>
      </c>
      <c r="N99" s="10">
        <v>2.0089388588018391E-3</v>
      </c>
      <c r="O99" s="13">
        <v>3.215410138246888</v>
      </c>
      <c r="P99" s="18">
        <v>0.4002159472874573</v>
      </c>
      <c r="Q99" s="16">
        <v>0.80043189457491459</v>
      </c>
      <c r="R99" s="5">
        <v>3.8340653428616499E-2</v>
      </c>
      <c r="S99" s="5">
        <v>0.36187529385884082</v>
      </c>
    </row>
    <row r="100" spans="1:19">
      <c r="A100" s="5" t="s">
        <v>165</v>
      </c>
      <c r="B100" s="5" t="s">
        <v>108</v>
      </c>
      <c r="C100" s="5" t="s">
        <v>109</v>
      </c>
      <c r="D100" s="5" t="s">
        <v>20</v>
      </c>
      <c r="E100" s="6" t="s">
        <v>123</v>
      </c>
      <c r="F100" s="6" t="s">
        <v>21</v>
      </c>
      <c r="G100" t="s">
        <v>166</v>
      </c>
      <c r="H100" s="10">
        <v>3334013000</v>
      </c>
      <c r="I100" s="10">
        <v>3827287</v>
      </c>
      <c r="J100" s="10">
        <v>6700866</v>
      </c>
      <c r="K100" s="10">
        <v>7782.5209999999997</v>
      </c>
      <c r="L100" s="11">
        <v>2.0098490000000002E-3</v>
      </c>
      <c r="M100" s="11">
        <v>1.185742E-7</v>
      </c>
      <c r="N100" s="10">
        <v>2.0094787593267229E-3</v>
      </c>
      <c r="O100" s="13">
        <v>3.4850233841312583</v>
      </c>
      <c r="P100" s="18">
        <v>0.42087186524305925</v>
      </c>
      <c r="Q100" s="16">
        <v>0.8417437304861185</v>
      </c>
      <c r="R100" s="5">
        <v>5.8996571384218412E-2</v>
      </c>
      <c r="S100" s="5">
        <v>0.36187529385884082</v>
      </c>
    </row>
    <row r="101" spans="1:19">
      <c r="A101" s="5" t="s">
        <v>165</v>
      </c>
      <c r="B101" s="5" t="s">
        <v>108</v>
      </c>
      <c r="C101" s="5" t="s">
        <v>109</v>
      </c>
      <c r="D101" s="5" t="s">
        <v>20</v>
      </c>
      <c r="E101" s="6" t="s">
        <v>124</v>
      </c>
      <c r="F101" s="6" t="s">
        <v>21</v>
      </c>
      <c r="G101" t="s">
        <v>166</v>
      </c>
      <c r="H101" s="10">
        <v>3355241000</v>
      </c>
      <c r="I101" s="10">
        <v>5648714</v>
      </c>
      <c r="J101" s="10">
        <v>6743165</v>
      </c>
      <c r="K101" s="10">
        <v>11375.3</v>
      </c>
      <c r="L101" s="11">
        <v>2.0097409999999998E-3</v>
      </c>
      <c r="M101" s="11">
        <v>5.4659460000000001E-8</v>
      </c>
      <c r="N101" s="10">
        <v>2.0093707792217461E-3</v>
      </c>
      <c r="O101" s="13">
        <v>3.4311007349543399</v>
      </c>
      <c r="P101" s="18">
        <v>0.3890725595761646</v>
      </c>
      <c r="Q101" s="16">
        <v>0.7781451191523292</v>
      </c>
      <c r="R101" s="5">
        <v>2.7197265717323778E-2</v>
      </c>
      <c r="S101" s="5">
        <v>0.36187529385884082</v>
      </c>
    </row>
    <row r="102" spans="1:19">
      <c r="A102" s="5" t="s">
        <v>165</v>
      </c>
      <c r="B102" s="5" t="s">
        <v>108</v>
      </c>
      <c r="C102" s="5" t="s">
        <v>109</v>
      </c>
      <c r="D102" s="5" t="s">
        <v>20</v>
      </c>
      <c r="E102" s="6" t="s">
        <v>125</v>
      </c>
      <c r="F102" s="6" t="s">
        <v>21</v>
      </c>
      <c r="G102" t="s">
        <v>166</v>
      </c>
      <c r="H102" s="10">
        <v>3411268000</v>
      </c>
      <c r="I102" s="10">
        <v>3349774</v>
      </c>
      <c r="J102" s="10">
        <v>6856109</v>
      </c>
      <c r="K102" s="10">
        <v>7069.6009999999997</v>
      </c>
      <c r="L102" s="11">
        <v>2.0098410000000001E-3</v>
      </c>
      <c r="M102" s="11">
        <v>1.2451020000000001E-7</v>
      </c>
      <c r="N102" s="10">
        <v>2.0094707608004285E-3</v>
      </c>
      <c r="O102" s="13">
        <v>3.4810291138220872</v>
      </c>
      <c r="P102" s="18">
        <v>0.4238255675372064</v>
      </c>
      <c r="Q102" s="16">
        <v>0.84765113507441281</v>
      </c>
      <c r="R102" s="5">
        <v>6.19502736783656E-2</v>
      </c>
      <c r="S102" s="5">
        <v>0.36187529385884082</v>
      </c>
    </row>
    <row r="103" spans="1:19">
      <c r="A103" s="5" t="s">
        <v>165</v>
      </c>
      <c r="B103" s="5" t="s">
        <v>108</v>
      </c>
      <c r="C103" s="5" t="s">
        <v>109</v>
      </c>
      <c r="D103" s="5" t="s">
        <v>20</v>
      </c>
      <c r="E103" s="6" t="s">
        <v>126</v>
      </c>
      <c r="F103" s="6" t="s">
        <v>21</v>
      </c>
      <c r="G103" t="s">
        <v>166</v>
      </c>
      <c r="H103" s="10">
        <v>3538005000</v>
      </c>
      <c r="I103" s="10">
        <v>5345825</v>
      </c>
      <c r="J103" s="10">
        <v>7111454</v>
      </c>
      <c r="K103" s="10">
        <v>10871.6</v>
      </c>
      <c r="L103" s="11">
        <v>2.0100180000000001E-3</v>
      </c>
      <c r="M103" s="11">
        <v>1.004123E-7</v>
      </c>
      <c r="N103" s="10">
        <v>2.0094968142077771E-3</v>
      </c>
      <c r="O103" s="13">
        <v>3.4940395544456049</v>
      </c>
      <c r="P103" s="18">
        <v>0.41183121465158995</v>
      </c>
      <c r="Q103" s="16">
        <v>0.8236624293031799</v>
      </c>
      <c r="R103" s="5">
        <v>4.9955920792749117E-2</v>
      </c>
      <c r="S103" s="5">
        <v>0.36187529385884082</v>
      </c>
    </row>
    <row r="104" spans="1:19">
      <c r="A104" s="5" t="s">
        <v>165</v>
      </c>
      <c r="B104" s="5" t="s">
        <v>108</v>
      </c>
      <c r="C104" s="5" t="s">
        <v>109</v>
      </c>
      <c r="D104" s="5" t="s">
        <v>20</v>
      </c>
      <c r="E104" s="6" t="s">
        <v>127</v>
      </c>
      <c r="F104" s="6" t="s">
        <v>21</v>
      </c>
      <c r="G104" t="s">
        <v>166</v>
      </c>
      <c r="H104" s="10">
        <v>3381472000</v>
      </c>
      <c r="I104" s="10">
        <v>2826771</v>
      </c>
      <c r="J104" s="10">
        <v>6796427</v>
      </c>
      <c r="K104" s="10">
        <v>5937.1459999999997</v>
      </c>
      <c r="L104" s="11">
        <v>2.0099010000000001E-3</v>
      </c>
      <c r="M104" s="11">
        <v>1.510905E-7</v>
      </c>
      <c r="N104" s="10">
        <v>2.0093798445451859E-3</v>
      </c>
      <c r="O104" s="13">
        <v>3.4356277379206102</v>
      </c>
      <c r="P104" s="18">
        <v>0.43704839939986001</v>
      </c>
      <c r="Q104" s="16">
        <v>0.87409679879972002</v>
      </c>
      <c r="R104" s="5">
        <v>7.5173105541019178E-2</v>
      </c>
      <c r="S104" s="5">
        <v>0.36187529385884082</v>
      </c>
    </row>
    <row r="105" spans="1:19">
      <c r="A105" s="5" t="s">
        <v>165</v>
      </c>
      <c r="B105" s="5" t="s">
        <v>108</v>
      </c>
      <c r="C105" s="5" t="s">
        <v>109</v>
      </c>
      <c r="D105" s="5" t="s">
        <v>20</v>
      </c>
      <c r="E105" s="6" t="s">
        <v>128</v>
      </c>
      <c r="F105" s="6" t="s">
        <v>21</v>
      </c>
      <c r="G105" t="s">
        <v>166</v>
      </c>
      <c r="H105" s="10">
        <v>3401181000</v>
      </c>
      <c r="I105" s="10">
        <v>7626582</v>
      </c>
      <c r="J105" s="10">
        <v>6833183</v>
      </c>
      <c r="K105" s="10">
        <v>15671.29</v>
      </c>
      <c r="L105" s="11">
        <v>2.00906E-3</v>
      </c>
      <c r="M105" s="11">
        <v>1.385054E-7</v>
      </c>
      <c r="N105" s="10">
        <v>2.0085390626115173E-3</v>
      </c>
      <c r="O105" s="13">
        <v>3.0157616037540524</v>
      </c>
      <c r="P105" s="18">
        <v>0.43081569384689494</v>
      </c>
      <c r="Q105" s="16">
        <v>0.86163138769378989</v>
      </c>
      <c r="R105" s="5">
        <v>6.894039998805411E-2</v>
      </c>
      <c r="S105" s="5">
        <v>0.36187529385884082</v>
      </c>
    </row>
    <row r="106" spans="1:19">
      <c r="A106" s="5" t="s">
        <v>165</v>
      </c>
      <c r="B106" s="5" t="s">
        <v>108</v>
      </c>
      <c r="C106" s="5" t="s">
        <v>109</v>
      </c>
      <c r="D106" s="5" t="s">
        <v>20</v>
      </c>
      <c r="E106" s="6" t="s">
        <v>129</v>
      </c>
      <c r="F106" s="6" t="s">
        <v>21</v>
      </c>
      <c r="G106" t="s">
        <v>166</v>
      </c>
      <c r="H106" s="10">
        <v>3427019000</v>
      </c>
      <c r="I106" s="10">
        <v>1021866</v>
      </c>
      <c r="J106" s="10">
        <v>6886920</v>
      </c>
      <c r="K106" s="10">
        <v>1975.701</v>
      </c>
      <c r="L106" s="11">
        <v>2.0095949999999999E-3</v>
      </c>
      <c r="M106" s="11">
        <v>1.3012840000000001E-7</v>
      </c>
      <c r="N106" s="10">
        <v>2.0090739238891779E-3</v>
      </c>
      <c r="O106" s="13">
        <v>3.282858371624453</v>
      </c>
      <c r="P106" s="18">
        <v>0.4266288387273342</v>
      </c>
      <c r="Q106" s="16">
        <v>0.85325767745466841</v>
      </c>
      <c r="R106" s="5">
        <v>6.4753544868493398E-2</v>
      </c>
      <c r="S106" s="5">
        <v>0.36187529385884082</v>
      </c>
    </row>
    <row r="107" spans="1:19">
      <c r="A107" s="5" t="s">
        <v>165</v>
      </c>
      <c r="B107" s="5" t="s">
        <v>108</v>
      </c>
      <c r="C107" s="5" t="s">
        <v>109</v>
      </c>
      <c r="D107" s="5" t="s">
        <v>20</v>
      </c>
      <c r="E107" s="6" t="s">
        <v>130</v>
      </c>
      <c r="F107" s="6" t="s">
        <v>21</v>
      </c>
      <c r="G107" t="s">
        <v>166</v>
      </c>
      <c r="H107" s="10">
        <v>3418476000</v>
      </c>
      <c r="I107" s="10">
        <v>1977496</v>
      </c>
      <c r="J107" s="10">
        <v>6870848</v>
      </c>
      <c r="K107" s="10">
        <v>4141.7560000000003</v>
      </c>
      <c r="L107" s="11">
        <v>2.009916E-3</v>
      </c>
      <c r="M107" s="11">
        <v>1.2147580000000001E-7</v>
      </c>
      <c r="N107" s="10">
        <v>2.0093948406557744E-3</v>
      </c>
      <c r="O107" s="13">
        <v>3.4431164323467378</v>
      </c>
      <c r="P107" s="18">
        <v>0.42231354102936935</v>
      </c>
      <c r="Q107" s="16">
        <v>0.84462708205873871</v>
      </c>
      <c r="R107" s="5">
        <v>6.0438247170528522E-2</v>
      </c>
      <c r="S107" s="5">
        <v>0.36187529385884082</v>
      </c>
    </row>
    <row r="108" spans="1:19">
      <c r="A108" s="5" t="s">
        <v>165</v>
      </c>
      <c r="B108" s="5" t="s">
        <v>108</v>
      </c>
      <c r="C108" s="5" t="s">
        <v>109</v>
      </c>
      <c r="D108" s="5" t="s">
        <v>20</v>
      </c>
      <c r="E108" s="6" t="s">
        <v>131</v>
      </c>
      <c r="F108" s="6" t="s">
        <v>21</v>
      </c>
      <c r="G108" t="s">
        <v>166</v>
      </c>
      <c r="H108" s="10">
        <v>2973314000</v>
      </c>
      <c r="I108" s="10">
        <v>2396693</v>
      </c>
      <c r="J108" s="10">
        <v>5971503</v>
      </c>
      <c r="K108" s="10">
        <v>4987.5240000000003</v>
      </c>
      <c r="L108" s="11">
        <v>2.0083660000000001E-3</v>
      </c>
      <c r="M108" s="11">
        <v>1.027071E-7</v>
      </c>
      <c r="N108" s="10">
        <v>2.0084255133371223E-3</v>
      </c>
      <c r="O108" s="13">
        <v>2.9590578462532768</v>
      </c>
      <c r="P108" s="18">
        <v>0.4130149267743552</v>
      </c>
      <c r="Q108" s="16">
        <v>0.82602985354871039</v>
      </c>
      <c r="R108" s="5">
        <v>5.1139632915514398E-2</v>
      </c>
      <c r="S108" s="5">
        <v>0.36187529385884082</v>
      </c>
    </row>
    <row r="109" spans="1:19">
      <c r="A109" s="5" t="s">
        <v>165</v>
      </c>
      <c r="B109" s="5" t="s">
        <v>108</v>
      </c>
      <c r="C109" s="5" t="s">
        <v>109</v>
      </c>
      <c r="D109" s="5" t="s">
        <v>20</v>
      </c>
      <c r="E109" s="6" t="s">
        <v>132</v>
      </c>
      <c r="F109" s="6" t="s">
        <v>21</v>
      </c>
      <c r="G109" t="s">
        <v>166</v>
      </c>
      <c r="H109" s="10">
        <v>3206188000</v>
      </c>
      <c r="I109" s="10">
        <v>5710482</v>
      </c>
      <c r="J109" s="10">
        <v>6442754</v>
      </c>
      <c r="K109" s="10">
        <v>11503.9</v>
      </c>
      <c r="L109" s="11">
        <v>2.0094750000000001E-3</v>
      </c>
      <c r="M109" s="11">
        <v>1.082592E-7</v>
      </c>
      <c r="N109" s="10">
        <v>2.0080466999969852E-3</v>
      </c>
      <c r="O109" s="13">
        <v>2.7698876389439242</v>
      </c>
      <c r="P109" s="18">
        <v>0.41574966403015423</v>
      </c>
      <c r="Q109" s="16">
        <v>0.83149932806030846</v>
      </c>
      <c r="R109" s="5">
        <v>5.3874370171313399E-2</v>
      </c>
      <c r="S109" s="5">
        <v>0.36187529385884082</v>
      </c>
    </row>
    <row r="110" spans="1:19">
      <c r="A110" s="5" t="s">
        <v>165</v>
      </c>
      <c r="B110" s="5" t="s">
        <v>108</v>
      </c>
      <c r="C110" s="5" t="s">
        <v>109</v>
      </c>
      <c r="D110" s="5" t="s">
        <v>20</v>
      </c>
      <c r="E110" s="6" t="s">
        <v>133</v>
      </c>
      <c r="F110" s="6" t="s">
        <v>21</v>
      </c>
      <c r="G110" t="s">
        <v>166</v>
      </c>
      <c r="H110" s="10">
        <v>3407726000</v>
      </c>
      <c r="I110" s="10">
        <v>3501275</v>
      </c>
      <c r="J110" s="10">
        <v>6848635</v>
      </c>
      <c r="K110" s="10">
        <v>7247.8670000000002</v>
      </c>
      <c r="L110" s="11">
        <v>2.0097370000000002E-3</v>
      </c>
      <c r="M110" s="11">
        <v>1.3399349999999999E-7</v>
      </c>
      <c r="N110" s="10">
        <v>2.0083085137719259E-3</v>
      </c>
      <c r="O110" s="13">
        <v>2.9006310970915994</v>
      </c>
      <c r="P110" s="18">
        <v>0.42854745046440662</v>
      </c>
      <c r="Q110" s="16">
        <v>0.85709490092881324</v>
      </c>
      <c r="R110" s="5">
        <v>6.6672156605565802E-2</v>
      </c>
      <c r="S110" s="5">
        <v>0.36187529385884082</v>
      </c>
    </row>
    <row r="111" spans="1:19">
      <c r="A111" s="5" t="s">
        <v>165</v>
      </c>
      <c r="B111" s="5" t="s">
        <v>108</v>
      </c>
      <c r="C111" s="5" t="s">
        <v>109</v>
      </c>
      <c r="D111" s="5" t="s">
        <v>20</v>
      </c>
      <c r="E111" s="6" t="s">
        <v>134</v>
      </c>
      <c r="F111" s="6" t="s">
        <v>21</v>
      </c>
      <c r="G111" t="s">
        <v>166</v>
      </c>
      <c r="H111" s="10">
        <v>3418120000</v>
      </c>
      <c r="I111" s="10">
        <v>1786251</v>
      </c>
      <c r="J111" s="10">
        <v>6870260</v>
      </c>
      <c r="K111" s="10">
        <v>3681.3440000000001</v>
      </c>
      <c r="L111" s="11">
        <v>2.0099530000000001E-3</v>
      </c>
      <c r="M111" s="11">
        <v>9.8819280000000003E-8</v>
      </c>
      <c r="N111" s="10">
        <v>2.0085243602428696E-3</v>
      </c>
      <c r="O111" s="13">
        <v>3.0084195969386496</v>
      </c>
      <c r="P111" s="18">
        <v>0.41104026438302721</v>
      </c>
      <c r="Q111" s="16">
        <v>0.82208052876605442</v>
      </c>
      <c r="R111" s="5">
        <v>4.9164970524186384E-2</v>
      </c>
      <c r="S111" s="5">
        <v>0.36187529385884082</v>
      </c>
    </row>
    <row r="112" spans="1:19">
      <c r="A112" s="5" t="s">
        <v>165</v>
      </c>
      <c r="B112" s="5" t="s">
        <v>108</v>
      </c>
      <c r="C112" s="5" t="s">
        <v>109</v>
      </c>
      <c r="D112" s="5" t="s">
        <v>20</v>
      </c>
      <c r="E112" s="6" t="s">
        <v>135</v>
      </c>
      <c r="F112" s="6" t="s">
        <v>21</v>
      </c>
      <c r="G112" t="s">
        <v>166</v>
      </c>
      <c r="H112" s="10">
        <v>3385071000</v>
      </c>
      <c r="I112" s="10">
        <v>3625513</v>
      </c>
      <c r="J112" s="10">
        <v>6804302</v>
      </c>
      <c r="K112" s="10">
        <v>7326.9110000000001</v>
      </c>
      <c r="L112" s="11">
        <v>2.0100920000000002E-3</v>
      </c>
      <c r="M112" s="11">
        <v>1.3350479999999999E-7</v>
      </c>
      <c r="N112" s="10">
        <v>2.0086632614440786E-3</v>
      </c>
      <c r="O112" s="13">
        <v>3.0777834926734027</v>
      </c>
      <c r="P112" s="18">
        <v>0.42829255237238151</v>
      </c>
      <c r="Q112" s="16">
        <v>0.85658510474476302</v>
      </c>
      <c r="R112" s="5">
        <v>6.6417258513540661E-2</v>
      </c>
      <c r="S112" s="5">
        <v>0.36187529385884082</v>
      </c>
    </row>
    <row r="113" spans="1:19">
      <c r="A113" s="5" t="s">
        <v>165</v>
      </c>
      <c r="B113" s="5" t="s">
        <v>108</v>
      </c>
      <c r="C113" s="5" t="s">
        <v>109</v>
      </c>
      <c r="D113" s="5" t="s">
        <v>20</v>
      </c>
      <c r="E113" s="6" t="s">
        <v>136</v>
      </c>
      <c r="F113" s="6" t="s">
        <v>21</v>
      </c>
      <c r="G113" t="s">
        <v>166</v>
      </c>
      <c r="H113" s="10">
        <v>2059224000</v>
      </c>
      <c r="I113" s="10">
        <v>9685937</v>
      </c>
      <c r="J113" s="10">
        <v>4129522</v>
      </c>
      <c r="K113" s="10">
        <v>18801.75</v>
      </c>
      <c r="L113" s="11">
        <v>2.0053929999999998E-3</v>
      </c>
      <c r="M113" s="11">
        <v>3.8035399999999999E-7</v>
      </c>
      <c r="N113" s="10">
        <v>2.0039153910524107E-3</v>
      </c>
      <c r="O113" s="13">
        <v>0.70681201119149328</v>
      </c>
      <c r="P113" s="18">
        <v>0.55154086065796704</v>
      </c>
      <c r="Q113" s="16">
        <v>1.1030817213159341</v>
      </c>
      <c r="R113" s="5">
        <v>0.18966556679912616</v>
      </c>
      <c r="S113" s="5">
        <v>0.36187529385884082</v>
      </c>
    </row>
    <row r="114" spans="1:19">
      <c r="A114" s="5" t="s">
        <v>165</v>
      </c>
      <c r="B114" s="5" t="s">
        <v>108</v>
      </c>
      <c r="C114" s="5" t="s">
        <v>109</v>
      </c>
      <c r="D114" s="5" t="s">
        <v>20</v>
      </c>
      <c r="E114" s="6" t="s">
        <v>137</v>
      </c>
      <c r="F114" s="6" t="s">
        <v>21</v>
      </c>
      <c r="G114" t="s">
        <v>166</v>
      </c>
      <c r="H114" s="10">
        <v>3520204000</v>
      </c>
      <c r="I114" s="10">
        <v>4767206</v>
      </c>
      <c r="J114" s="10">
        <v>7070827</v>
      </c>
      <c r="K114" s="10">
        <v>9877.81</v>
      </c>
      <c r="L114" s="11">
        <v>2.0086399999999999E-3</v>
      </c>
      <c r="M114" s="11">
        <v>1.2797489999999999E-7</v>
      </c>
      <c r="N114" s="10">
        <v>2.0071599986055174E-3</v>
      </c>
      <c r="O114" s="13">
        <v>2.3270904397090231</v>
      </c>
      <c r="P114" s="18">
        <v>0.42558750709764914</v>
      </c>
      <c r="Q114" s="16">
        <v>0.85117501419529829</v>
      </c>
      <c r="R114" s="5">
        <v>6.3712213238808338E-2</v>
      </c>
      <c r="S114" s="5">
        <v>0.36187529385884082</v>
      </c>
    </row>
    <row r="115" spans="1:19">
      <c r="A115" s="5" t="s">
        <v>165</v>
      </c>
      <c r="B115" s="5" t="s">
        <v>108</v>
      </c>
      <c r="C115" s="5" t="s">
        <v>109</v>
      </c>
      <c r="D115" s="5" t="s">
        <v>20</v>
      </c>
      <c r="E115" s="6" t="s">
        <v>138</v>
      </c>
      <c r="F115" s="6" t="s">
        <v>21</v>
      </c>
      <c r="G115" t="s">
        <v>166</v>
      </c>
      <c r="H115" s="10">
        <v>3475692000</v>
      </c>
      <c r="I115" s="10">
        <v>3292589</v>
      </c>
      <c r="J115" s="10">
        <v>6987704</v>
      </c>
      <c r="K115" s="10">
        <v>6670.527</v>
      </c>
      <c r="L115" s="11">
        <v>2.01045E-3</v>
      </c>
      <c r="M115" s="11">
        <v>1.2552430000000001E-7</v>
      </c>
      <c r="N115" s="10">
        <v>2.0089686649655799E-3</v>
      </c>
      <c r="O115" s="13">
        <v>3.2302946145217337</v>
      </c>
      <c r="P115" s="18">
        <v>0.42431121616479223</v>
      </c>
      <c r="Q115" s="16">
        <v>0.84862243232958445</v>
      </c>
      <c r="R115" s="5">
        <v>6.2435922305951415E-2</v>
      </c>
      <c r="S115" s="5">
        <v>0.36187529385884082</v>
      </c>
    </row>
    <row r="116" spans="1:19">
      <c r="A116" s="5" t="s">
        <v>165</v>
      </c>
      <c r="B116" s="5" t="s">
        <v>108</v>
      </c>
      <c r="C116" s="5" t="s">
        <v>109</v>
      </c>
      <c r="D116" s="5" t="s">
        <v>20</v>
      </c>
      <c r="E116" s="6" t="s">
        <v>139</v>
      </c>
      <c r="F116" s="6" t="s">
        <v>21</v>
      </c>
      <c r="G116" t="s">
        <v>166</v>
      </c>
      <c r="H116" s="10">
        <v>3455215000</v>
      </c>
      <c r="I116" s="10">
        <v>5106755</v>
      </c>
      <c r="J116" s="10">
        <v>6946870</v>
      </c>
      <c r="K116" s="10">
        <v>10266.709999999999</v>
      </c>
      <c r="L116" s="11">
        <v>2.0105460000000002E-3</v>
      </c>
      <c r="M116" s="11">
        <v>7.1315870000000006E-8</v>
      </c>
      <c r="N116" s="10">
        <v>2.0090645942310863E-3</v>
      </c>
      <c r="O116" s="13">
        <v>3.2781993663353326</v>
      </c>
      <c r="P116" s="18">
        <v>0.397346190819169</v>
      </c>
      <c r="Q116" s="16">
        <v>0.794692381638338</v>
      </c>
      <c r="R116" s="5">
        <v>3.5470896960328187E-2</v>
      </c>
      <c r="S116" s="5">
        <v>0.36187529385884082</v>
      </c>
    </row>
    <row r="117" spans="1:19">
      <c r="A117" s="5" t="s">
        <v>165</v>
      </c>
      <c r="B117" s="5" t="s">
        <v>108</v>
      </c>
      <c r="C117" s="5" t="s">
        <v>109</v>
      </c>
      <c r="D117" s="5" t="s">
        <v>20</v>
      </c>
      <c r="E117" s="6" t="s">
        <v>140</v>
      </c>
      <c r="F117" s="6" t="s">
        <v>21</v>
      </c>
      <c r="G117" t="s">
        <v>166</v>
      </c>
      <c r="H117" s="10">
        <v>3521507000</v>
      </c>
      <c r="I117" s="10">
        <v>4391712</v>
      </c>
      <c r="J117" s="10">
        <v>7078300</v>
      </c>
      <c r="K117" s="10">
        <v>8926.4369999999999</v>
      </c>
      <c r="L117" s="11">
        <v>2.0100199999999999E-3</v>
      </c>
      <c r="M117" s="11">
        <v>1.4044489999999999E-7</v>
      </c>
      <c r="N117" s="10">
        <v>2.0085389817971673E-3</v>
      </c>
      <c r="O117" s="13">
        <v>3.0157212470249828</v>
      </c>
      <c r="P117" s="18">
        <v>0.4317476831883002</v>
      </c>
      <c r="Q117" s="16">
        <v>0.8634953663766004</v>
      </c>
      <c r="R117" s="5">
        <v>6.9872389329459397E-2</v>
      </c>
      <c r="S117" s="5">
        <v>0.36187529385884082</v>
      </c>
    </row>
    <row r="118" spans="1:19">
      <c r="A118" s="5" t="s">
        <v>165</v>
      </c>
      <c r="B118" s="5" t="s">
        <v>108</v>
      </c>
      <c r="C118" s="5" t="s">
        <v>109</v>
      </c>
      <c r="D118" s="5" t="s">
        <v>20</v>
      </c>
      <c r="E118" s="6" t="s">
        <v>141</v>
      </c>
      <c r="F118" s="6" t="s">
        <v>21</v>
      </c>
      <c r="G118" t="s">
        <v>166</v>
      </c>
      <c r="H118" s="10">
        <v>2962426000</v>
      </c>
      <c r="I118" s="10">
        <v>2834834</v>
      </c>
      <c r="J118" s="10">
        <v>5950364</v>
      </c>
      <c r="K118" s="10">
        <v>5811.49</v>
      </c>
      <c r="L118" s="11">
        <v>2.0086119999999999E-3</v>
      </c>
      <c r="M118" s="11">
        <v>1.6537689999999999E-7</v>
      </c>
      <c r="N118" s="10">
        <v>2.0086715206267701E-3</v>
      </c>
      <c r="O118" s="13">
        <v>3.0819079284745143</v>
      </c>
      <c r="P118" s="18">
        <v>0.44420921399871849</v>
      </c>
      <c r="Q118" s="16">
        <v>0.88841842799743698</v>
      </c>
      <c r="R118" s="5">
        <v>8.2333920139877684E-2</v>
      </c>
      <c r="S118" s="5">
        <v>0.36187529385884082</v>
      </c>
    </row>
    <row r="119" spans="1:19">
      <c r="A119" s="5" t="s">
        <v>165</v>
      </c>
      <c r="B119" s="5" t="s">
        <v>108</v>
      </c>
      <c r="C119" s="5" t="s">
        <v>109</v>
      </c>
      <c r="D119" s="5" t="s">
        <v>20</v>
      </c>
      <c r="E119" s="6" t="s">
        <v>142</v>
      </c>
      <c r="F119" s="6" t="s">
        <v>21</v>
      </c>
      <c r="G119" t="s">
        <v>166</v>
      </c>
      <c r="H119" s="10">
        <v>3199888000</v>
      </c>
      <c r="I119" s="10">
        <v>4961865</v>
      </c>
      <c r="J119" s="10">
        <v>6432256</v>
      </c>
      <c r="K119" s="10">
        <v>9856.223</v>
      </c>
      <c r="L119" s="11">
        <v>2.010151E-3</v>
      </c>
      <c r="M119" s="11">
        <v>1.071965E-7</v>
      </c>
      <c r="N119" s="10">
        <v>2.0091913556881534E-3</v>
      </c>
      <c r="O119" s="13">
        <v>3.341500967867006</v>
      </c>
      <c r="P119" s="18">
        <v>0.41520287969691966</v>
      </c>
      <c r="Q119" s="16">
        <v>0.83040575939383932</v>
      </c>
      <c r="R119" s="5">
        <v>5.3327585838078832E-2</v>
      </c>
      <c r="S119" s="5">
        <v>0.36187529385884082</v>
      </c>
    </row>
    <row r="120" spans="1:19">
      <c r="A120" s="5" t="s">
        <v>165</v>
      </c>
      <c r="B120" s="5" t="s">
        <v>108</v>
      </c>
      <c r="C120" s="5" t="s">
        <v>109</v>
      </c>
      <c r="D120" s="5" t="s">
        <v>20</v>
      </c>
      <c r="E120" s="6" t="s">
        <v>143</v>
      </c>
      <c r="F120" s="6" t="s">
        <v>21</v>
      </c>
      <c r="G120" t="s">
        <v>166</v>
      </c>
      <c r="H120" s="10">
        <v>3134910000</v>
      </c>
      <c r="I120" s="10">
        <v>1325714</v>
      </c>
      <c r="J120" s="10">
        <v>6300321</v>
      </c>
      <c r="K120" s="10">
        <v>2547.4870000000001</v>
      </c>
      <c r="L120" s="11">
        <v>2.0097299999999999E-3</v>
      </c>
      <c r="M120" s="11">
        <v>1.292006E-7</v>
      </c>
      <c r="N120" s="10">
        <v>2.0087705566731815E-3</v>
      </c>
      <c r="O120" s="13">
        <v>3.1313641314265617</v>
      </c>
      <c r="P120" s="18">
        <v>0.42616283497132856</v>
      </c>
      <c r="Q120" s="16">
        <v>0.85232566994265713</v>
      </c>
      <c r="R120" s="5">
        <v>6.4287541112487745E-2</v>
      </c>
      <c r="S120" s="5">
        <v>0.36187529385884082</v>
      </c>
    </row>
    <row r="121" spans="1:19">
      <c r="A121" s="5" t="s">
        <v>165</v>
      </c>
      <c r="B121" s="5" t="s">
        <v>108</v>
      </c>
      <c r="C121" s="5" t="s">
        <v>109</v>
      </c>
      <c r="D121" s="5" t="s">
        <v>20</v>
      </c>
      <c r="E121" s="6" t="s">
        <v>144</v>
      </c>
      <c r="F121" s="6" t="s">
        <v>21</v>
      </c>
      <c r="G121" t="s">
        <v>166</v>
      </c>
      <c r="H121" s="10">
        <v>2949450000</v>
      </c>
      <c r="I121" s="10">
        <v>1578354</v>
      </c>
      <c r="J121" s="10">
        <v>5926014</v>
      </c>
      <c r="K121" s="10">
        <v>3329.7869999999998</v>
      </c>
      <c r="L121" s="11">
        <v>2.0091929999999998E-3</v>
      </c>
      <c r="M121" s="11">
        <v>1.084518E-7</v>
      </c>
      <c r="N121" s="10">
        <v>2.009252537843377E-3</v>
      </c>
      <c r="O121" s="13">
        <v>3.3720538543706713</v>
      </c>
      <c r="P121" s="18">
        <v>0.41585308494212647</v>
      </c>
      <c r="Q121" s="16">
        <v>0.83170616988425294</v>
      </c>
      <c r="R121" s="5">
        <v>5.3977791083285681E-2</v>
      </c>
      <c r="S121" s="5">
        <v>0.36187529385884082</v>
      </c>
    </row>
    <row r="122" spans="1:19">
      <c r="A122" s="5" t="s">
        <v>165</v>
      </c>
      <c r="B122" s="5" t="s">
        <v>108</v>
      </c>
      <c r="C122" s="5" t="s">
        <v>109</v>
      </c>
      <c r="D122" s="5" t="s">
        <v>20</v>
      </c>
      <c r="E122" s="6" t="s">
        <v>145</v>
      </c>
      <c r="F122" s="6" t="s">
        <v>21</v>
      </c>
      <c r="G122" t="s">
        <v>166</v>
      </c>
      <c r="H122" s="10">
        <v>2945646000</v>
      </c>
      <c r="I122" s="10">
        <v>1887734</v>
      </c>
      <c r="J122" s="10">
        <v>5917488</v>
      </c>
      <c r="K122" s="10">
        <v>4028.5340000000001</v>
      </c>
      <c r="L122" s="11">
        <v>2.0088929999999999E-3</v>
      </c>
      <c r="M122" s="11">
        <v>1.7268999999999999E-7</v>
      </c>
      <c r="N122" s="10">
        <v>2.0088537593789552E-3</v>
      </c>
      <c r="O122" s="13">
        <v>3.1729135475431214</v>
      </c>
      <c r="P122" s="18">
        <v>0.44783806041733848</v>
      </c>
      <c r="Q122" s="16">
        <v>0.89567612083467696</v>
      </c>
      <c r="R122" s="5">
        <v>8.5962766558497647E-2</v>
      </c>
      <c r="S122" s="5">
        <v>0.36187529385884082</v>
      </c>
    </row>
    <row r="123" spans="1:19">
      <c r="A123" s="5" t="s">
        <v>165</v>
      </c>
      <c r="B123" s="5" t="s">
        <v>108</v>
      </c>
      <c r="C123" s="5" t="s">
        <v>109</v>
      </c>
      <c r="D123" s="5" t="s">
        <v>20</v>
      </c>
      <c r="E123" s="6" t="s">
        <v>146</v>
      </c>
      <c r="F123" s="6" t="s">
        <v>21</v>
      </c>
      <c r="G123" t="s">
        <v>166</v>
      </c>
      <c r="H123" s="10">
        <v>2955622000</v>
      </c>
      <c r="I123" s="10">
        <v>2604149</v>
      </c>
      <c r="J123" s="10">
        <v>5938163</v>
      </c>
      <c r="K123" s="10">
        <v>5204.9290000000001</v>
      </c>
      <c r="L123" s="11">
        <v>2.0091079999999999E-3</v>
      </c>
      <c r="M123" s="11">
        <v>9.1013539999999996E-8</v>
      </c>
      <c r="N123" s="10">
        <v>2.0090687551792626E-3</v>
      </c>
      <c r="O123" s="13">
        <v>3.2802772430775562</v>
      </c>
      <c r="P123" s="18">
        <v>0.40717576551093715</v>
      </c>
      <c r="Q123" s="16">
        <v>0.8143515310218743</v>
      </c>
      <c r="R123" s="5">
        <v>4.5300471652096358E-2</v>
      </c>
      <c r="S123" s="5">
        <v>0.36187529385884082</v>
      </c>
    </row>
    <row r="124" spans="1:19">
      <c r="A124" s="5" t="s">
        <v>165</v>
      </c>
      <c r="B124" s="5" t="s">
        <v>108</v>
      </c>
      <c r="C124" s="5" t="s">
        <v>109</v>
      </c>
      <c r="D124" s="5" t="s">
        <v>20</v>
      </c>
      <c r="E124" s="6" t="s">
        <v>147</v>
      </c>
      <c r="F124" s="6" t="s">
        <v>21</v>
      </c>
      <c r="G124" t="s">
        <v>166</v>
      </c>
      <c r="H124" s="10">
        <v>2933834000</v>
      </c>
      <c r="I124" s="10">
        <v>3404713</v>
      </c>
      <c r="J124" s="10">
        <v>5891549</v>
      </c>
      <c r="K124" s="10">
        <v>6743.2430000000004</v>
      </c>
      <c r="L124" s="11">
        <v>2.0081399999999998E-3</v>
      </c>
      <c r="M124" s="11">
        <v>1.0147169999999999E-7</v>
      </c>
      <c r="N124" s="10">
        <v>2.0081007740876469E-3</v>
      </c>
      <c r="O124" s="13">
        <v>2.7968909301607781</v>
      </c>
      <c r="P124" s="18">
        <v>0.41240548597692023</v>
      </c>
      <c r="Q124" s="16">
        <v>0.82481097195384045</v>
      </c>
      <c r="R124" s="5">
        <v>5.0530192118079423E-2</v>
      </c>
      <c r="S124" s="5">
        <v>0.36187529385884082</v>
      </c>
    </row>
    <row r="125" spans="1:19">
      <c r="A125" s="5" t="s">
        <v>165</v>
      </c>
      <c r="B125" s="5" t="s">
        <v>108</v>
      </c>
      <c r="C125" s="5" t="s">
        <v>109</v>
      </c>
      <c r="D125" s="5" t="s">
        <v>20</v>
      </c>
      <c r="E125" s="6" t="s">
        <v>148</v>
      </c>
      <c r="F125" s="6" t="s">
        <v>21</v>
      </c>
      <c r="G125" t="s">
        <v>166</v>
      </c>
      <c r="H125" s="10">
        <v>3282730000</v>
      </c>
      <c r="I125" s="10">
        <v>2538442</v>
      </c>
      <c r="J125" s="10">
        <v>6604190</v>
      </c>
      <c r="K125" s="10">
        <v>5066.1850000000004</v>
      </c>
      <c r="L125" s="11">
        <v>2.011798E-3</v>
      </c>
      <c r="M125" s="11">
        <v>9.7474460000000004E-8</v>
      </c>
      <c r="N125" s="10">
        <v>2.0115657348860941E-3</v>
      </c>
      <c r="O125" s="13">
        <v>4.5272084325065354</v>
      </c>
      <c r="P125" s="18">
        <v>0.4180419087844055</v>
      </c>
      <c r="Q125" s="16">
        <v>0.83608381756881101</v>
      </c>
      <c r="R125" s="5">
        <v>4.8451415102311463E-2</v>
      </c>
      <c r="S125" s="5">
        <v>0.36959049368209401</v>
      </c>
    </row>
    <row r="126" spans="1:19">
      <c r="A126" s="5" t="s">
        <v>165</v>
      </c>
      <c r="B126" s="5" t="s">
        <v>108</v>
      </c>
      <c r="C126" s="5" t="s">
        <v>109</v>
      </c>
      <c r="D126" s="5" t="s">
        <v>20</v>
      </c>
      <c r="E126" s="6" t="s">
        <v>149</v>
      </c>
      <c r="F126" s="6" t="s">
        <v>21</v>
      </c>
      <c r="G126" t="s">
        <v>166</v>
      </c>
      <c r="H126" s="10">
        <v>3571449000</v>
      </c>
      <c r="I126" s="10">
        <v>1944092</v>
      </c>
      <c r="J126" s="10">
        <v>7176710</v>
      </c>
      <c r="K126" s="10">
        <v>3937.6759999999999</v>
      </c>
      <c r="L126" s="11">
        <v>2.009467E-3</v>
      </c>
      <c r="M126" s="11">
        <v>5.791525E-8</v>
      </c>
      <c r="N126" s="10">
        <v>2.0085587795149245E-3</v>
      </c>
      <c r="O126" s="13">
        <v>3.0256077477774923</v>
      </c>
      <c r="P126" s="18">
        <v>0.39841169353258865</v>
      </c>
      <c r="Q126" s="16">
        <v>0.7968233870651773</v>
      </c>
      <c r="R126" s="5">
        <v>2.8821199850507621E-2</v>
      </c>
      <c r="S126" s="5">
        <v>0.36959049368208102</v>
      </c>
    </row>
    <row r="127" spans="1:19">
      <c r="A127" s="5" t="s">
        <v>165</v>
      </c>
      <c r="B127" s="5" t="s">
        <v>108</v>
      </c>
      <c r="C127" s="5" t="s">
        <v>109</v>
      </c>
      <c r="D127" s="5" t="s">
        <v>20</v>
      </c>
      <c r="E127" s="6" t="s">
        <v>150</v>
      </c>
      <c r="F127" s="6" t="s">
        <v>21</v>
      </c>
      <c r="G127" t="s">
        <v>166</v>
      </c>
      <c r="H127" s="10">
        <v>3619815000</v>
      </c>
      <c r="I127" s="10">
        <v>2313312</v>
      </c>
      <c r="J127" s="10">
        <v>7274263</v>
      </c>
      <c r="K127" s="10">
        <v>4789.7209999999995</v>
      </c>
      <c r="L127" s="11">
        <v>2.0095669999999999E-3</v>
      </c>
      <c r="M127" s="11">
        <v>9.2246730000000005E-8</v>
      </c>
      <c r="N127" s="10">
        <v>2.0086452736229501E-3</v>
      </c>
      <c r="O127" s="13">
        <v>3.0688008104620135</v>
      </c>
      <c r="P127" s="18">
        <v>0.4154942779301305</v>
      </c>
      <c r="Q127" s="16">
        <v>0.83098855586026099</v>
      </c>
      <c r="R127" s="5">
        <v>4.5903784248049459E-2</v>
      </c>
      <c r="S127" s="5">
        <v>0.36959049368208102</v>
      </c>
    </row>
    <row r="128" spans="1:19">
      <c r="A128" s="5" t="s">
        <v>165</v>
      </c>
      <c r="B128" s="5" t="s">
        <v>108</v>
      </c>
      <c r="C128" s="5" t="s">
        <v>109</v>
      </c>
      <c r="D128" s="5" t="s">
        <v>20</v>
      </c>
      <c r="E128" s="6" t="s">
        <v>151</v>
      </c>
      <c r="F128" s="6" t="s">
        <v>21</v>
      </c>
      <c r="G128" t="s">
        <v>166</v>
      </c>
      <c r="H128" s="10">
        <v>3633708000</v>
      </c>
      <c r="I128" s="10">
        <v>2609572</v>
      </c>
      <c r="J128" s="10">
        <v>7303216</v>
      </c>
      <c r="K128" s="10">
        <v>5259.0940000000001</v>
      </c>
      <c r="L128" s="11">
        <v>2.0098519999999999E-3</v>
      </c>
      <c r="M128" s="11">
        <v>1.022629E-7</v>
      </c>
      <c r="N128" s="10">
        <v>2.0089301429022438E-3</v>
      </c>
      <c r="O128" s="13">
        <v>3.2110576290855786</v>
      </c>
      <c r="P128" s="18">
        <v>0.4204713048064822</v>
      </c>
      <c r="Q128" s="16">
        <v>0.84094260961296441</v>
      </c>
      <c r="R128" s="5">
        <v>5.0880811124401203E-2</v>
      </c>
      <c r="S128" s="5">
        <v>0.36959049368208102</v>
      </c>
    </row>
    <row r="129" spans="1:19">
      <c r="A129" s="5" t="s">
        <v>165</v>
      </c>
      <c r="B129" s="5" t="s">
        <v>108</v>
      </c>
      <c r="C129" s="5" t="s">
        <v>109</v>
      </c>
      <c r="D129" s="5" t="s">
        <v>20</v>
      </c>
      <c r="E129" s="6" t="s">
        <v>152</v>
      </c>
      <c r="F129" s="6" t="s">
        <v>21</v>
      </c>
      <c r="G129" t="s">
        <v>166</v>
      </c>
      <c r="H129" s="10">
        <v>3656768000</v>
      </c>
      <c r="I129" s="10">
        <v>3198525</v>
      </c>
      <c r="J129" s="10">
        <v>7348519</v>
      </c>
      <c r="K129" s="10">
        <v>6549.8540000000003</v>
      </c>
      <c r="L129" s="11">
        <v>2.009566E-3</v>
      </c>
      <c r="M129" s="11">
        <v>8.4352760000000004E-8</v>
      </c>
      <c r="N129" s="10">
        <v>2.0086442740816193E-3</v>
      </c>
      <c r="O129" s="13">
        <v>3.0683016637300664</v>
      </c>
      <c r="P129" s="18">
        <v>0.41156610433632179</v>
      </c>
      <c r="Q129" s="16">
        <v>0.82313220867264358</v>
      </c>
      <c r="R129" s="5">
        <v>4.1975610654240769E-2</v>
      </c>
      <c r="S129" s="5">
        <v>0.36959049368208102</v>
      </c>
    </row>
    <row r="130" spans="1:19">
      <c r="A130" s="5" t="s">
        <v>165</v>
      </c>
      <c r="B130" s="5" t="s">
        <v>108</v>
      </c>
      <c r="C130" s="5" t="s">
        <v>109</v>
      </c>
      <c r="D130" s="5" t="s">
        <v>20</v>
      </c>
      <c r="E130" s="6" t="s">
        <v>153</v>
      </c>
      <c r="F130" s="6" t="s">
        <v>21</v>
      </c>
      <c r="G130" t="s">
        <v>166</v>
      </c>
      <c r="H130" s="10">
        <v>3631329000</v>
      </c>
      <c r="I130" s="10">
        <v>1151487</v>
      </c>
      <c r="J130" s="10">
        <v>7297260</v>
      </c>
      <c r="K130" s="10">
        <v>2262.7689999999998</v>
      </c>
      <c r="L130" s="11">
        <v>2.0095289999999999E-3</v>
      </c>
      <c r="M130" s="11">
        <v>8.5953660000000001E-8</v>
      </c>
      <c r="N130" s="10">
        <v>2.0086072910523774E-3</v>
      </c>
      <c r="O130" s="13">
        <v>3.0498332346453605</v>
      </c>
      <c r="P130" s="18">
        <v>0.41236353154319177</v>
      </c>
      <c r="Q130" s="16">
        <v>0.82472706308638355</v>
      </c>
      <c r="R130" s="5">
        <v>4.2773037861110745E-2</v>
      </c>
      <c r="S130" s="5">
        <v>0.36959049368208102</v>
      </c>
    </row>
    <row r="131" spans="1:19">
      <c r="A131" s="5" t="s">
        <v>165</v>
      </c>
      <c r="B131" s="5" t="s">
        <v>108</v>
      </c>
      <c r="C131" s="5" t="s">
        <v>109</v>
      </c>
      <c r="D131" s="5" t="s">
        <v>20</v>
      </c>
      <c r="E131" s="6" t="s">
        <v>154</v>
      </c>
      <c r="F131" s="6" t="s">
        <v>21</v>
      </c>
      <c r="G131" t="s">
        <v>166</v>
      </c>
      <c r="H131" s="10">
        <v>3619771000</v>
      </c>
      <c r="I131" s="10">
        <v>1188048</v>
      </c>
      <c r="J131" s="10">
        <v>7269804</v>
      </c>
      <c r="K131" s="10">
        <v>2473.5459999999998</v>
      </c>
      <c r="L131" s="11">
        <v>2.0083599999999998E-3</v>
      </c>
      <c r="M131" s="11">
        <v>1.152355E-7</v>
      </c>
      <c r="N131" s="10">
        <v>2.0081281318083803E-3</v>
      </c>
      <c r="O131" s="13">
        <v>2.810552713298442</v>
      </c>
      <c r="P131" s="18">
        <v>0.42696840401688158</v>
      </c>
      <c r="Q131" s="16">
        <v>0.85393680803376315</v>
      </c>
      <c r="R131" s="5">
        <v>5.7377910334800539E-2</v>
      </c>
      <c r="S131" s="5">
        <v>0.36959049368208102</v>
      </c>
    </row>
    <row r="132" spans="1:19">
      <c r="A132" s="5" t="s">
        <v>165</v>
      </c>
      <c r="B132" s="5" t="s">
        <v>108</v>
      </c>
      <c r="C132" s="5" t="s">
        <v>109</v>
      </c>
      <c r="D132" s="5" t="s">
        <v>20</v>
      </c>
      <c r="E132" s="6" t="s">
        <v>155</v>
      </c>
      <c r="F132" s="6" t="s">
        <v>21</v>
      </c>
      <c r="G132" t="s">
        <v>166</v>
      </c>
      <c r="H132" s="10">
        <v>3592568000</v>
      </c>
      <c r="I132" s="10">
        <v>1455213</v>
      </c>
      <c r="J132" s="10">
        <v>7216769</v>
      </c>
      <c r="K132" s="10">
        <v>2980.1239999999998</v>
      </c>
      <c r="L132" s="11">
        <v>2.0088049999999998E-3</v>
      </c>
      <c r="M132" s="11">
        <v>5.616612E-8</v>
      </c>
      <c r="N132" s="10">
        <v>2.0085730804324589E-3</v>
      </c>
      <c r="O132" s="13">
        <v>3.0327492796300426</v>
      </c>
      <c r="P132" s="18">
        <v>0.39755045993067162</v>
      </c>
      <c r="Q132" s="16">
        <v>0.79510091986134324</v>
      </c>
      <c r="R132" s="5">
        <v>2.7959966248590585E-2</v>
      </c>
      <c r="S132" s="5">
        <v>0.36959049368208102</v>
      </c>
    </row>
    <row r="133" spans="1:19">
      <c r="A133" s="5" t="s">
        <v>165</v>
      </c>
      <c r="B133" s="5" t="s">
        <v>108</v>
      </c>
      <c r="C133" s="5" t="s">
        <v>109</v>
      </c>
      <c r="D133" s="5" t="s">
        <v>20</v>
      </c>
      <c r="E133" s="6" t="s">
        <v>156</v>
      </c>
      <c r="F133" s="6" t="s">
        <v>21</v>
      </c>
      <c r="G133" t="s">
        <v>166</v>
      </c>
      <c r="H133" s="10">
        <v>3560472000</v>
      </c>
      <c r="I133" s="10">
        <v>2996552</v>
      </c>
      <c r="J133" s="10">
        <v>7153124</v>
      </c>
      <c r="K133" s="10">
        <v>6173.4530000000004</v>
      </c>
      <c r="L133" s="11">
        <v>2.0090379999999999E-3</v>
      </c>
      <c r="M133" s="11">
        <v>1.0671049999999999E-7</v>
      </c>
      <c r="N133" s="10">
        <v>2.0088060535322573E-3</v>
      </c>
      <c r="O133" s="13">
        <v>3.1490904031248323</v>
      </c>
      <c r="P133" s="18">
        <v>0.42270571599246043</v>
      </c>
      <c r="Q133" s="16">
        <v>0.84541143198492086</v>
      </c>
      <c r="R133" s="5">
        <v>5.3115222310379399E-2</v>
      </c>
      <c r="S133" s="5">
        <v>0.36959049368208102</v>
      </c>
    </row>
    <row r="134" spans="1:19">
      <c r="A134" s="5" t="s">
        <v>165</v>
      </c>
      <c r="B134" s="5" t="s">
        <v>108</v>
      </c>
      <c r="C134" s="5" t="s">
        <v>109</v>
      </c>
      <c r="D134" s="5" t="s">
        <v>20</v>
      </c>
      <c r="E134" s="6" t="s">
        <v>157</v>
      </c>
      <c r="F134" s="6" t="s">
        <v>21</v>
      </c>
      <c r="G134" t="s">
        <v>166</v>
      </c>
      <c r="H134" s="10">
        <v>3546174000</v>
      </c>
      <c r="I134" s="10">
        <v>1935056</v>
      </c>
      <c r="J134" s="10">
        <v>7125771</v>
      </c>
      <c r="K134" s="10">
        <v>3905.9479999999999</v>
      </c>
      <c r="L134" s="11">
        <v>2.009425E-3</v>
      </c>
      <c r="M134" s="11">
        <v>1.061371E-7</v>
      </c>
      <c r="N134" s="10">
        <v>2.0085167984976999E-3</v>
      </c>
      <c r="O134" s="13">
        <v>3.0046434445443193</v>
      </c>
      <c r="P134" s="18">
        <v>0.42241013114055792</v>
      </c>
      <c r="Q134" s="16">
        <v>0.84482026228111584</v>
      </c>
      <c r="R134" s="5">
        <v>5.2819637458476926E-2</v>
      </c>
      <c r="S134" s="5">
        <v>0.36959049368208102</v>
      </c>
    </row>
    <row r="135" spans="1:19">
      <c r="A135" s="5" t="s">
        <v>165</v>
      </c>
      <c r="B135" s="5" t="s">
        <v>108</v>
      </c>
      <c r="C135" s="5" t="s">
        <v>109</v>
      </c>
      <c r="D135" s="5" t="s">
        <v>20</v>
      </c>
      <c r="E135" s="6" t="s">
        <v>158</v>
      </c>
      <c r="F135" s="6" t="s">
        <v>21</v>
      </c>
      <c r="G135" t="s">
        <v>166</v>
      </c>
      <c r="H135" s="10">
        <v>3562520000</v>
      </c>
      <c r="I135" s="10">
        <v>1865722</v>
      </c>
      <c r="J135" s="10">
        <v>7157996</v>
      </c>
      <c r="K135" s="10">
        <v>3919.364</v>
      </c>
      <c r="L135" s="11">
        <v>2.0092500000000002E-3</v>
      </c>
      <c r="M135" s="11">
        <v>1.2820079999999999E-7</v>
      </c>
      <c r="N135" s="10">
        <v>2.0083418775925965E-3</v>
      </c>
      <c r="O135" s="13">
        <v>2.917292181072062</v>
      </c>
      <c r="P135" s="18">
        <v>0.4333957941673367</v>
      </c>
      <c r="Q135" s="16">
        <v>0.8667915883346734</v>
      </c>
      <c r="R135" s="5">
        <v>6.3805300485255692E-2</v>
      </c>
      <c r="S135" s="5">
        <v>0.36959049368208102</v>
      </c>
    </row>
    <row r="136" spans="1:19">
      <c r="A136" s="5" t="s">
        <v>165</v>
      </c>
      <c r="B136" s="5" t="s">
        <v>108</v>
      </c>
      <c r="C136" s="5" t="s">
        <v>109</v>
      </c>
      <c r="D136" s="5" t="s">
        <v>20</v>
      </c>
      <c r="E136" s="6" t="s">
        <v>159</v>
      </c>
      <c r="F136" s="6" t="s">
        <v>21</v>
      </c>
      <c r="G136" t="s">
        <v>166</v>
      </c>
      <c r="H136" s="10">
        <v>3238393000</v>
      </c>
      <c r="I136" s="10">
        <v>2062426</v>
      </c>
      <c r="J136" s="10">
        <v>6505047</v>
      </c>
      <c r="K136" s="10">
        <v>4121.5209999999997</v>
      </c>
      <c r="L136" s="11">
        <v>2.0087270000000001E-3</v>
      </c>
      <c r="M136" s="11">
        <v>1.0884890000000001E-7</v>
      </c>
      <c r="N136" s="10">
        <v>2.0078191139733452E-3</v>
      </c>
      <c r="O136" s="13">
        <v>2.6562366908091661</v>
      </c>
      <c r="P136" s="18">
        <v>0.42377849434120496</v>
      </c>
      <c r="Q136" s="16">
        <v>0.84755698868240992</v>
      </c>
      <c r="R136" s="5">
        <v>5.4188000659123915E-2</v>
      </c>
      <c r="S136" s="5">
        <v>0.36959049368208102</v>
      </c>
    </row>
    <row r="137" spans="1:19">
      <c r="A137" s="5" t="s">
        <v>165</v>
      </c>
      <c r="B137" s="5" t="s">
        <v>108</v>
      </c>
      <c r="C137" s="5" t="s">
        <v>109</v>
      </c>
      <c r="D137" s="5" t="s">
        <v>20</v>
      </c>
      <c r="E137" s="6" t="s">
        <v>160</v>
      </c>
      <c r="F137" s="6" t="s">
        <v>21</v>
      </c>
      <c r="G137" t="s">
        <v>166</v>
      </c>
      <c r="H137" s="10">
        <v>3565489000</v>
      </c>
      <c r="I137" s="10">
        <v>1518500</v>
      </c>
      <c r="J137" s="10">
        <v>7164726</v>
      </c>
      <c r="K137" s="10">
        <v>3232.5839999999998</v>
      </c>
      <c r="L137" s="11">
        <v>2.0094650000000002E-3</v>
      </c>
      <c r="M137" s="11">
        <v>1.143911E-7</v>
      </c>
      <c r="N137" s="10">
        <v>2.0085567804188666E-3</v>
      </c>
      <c r="O137" s="13">
        <v>3.0246094476238383</v>
      </c>
      <c r="P137" s="18">
        <v>0.42651664069135958</v>
      </c>
      <c r="Q137" s="16">
        <v>0.85303328138271917</v>
      </c>
      <c r="R137" s="5">
        <v>5.6926147009278581E-2</v>
      </c>
      <c r="S137" s="5">
        <v>0.36959049368208102</v>
      </c>
    </row>
    <row r="138" spans="1:19">
      <c r="A138" s="5" t="s">
        <v>165</v>
      </c>
      <c r="B138" s="5" t="s">
        <v>161</v>
      </c>
      <c r="C138" s="5" t="s">
        <v>162</v>
      </c>
      <c r="D138" s="5" t="s">
        <v>20</v>
      </c>
      <c r="E138" s="6" t="s">
        <v>163</v>
      </c>
      <c r="F138" s="6" t="s">
        <v>21</v>
      </c>
      <c r="G138" t="s">
        <v>166</v>
      </c>
      <c r="H138" s="10">
        <v>2762834000</v>
      </c>
      <c r="I138" s="10">
        <v>762572.1</v>
      </c>
      <c r="J138" s="10">
        <v>5550995</v>
      </c>
      <c r="K138" s="10">
        <v>1587.098</v>
      </c>
      <c r="L138" s="11">
        <v>2.0091670000000001E-3</v>
      </c>
      <c r="M138" s="11">
        <v>1.2632980000000001E-7</v>
      </c>
      <c r="N138" s="10">
        <v>2.0096243452305332E-3</v>
      </c>
      <c r="O138" s="13">
        <v>3.5577254584435725</v>
      </c>
      <c r="P138" s="18">
        <v>0.32487301858280065</v>
      </c>
      <c r="Q138" s="16">
        <v>0.64974603716560131</v>
      </c>
      <c r="R138" s="5">
        <v>6.2876704624354282E-2</v>
      </c>
      <c r="S138" s="5">
        <v>0.26199631395844636</v>
      </c>
    </row>
    <row r="139" spans="1:19">
      <c r="A139" s="5" t="s">
        <v>165</v>
      </c>
      <c r="B139" s="5" t="s">
        <v>161</v>
      </c>
      <c r="C139" s="5" t="s">
        <v>162</v>
      </c>
      <c r="D139" s="5" t="s">
        <v>20</v>
      </c>
      <c r="E139" s="6" t="s">
        <v>164</v>
      </c>
      <c r="F139" s="6" t="s">
        <v>21</v>
      </c>
      <c r="G139" t="s">
        <v>166</v>
      </c>
      <c r="H139" s="10">
        <v>2582988000</v>
      </c>
      <c r="I139" s="10">
        <v>1452549</v>
      </c>
      <c r="J139" s="10">
        <v>5199428</v>
      </c>
      <c r="K139" s="10">
        <v>3035.0309999999999</v>
      </c>
      <c r="L139" s="11">
        <v>2.0129509999999998E-3</v>
      </c>
      <c r="M139" s="11">
        <v>1.2113970000000001E-7</v>
      </c>
      <c r="N139" s="10">
        <v>2.0134092065797154E-3</v>
      </c>
      <c r="O139" s="14">
        <v>5.4477935479229078</v>
      </c>
      <c r="P139" s="19">
        <v>0.3221764673749844</v>
      </c>
      <c r="Q139" s="17">
        <v>0.6443529347499688</v>
      </c>
      <c r="R139" s="5">
        <v>6.0180153416551141E-2</v>
      </c>
      <c r="S139" s="5">
        <v>0.26199631395843326</v>
      </c>
    </row>
  </sheetData>
  <autoFilter ref="A2:C2"/>
  <mergeCells count="8">
    <mergeCell ref="G1:G2"/>
    <mergeCell ref="H1:Q1"/>
    <mergeCell ref="A1:A2"/>
    <mergeCell ref="B1:B2"/>
    <mergeCell ref="C1:C2"/>
    <mergeCell ref="D1:D2"/>
    <mergeCell ref="E1:E2"/>
    <mergeCell ref="F1:F2"/>
  </mergeCells>
  <pageMargins left="1" right="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504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19" sqref="F19"/>
    </sheetView>
  </sheetViews>
  <sheetFormatPr baseColWidth="10" defaultColWidth="8.83203125" defaultRowHeight="12" x14ac:dyDescent="0"/>
  <cols>
    <col min="1" max="1" width="18.33203125" style="21" bestFit="1" customWidth="1"/>
    <col min="2" max="5" width="8.83203125" style="21"/>
    <col min="6" max="6" width="12.5" style="22" bestFit="1" customWidth="1"/>
    <col min="7" max="7" width="12.5" style="21" bestFit="1" customWidth="1"/>
    <col min="8" max="9" width="12.5" style="23" customWidth="1"/>
    <col min="10" max="10" width="9.1640625" style="54" customWidth="1"/>
    <col min="11" max="11" width="12.5" style="22" bestFit="1" customWidth="1"/>
    <col min="12" max="12" width="8.83203125" style="21"/>
    <col min="13" max="14" width="9.1640625" style="28" customWidth="1"/>
    <col min="15" max="15" width="12.5" style="28" bestFit="1" customWidth="1"/>
    <col min="16" max="16" width="8.83203125" style="21"/>
    <col min="17" max="17" width="9.5" style="21" bestFit="1" customWidth="1"/>
    <col min="18" max="18" width="8.83203125" style="21"/>
    <col min="19" max="19" width="9.1640625" style="28" customWidth="1"/>
    <col min="20" max="20" width="9.5" style="21" bestFit="1" customWidth="1"/>
    <col min="21" max="21" width="12.5" style="21" bestFit="1" customWidth="1"/>
    <col min="22" max="22" width="9.5" style="21" bestFit="1" customWidth="1"/>
    <col min="23" max="23" width="12.5" style="32" bestFit="1" customWidth="1"/>
    <col min="24" max="28" width="9.1640625" style="32" customWidth="1"/>
    <col min="29" max="29" width="9.5" style="32" bestFit="1" customWidth="1"/>
    <col min="30" max="36" width="9.1640625" style="32" customWidth="1"/>
    <col min="37" max="16384" width="8.83203125" style="21"/>
  </cols>
  <sheetData>
    <row r="1" spans="1:36" ht="15">
      <c r="A1" s="21" t="s">
        <v>167</v>
      </c>
      <c r="B1" s="21" t="s">
        <v>168</v>
      </c>
      <c r="C1" s="21" t="s">
        <v>169</v>
      </c>
      <c r="D1" s="21" t="s">
        <v>170</v>
      </c>
      <c r="E1" s="21" t="s">
        <v>171</v>
      </c>
      <c r="F1" s="22" t="s">
        <v>172</v>
      </c>
      <c r="G1" s="21" t="s">
        <v>173</v>
      </c>
      <c r="J1" s="24" t="s">
        <v>174</v>
      </c>
      <c r="K1" s="25"/>
      <c r="L1" s="26" t="s">
        <v>175</v>
      </c>
      <c r="M1" s="27" t="s">
        <v>172</v>
      </c>
      <c r="P1" s="29" t="s">
        <v>176</v>
      </c>
      <c r="R1" s="30"/>
      <c r="S1" s="31"/>
      <c r="T1" s="30"/>
      <c r="U1" s="30"/>
      <c r="V1" s="30"/>
    </row>
    <row r="2" spans="1:36">
      <c r="A2" s="21" t="s">
        <v>167</v>
      </c>
      <c r="B2" s="21" t="s">
        <v>177</v>
      </c>
      <c r="C2" s="21" t="s">
        <v>177</v>
      </c>
      <c r="D2" s="21" t="s">
        <v>178</v>
      </c>
      <c r="E2" s="21" t="s">
        <v>178</v>
      </c>
      <c r="F2" s="22" t="s">
        <v>179</v>
      </c>
      <c r="G2" s="21" t="s">
        <v>179</v>
      </c>
      <c r="J2" s="24" t="s">
        <v>180</v>
      </c>
      <c r="K2" s="25"/>
      <c r="L2" s="26">
        <v>5.55</v>
      </c>
      <c r="M2" s="25">
        <v>2.0135999999999999E-3</v>
      </c>
      <c r="P2" s="33" t="s">
        <v>181</v>
      </c>
      <c r="R2" s="30"/>
      <c r="S2" s="31"/>
      <c r="T2" s="33" t="s">
        <v>182</v>
      </c>
      <c r="U2" s="30"/>
      <c r="V2" s="30"/>
    </row>
    <row r="3" spans="1:36" ht="13" thickBot="1">
      <c r="J3" s="34" t="s">
        <v>183</v>
      </c>
      <c r="K3" s="25"/>
      <c r="L3" s="26">
        <v>5.34</v>
      </c>
      <c r="M3" s="25">
        <v>2.0132000000000001E-3</v>
      </c>
      <c r="N3" s="31" t="s">
        <v>184</v>
      </c>
      <c r="P3" s="33"/>
      <c r="R3" s="30"/>
      <c r="S3" s="31"/>
      <c r="T3" s="33"/>
      <c r="U3" s="30"/>
      <c r="V3" s="30"/>
    </row>
    <row r="4" spans="1:36">
      <c r="A4" s="21" t="s">
        <v>167</v>
      </c>
      <c r="B4" s="21">
        <v>0</v>
      </c>
      <c r="C4" s="21">
        <v>2</v>
      </c>
      <c r="D4" s="21">
        <v>0</v>
      </c>
      <c r="E4" s="21">
        <v>2</v>
      </c>
      <c r="F4" s="22">
        <v>0</v>
      </c>
      <c r="G4" s="21">
        <v>2</v>
      </c>
      <c r="H4" s="35" t="s">
        <v>185</v>
      </c>
      <c r="I4" s="35" t="s">
        <v>186</v>
      </c>
      <c r="J4" s="36" t="s">
        <v>187</v>
      </c>
      <c r="K4" s="37" t="s">
        <v>188</v>
      </c>
      <c r="L4" s="30" t="s">
        <v>189</v>
      </c>
      <c r="M4" s="38" t="s">
        <v>190</v>
      </c>
      <c r="N4" s="39" t="s">
        <v>191</v>
      </c>
      <c r="O4" s="40" t="s">
        <v>192</v>
      </c>
      <c r="P4" s="30" t="s">
        <v>172</v>
      </c>
      <c r="Q4" s="30"/>
      <c r="R4" s="30" t="s">
        <v>193</v>
      </c>
      <c r="S4" s="31" t="s">
        <v>175</v>
      </c>
      <c r="T4" s="30" t="s">
        <v>172</v>
      </c>
      <c r="U4" s="41" t="s">
        <v>194</v>
      </c>
      <c r="V4" s="30" t="s">
        <v>193</v>
      </c>
      <c r="W4" s="42" t="s">
        <v>167</v>
      </c>
      <c r="X4" s="42"/>
    </row>
    <row r="5" spans="1:36" s="43" customFormat="1">
      <c r="A5" s="43" t="s">
        <v>195</v>
      </c>
      <c r="B5" s="44">
        <v>2419134000</v>
      </c>
      <c r="C5" s="44">
        <v>816868.1</v>
      </c>
      <c r="D5" s="44">
        <v>4873449</v>
      </c>
      <c r="E5" s="44">
        <v>1655.193</v>
      </c>
      <c r="F5" s="45">
        <v>2.0145430000000001E-3</v>
      </c>
      <c r="G5" s="44">
        <v>9.6001190000000002E-8</v>
      </c>
      <c r="H5" s="46"/>
      <c r="I5" s="46">
        <f t="shared" ref="I5:I10" si="0">F5</f>
        <v>2.0145430000000001E-3</v>
      </c>
      <c r="J5" s="47"/>
      <c r="K5" s="45"/>
      <c r="L5" s="44"/>
      <c r="M5" s="48"/>
      <c r="N5" s="49"/>
      <c r="O5" s="50"/>
      <c r="P5" s="44">
        <f t="shared" ref="P5:P10" si="1">F5</f>
        <v>2.0145430000000001E-3</v>
      </c>
      <c r="Q5" s="43">
        <f t="shared" ref="Q5:Q10" si="2">W5*0.0000000267</f>
        <v>2.6700000000000001E-8</v>
      </c>
      <c r="R5" s="44">
        <f t="shared" ref="R5:R10" si="3">P5-Q5</f>
        <v>2.0145163000000002E-3</v>
      </c>
      <c r="S5" s="51">
        <f t="shared" ref="S5:S10" si="4">((R5/0.0020025)-1)*1000</f>
        <v>6.0006491885145063</v>
      </c>
      <c r="T5" s="44"/>
      <c r="U5" s="44"/>
      <c r="V5" s="44"/>
      <c r="W5" s="32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s="43" customFormat="1">
      <c r="A6" s="43" t="s">
        <v>196</v>
      </c>
      <c r="B6" s="44">
        <v>2401439000</v>
      </c>
      <c r="C6" s="44">
        <v>890167.1</v>
      </c>
      <c r="D6" s="44">
        <v>4838251</v>
      </c>
      <c r="E6" s="44">
        <v>1754.2650000000001</v>
      </c>
      <c r="F6" s="45">
        <v>2.0147300000000002E-3</v>
      </c>
      <c r="G6" s="44">
        <v>8.1235359999999995E-8</v>
      </c>
      <c r="H6" s="46"/>
      <c r="I6" s="46">
        <f t="shared" si="0"/>
        <v>2.0147300000000002E-3</v>
      </c>
      <c r="J6" s="47"/>
      <c r="K6" s="45"/>
      <c r="L6" s="44"/>
      <c r="M6" s="48"/>
      <c r="N6" s="49"/>
      <c r="O6" s="50"/>
      <c r="P6" s="44">
        <f t="shared" si="1"/>
        <v>2.0147300000000002E-3</v>
      </c>
      <c r="Q6" s="43">
        <f t="shared" si="2"/>
        <v>5.3400000000000002E-8</v>
      </c>
      <c r="R6" s="44">
        <f t="shared" si="3"/>
        <v>2.0146766000000002E-3</v>
      </c>
      <c r="S6" s="51">
        <f t="shared" si="4"/>
        <v>6.080699126092437</v>
      </c>
      <c r="T6" s="44"/>
      <c r="U6" s="44"/>
      <c r="V6" s="44"/>
      <c r="W6" s="32">
        <v>2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s="43" customFormat="1">
      <c r="A7" s="43" t="s">
        <v>197</v>
      </c>
      <c r="B7" s="44">
        <v>2386354000</v>
      </c>
      <c r="C7" s="44">
        <v>1724904</v>
      </c>
      <c r="D7" s="44">
        <v>4807574</v>
      </c>
      <c r="E7" s="44">
        <v>3307.9059999999999</v>
      </c>
      <c r="F7" s="45">
        <v>2.0146109999999999E-3</v>
      </c>
      <c r="G7" s="44">
        <v>1.70078E-7</v>
      </c>
      <c r="H7" s="46"/>
      <c r="I7" s="46">
        <f t="shared" si="0"/>
        <v>2.0146109999999999E-3</v>
      </c>
      <c r="J7" s="47"/>
      <c r="K7" s="45"/>
      <c r="L7" s="44"/>
      <c r="M7" s="48"/>
      <c r="N7" s="49"/>
      <c r="O7" s="50"/>
      <c r="P7" s="44">
        <f t="shared" si="1"/>
        <v>2.0146109999999999E-3</v>
      </c>
      <c r="Q7" s="43">
        <f t="shared" si="2"/>
        <v>8.0100000000000009E-8</v>
      </c>
      <c r="R7" s="44">
        <f t="shared" si="3"/>
        <v>2.0145308999999999E-3</v>
      </c>
      <c r="S7" s="51">
        <f t="shared" si="4"/>
        <v>6.0079400749064593</v>
      </c>
      <c r="T7" s="44"/>
      <c r="U7" s="44"/>
      <c r="V7" s="44"/>
      <c r="W7" s="32">
        <v>3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36" s="43" customFormat="1">
      <c r="A8" s="43" t="s">
        <v>198</v>
      </c>
      <c r="B8" s="44">
        <v>2396698000</v>
      </c>
      <c r="C8" s="44">
        <v>1622865</v>
      </c>
      <c r="D8" s="44">
        <v>4827455</v>
      </c>
      <c r="E8" s="44">
        <v>3118.616</v>
      </c>
      <c r="F8" s="45">
        <v>2.0142110000000001E-3</v>
      </c>
      <c r="G8" s="44">
        <v>2.0474820000000001E-7</v>
      </c>
      <c r="H8" s="46"/>
      <c r="I8" s="46">
        <f t="shared" si="0"/>
        <v>2.0142110000000001E-3</v>
      </c>
      <c r="J8" s="47"/>
      <c r="K8" s="45"/>
      <c r="L8" s="44"/>
      <c r="M8" s="48"/>
      <c r="N8" s="49"/>
      <c r="O8" s="50"/>
      <c r="P8" s="44">
        <f t="shared" si="1"/>
        <v>2.0142110000000001E-3</v>
      </c>
      <c r="Q8" s="43">
        <f t="shared" si="2"/>
        <v>1.068E-7</v>
      </c>
      <c r="R8" s="44">
        <f t="shared" si="3"/>
        <v>2.0141042000000001E-3</v>
      </c>
      <c r="S8" s="51">
        <f t="shared" si="4"/>
        <v>5.7948564294632021</v>
      </c>
      <c r="T8" s="44"/>
      <c r="U8" s="44"/>
      <c r="V8" s="44"/>
      <c r="W8" s="32">
        <v>4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spans="1:36" s="43" customFormat="1">
      <c r="A9" s="43" t="s">
        <v>199</v>
      </c>
      <c r="B9" s="44">
        <v>2396956000</v>
      </c>
      <c r="C9" s="44">
        <v>642502.9</v>
      </c>
      <c r="D9" s="44">
        <v>4828125</v>
      </c>
      <c r="E9" s="44">
        <v>1359.6469999999999</v>
      </c>
      <c r="F9" s="45">
        <v>2.0142739999999999E-3</v>
      </c>
      <c r="G9" s="44">
        <v>1.403829E-7</v>
      </c>
      <c r="H9" s="46"/>
      <c r="I9" s="46">
        <f t="shared" si="0"/>
        <v>2.0142739999999999E-3</v>
      </c>
      <c r="J9" s="47"/>
      <c r="K9" s="45"/>
      <c r="L9" s="44"/>
      <c r="M9" s="48"/>
      <c r="N9" s="49"/>
      <c r="O9" s="50"/>
      <c r="P9" s="44">
        <f t="shared" si="1"/>
        <v>2.0142739999999999E-3</v>
      </c>
      <c r="Q9" s="43">
        <f t="shared" si="2"/>
        <v>1.335E-7</v>
      </c>
      <c r="R9" s="44">
        <f t="shared" si="3"/>
        <v>2.0141404999999999E-3</v>
      </c>
      <c r="S9" s="51">
        <f t="shared" si="4"/>
        <v>5.8129837702871612</v>
      </c>
      <c r="T9" s="44"/>
      <c r="U9" s="44"/>
      <c r="V9" s="44"/>
      <c r="W9" s="32">
        <v>5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s="43" customFormat="1">
      <c r="A10" s="43" t="s">
        <v>200</v>
      </c>
      <c r="B10" s="44">
        <v>2362892000</v>
      </c>
      <c r="C10" s="44">
        <v>1511706</v>
      </c>
      <c r="D10" s="44">
        <v>4760362</v>
      </c>
      <c r="E10" s="44">
        <v>3050.018</v>
      </c>
      <c r="F10" s="45">
        <v>2.014633E-3</v>
      </c>
      <c r="G10" s="44">
        <v>2.063374E-7</v>
      </c>
      <c r="H10" s="46"/>
      <c r="I10" s="46">
        <f t="shared" si="0"/>
        <v>2.014633E-3</v>
      </c>
      <c r="J10" s="47"/>
      <c r="K10" s="45"/>
      <c r="L10" s="44"/>
      <c r="M10" s="48"/>
      <c r="N10" s="49"/>
      <c r="O10" s="50"/>
      <c r="P10" s="44">
        <f t="shared" si="1"/>
        <v>2.014633E-3</v>
      </c>
      <c r="Q10" s="43">
        <f t="shared" si="2"/>
        <v>1.6020000000000002E-7</v>
      </c>
      <c r="R10" s="44">
        <f t="shared" si="3"/>
        <v>2.0144728000000001E-3</v>
      </c>
      <c r="S10" s="51">
        <f t="shared" si="4"/>
        <v>5.9789263420724215</v>
      </c>
      <c r="T10" s="44"/>
      <c r="U10" s="44"/>
      <c r="V10" s="44"/>
      <c r="W10" s="32">
        <v>6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6">
      <c r="A11" s="21" t="s">
        <v>50</v>
      </c>
      <c r="B11" s="52">
        <v>2434602000</v>
      </c>
      <c r="C11" s="52">
        <v>1782776</v>
      </c>
      <c r="D11" s="52">
        <v>4892173</v>
      </c>
      <c r="E11" s="52">
        <v>3535.3989999999999</v>
      </c>
      <c r="F11" s="22">
        <v>2.009435E-3</v>
      </c>
      <c r="G11" s="52">
        <v>1.641151E-7</v>
      </c>
      <c r="H11" s="53">
        <f>F11</f>
        <v>2.009435E-3</v>
      </c>
      <c r="I11" s="53"/>
      <c r="K11" s="55">
        <f>V11</f>
        <v>2.0092481E-3</v>
      </c>
      <c r="L11" s="52">
        <f>(G11/F11)*K11</f>
        <v>1.6409983545439888E-7</v>
      </c>
      <c r="M11" s="56">
        <f>((K11/0.0020025)-1)*1000</f>
        <v>3.3698377028714699</v>
      </c>
      <c r="N11" s="57">
        <f>(L11/K11)*1000</f>
        <v>8.1672261108221969E-2</v>
      </c>
      <c r="O11" s="58">
        <f>STDEV(S5:S65)</f>
        <v>0.11166091118754802</v>
      </c>
      <c r="T11" s="23">
        <f>F11</f>
        <v>2.009435E-3</v>
      </c>
      <c r="U11" s="32">
        <f>W11*0.0000000267</f>
        <v>1.8690000000000001E-7</v>
      </c>
      <c r="V11" s="23">
        <f>T11-U11</f>
        <v>2.0092481E-3</v>
      </c>
      <c r="W11" s="32">
        <v>7</v>
      </c>
    </row>
    <row r="12" spans="1:36">
      <c r="A12" s="21" t="s">
        <v>61</v>
      </c>
      <c r="B12" s="52">
        <v>2452638000</v>
      </c>
      <c r="C12" s="52">
        <v>2256700</v>
      </c>
      <c r="D12" s="52">
        <v>4929900</v>
      </c>
      <c r="E12" s="52">
        <v>4477.0039999999999</v>
      </c>
      <c r="F12" s="22">
        <v>2.0100399999999998E-3</v>
      </c>
      <c r="G12" s="52">
        <v>1.7679980000000001E-7</v>
      </c>
      <c r="H12" s="53">
        <f>F12</f>
        <v>2.0100399999999998E-3</v>
      </c>
      <c r="I12" s="53"/>
      <c r="K12" s="55">
        <f>V12</f>
        <v>2.0098263999999998E-3</v>
      </c>
      <c r="L12" s="52">
        <f>(G12/F12)*K12</f>
        <v>1.7678101209663491E-7</v>
      </c>
      <c r="M12" s="56">
        <f>((K12/0.0020025)-1)*1000</f>
        <v>3.6586267166041075</v>
      </c>
      <c r="N12" s="57">
        <f>(L12/K12)*1000</f>
        <v>8.7958349087580365E-2</v>
      </c>
      <c r="O12" s="58">
        <v>0.11166091118747848</v>
      </c>
      <c r="T12" s="23">
        <f>F12</f>
        <v>2.0100399999999998E-3</v>
      </c>
      <c r="U12" s="32">
        <f>W12*0.0000000267</f>
        <v>2.1360000000000001E-7</v>
      </c>
      <c r="V12" s="23">
        <f>T12-U12</f>
        <v>2.0098263999999998E-3</v>
      </c>
      <c r="W12" s="32">
        <v>8</v>
      </c>
    </row>
    <row r="13" spans="1:36">
      <c r="A13" s="21" t="s">
        <v>72</v>
      </c>
      <c r="B13" s="52">
        <v>2449922000</v>
      </c>
      <c r="C13" s="52">
        <v>1200513</v>
      </c>
      <c r="D13" s="52">
        <v>4922448</v>
      </c>
      <c r="E13" s="52">
        <v>2389.2840000000001</v>
      </c>
      <c r="F13" s="22">
        <v>2.0092259999999998E-3</v>
      </c>
      <c r="G13" s="52">
        <v>1.242232E-7</v>
      </c>
      <c r="H13" s="53">
        <f>F13</f>
        <v>2.0092259999999998E-3</v>
      </c>
      <c r="I13" s="53"/>
      <c r="K13" s="55">
        <f>V13</f>
        <v>2.0089856999999998E-3</v>
      </c>
      <c r="L13" s="52">
        <f>(G13/F13)*K13</f>
        <v>1.242083431173198E-7</v>
      </c>
      <c r="M13" s="56">
        <f>((K13/0.0020025)-1)*1000</f>
        <v>3.238801498127275</v>
      </c>
      <c r="N13" s="57">
        <f>(L13/K13)*1000</f>
        <v>6.1826394840600318E-2</v>
      </c>
      <c r="O13" s="58">
        <v>0.11166091118747848</v>
      </c>
      <c r="T13" s="23">
        <f>F13</f>
        <v>2.0092259999999998E-3</v>
      </c>
      <c r="U13" s="32">
        <f>W13*0.0000000267</f>
        <v>2.403E-7</v>
      </c>
      <c r="V13" s="23">
        <f>T13-U13</f>
        <v>2.0089856999999998E-3</v>
      </c>
      <c r="W13" s="32">
        <v>9</v>
      </c>
    </row>
    <row r="14" spans="1:36">
      <c r="A14" s="21" t="s">
        <v>83</v>
      </c>
      <c r="B14" s="52">
        <v>2434335000</v>
      </c>
      <c r="C14" s="52">
        <v>341087.9</v>
      </c>
      <c r="D14" s="52">
        <v>4892359</v>
      </c>
      <c r="E14" s="52">
        <v>685.14909999999998</v>
      </c>
      <c r="F14" s="22">
        <v>2.0097309999999998E-3</v>
      </c>
      <c r="G14" s="52">
        <v>1.474843E-7</v>
      </c>
      <c r="H14" s="53">
        <f>F14</f>
        <v>2.0097309999999998E-3</v>
      </c>
      <c r="I14" s="53"/>
      <c r="K14" s="55">
        <f>V14</f>
        <v>2.0094639999999999E-3</v>
      </c>
      <c r="L14" s="52">
        <f>(G14/F14)*K14</f>
        <v>1.4746470617968274E-7</v>
      </c>
      <c r="M14" s="56">
        <f>((K14/0.0020025)-1)*1000</f>
        <v>3.4776529338327311</v>
      </c>
      <c r="N14" s="57">
        <f>(L14/K14)*1000</f>
        <v>7.3385094821147703E-2</v>
      </c>
      <c r="O14" s="58">
        <v>0.11166091118747848</v>
      </c>
      <c r="T14" s="23">
        <f>F14</f>
        <v>2.0097309999999998E-3</v>
      </c>
      <c r="U14" s="32">
        <f>W14*0.0000000267</f>
        <v>2.67E-7</v>
      </c>
      <c r="V14" s="23">
        <f>T14-U14</f>
        <v>2.0094639999999999E-3</v>
      </c>
      <c r="W14" s="32">
        <v>10</v>
      </c>
    </row>
    <row r="15" spans="1:36">
      <c r="A15" s="21" t="s">
        <v>84</v>
      </c>
      <c r="B15" s="52">
        <v>2439301000</v>
      </c>
      <c r="C15" s="52">
        <v>942492.9</v>
      </c>
      <c r="D15" s="52">
        <v>4902898</v>
      </c>
      <c r="E15" s="52">
        <v>2028.0419999999999</v>
      </c>
      <c r="F15" s="22">
        <v>2.0099599999999999E-3</v>
      </c>
      <c r="G15" s="52">
        <v>1.4066420000000001E-7</v>
      </c>
      <c r="H15" s="53">
        <f>F15</f>
        <v>2.0099599999999999E-3</v>
      </c>
      <c r="I15" s="53"/>
      <c r="K15" s="55">
        <f>V15</f>
        <v>2.0096662999999999E-3</v>
      </c>
      <c r="L15" s="52">
        <f>(G15/F15)*K15</f>
        <v>1.4064364582203627E-7</v>
      </c>
      <c r="M15" s="56">
        <f>((K15/0.0020025)-1)*1000</f>
        <v>3.5786766541823223</v>
      </c>
      <c r="N15" s="57">
        <f>(L15/K15)*1000</f>
        <v>6.9983581762821157E-2</v>
      </c>
      <c r="O15" s="58">
        <v>0.11166091118747848</v>
      </c>
      <c r="T15" s="23">
        <f>F15</f>
        <v>2.0099599999999999E-3</v>
      </c>
      <c r="U15" s="32">
        <f>W15*0.0000000267</f>
        <v>2.9369999999999999E-7</v>
      </c>
      <c r="V15" s="23">
        <f>T15-U15</f>
        <v>2.0096662999999999E-3</v>
      </c>
      <c r="W15" s="32">
        <v>11</v>
      </c>
    </row>
    <row r="16" spans="1:36" s="43" customFormat="1">
      <c r="A16" s="43" t="s">
        <v>201</v>
      </c>
      <c r="B16" s="44">
        <v>2513292000</v>
      </c>
      <c r="C16" s="44">
        <v>499027.20000000001</v>
      </c>
      <c r="D16" s="44">
        <v>5063756</v>
      </c>
      <c r="E16" s="44">
        <v>986.35860000000002</v>
      </c>
      <c r="F16" s="45">
        <v>2.0147899999999998E-3</v>
      </c>
      <c r="G16" s="44">
        <v>1.2337449999999999E-7</v>
      </c>
      <c r="H16" s="46"/>
      <c r="I16" s="46">
        <f>F16</f>
        <v>2.0147899999999998E-3</v>
      </c>
      <c r="J16" s="47"/>
      <c r="K16" s="45"/>
      <c r="L16" s="44"/>
      <c r="M16" s="48"/>
      <c r="N16" s="49"/>
      <c r="O16" s="50"/>
      <c r="P16" s="44">
        <f>F16</f>
        <v>2.0147899999999998E-3</v>
      </c>
      <c r="Q16" s="43">
        <f>W16*0.0000000267</f>
        <v>3.2040000000000004E-7</v>
      </c>
      <c r="R16" s="44">
        <f>P16-Q16</f>
        <v>2.0144695999999998E-3</v>
      </c>
      <c r="S16" s="51">
        <f>((R16/0.0020025)-1)*1000</f>
        <v>5.9773283395754273</v>
      </c>
      <c r="T16" s="44"/>
      <c r="U16" s="44"/>
      <c r="V16" s="44"/>
      <c r="W16" s="32">
        <v>12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s="43" customFormat="1">
      <c r="A17" s="43" t="s">
        <v>202</v>
      </c>
      <c r="B17" s="44">
        <v>2511642000</v>
      </c>
      <c r="C17" s="44">
        <v>798720.3</v>
      </c>
      <c r="D17" s="44">
        <v>5059410</v>
      </c>
      <c r="E17" s="44">
        <v>1703.44</v>
      </c>
      <c r="F17" s="45">
        <v>2.0143829999999998E-3</v>
      </c>
      <c r="G17" s="44">
        <v>1.291543E-7</v>
      </c>
      <c r="H17" s="46"/>
      <c r="I17" s="46">
        <f>F17</f>
        <v>2.0143829999999998E-3</v>
      </c>
      <c r="J17" s="47"/>
      <c r="K17" s="45"/>
      <c r="L17" s="44"/>
      <c r="M17" s="48"/>
      <c r="N17" s="49"/>
      <c r="O17" s="50"/>
      <c r="P17" s="44">
        <f>F17</f>
        <v>2.0143829999999998E-3</v>
      </c>
      <c r="Q17" s="43">
        <f>W17*0.0000000267</f>
        <v>3.4710000000000003E-7</v>
      </c>
      <c r="R17" s="44">
        <f>P17-Q17</f>
        <v>2.0140358999999998E-3</v>
      </c>
      <c r="S17" s="51">
        <f>((R17/0.0020025)-1)*1000</f>
        <v>5.7607490636704117</v>
      </c>
      <c r="T17" s="44"/>
      <c r="U17" s="44"/>
      <c r="V17" s="44"/>
      <c r="W17" s="32">
        <v>13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>
      <c r="A18" s="21" t="s">
        <v>85</v>
      </c>
      <c r="B18" s="52">
        <v>2527214000</v>
      </c>
      <c r="C18" s="52">
        <v>1213777</v>
      </c>
      <c r="D18" s="52">
        <v>5080199</v>
      </c>
      <c r="E18" s="52">
        <v>2381.8850000000002</v>
      </c>
      <c r="F18" s="22">
        <v>2.010197E-3</v>
      </c>
      <c r="G18" s="52">
        <v>8.1927840000000006E-8</v>
      </c>
      <c r="H18" s="53">
        <f>F18</f>
        <v>2.010197E-3</v>
      </c>
      <c r="I18" s="53"/>
      <c r="K18" s="55">
        <f>V18</f>
        <v>2.0098232000000001E-3</v>
      </c>
      <c r="L18" s="52">
        <f>(G18/F18)*K18</f>
        <v>8.1912605360513432E-8</v>
      </c>
      <c r="M18" s="56">
        <f>((K18/0.0020025)-1)*1000</f>
        <v>3.6570287141073354</v>
      </c>
      <c r="N18" s="57">
        <f>(L18/K18)*1000</f>
        <v>4.0756124897211574E-2</v>
      </c>
      <c r="O18" s="58">
        <v>0.11166091118747848</v>
      </c>
      <c r="T18" s="23">
        <f>F18</f>
        <v>2.010197E-3</v>
      </c>
      <c r="U18" s="32">
        <f>W18*0.0000000267</f>
        <v>3.7380000000000003E-7</v>
      </c>
      <c r="V18" s="23">
        <f>T18-U18</f>
        <v>2.0098232000000001E-3</v>
      </c>
      <c r="W18" s="32">
        <v>14</v>
      </c>
    </row>
    <row r="19" spans="1:36">
      <c r="A19" s="21" t="s">
        <v>86</v>
      </c>
      <c r="B19" s="52">
        <v>2548310000</v>
      </c>
      <c r="C19" s="52">
        <v>744254.5</v>
      </c>
      <c r="D19" s="52">
        <v>5122189</v>
      </c>
      <c r="E19" s="52">
        <v>1434.9010000000001</v>
      </c>
      <c r="F19" s="22">
        <v>2.010034E-3</v>
      </c>
      <c r="G19" s="52">
        <v>1.056144E-7</v>
      </c>
      <c r="H19" s="53">
        <f>F19</f>
        <v>2.010034E-3</v>
      </c>
      <c r="I19" s="53"/>
      <c r="K19" s="55">
        <f>V19</f>
        <v>2.0096335E-3</v>
      </c>
      <c r="L19" s="52">
        <f>(G19/F19)*K19</f>
        <v>1.0559335629267963E-7</v>
      </c>
      <c r="M19" s="56">
        <f>((K19/0.0020025)-1)*1000</f>
        <v>3.5622971285893534</v>
      </c>
      <c r="N19" s="57">
        <f>(L19/K19)*1000</f>
        <v>5.2543588814915568E-2</v>
      </c>
      <c r="O19" s="58">
        <v>0.11166091118747848</v>
      </c>
      <c r="T19" s="23">
        <f>F19</f>
        <v>2.010034E-3</v>
      </c>
      <c r="U19" s="32">
        <f>W19*0.0000000267</f>
        <v>4.0050000000000002E-7</v>
      </c>
      <c r="V19" s="23">
        <f>T19-U19</f>
        <v>2.0096335E-3</v>
      </c>
      <c r="W19" s="32">
        <v>15</v>
      </c>
    </row>
    <row r="20" spans="1:36">
      <c r="A20" s="21" t="s">
        <v>87</v>
      </c>
      <c r="B20" s="52">
        <v>2546499000</v>
      </c>
      <c r="C20" s="52">
        <v>449732</v>
      </c>
      <c r="D20" s="52">
        <v>5118473</v>
      </c>
      <c r="E20" s="52">
        <v>943.20209999999997</v>
      </c>
      <c r="F20" s="22">
        <v>2.0100040000000001E-3</v>
      </c>
      <c r="G20" s="52">
        <v>1.2497440000000001E-7</v>
      </c>
      <c r="H20" s="53">
        <f>F20</f>
        <v>2.0100040000000001E-3</v>
      </c>
      <c r="I20" s="53"/>
      <c r="K20" s="55">
        <f>V20</f>
        <v>2.0095768000000002E-3</v>
      </c>
      <c r="L20" s="52">
        <f>(G20/F20)*K20</f>
        <v>1.2494783832963516E-7</v>
      </c>
      <c r="M20" s="56">
        <f>((K20/0.0020025)-1)*1000</f>
        <v>3.5339825218478893</v>
      </c>
      <c r="N20" s="57">
        <f>(L20/K20)*1000</f>
        <v>6.2176194674239453E-2</v>
      </c>
      <c r="O20" s="58">
        <v>0.11166091118747848</v>
      </c>
      <c r="T20" s="23">
        <f>F20</f>
        <v>2.0100040000000001E-3</v>
      </c>
      <c r="U20" s="32">
        <f>W20*0.0000000267</f>
        <v>4.2720000000000001E-7</v>
      </c>
      <c r="V20" s="23">
        <f>T20-U20</f>
        <v>2.0095768000000002E-3</v>
      </c>
      <c r="W20" s="32">
        <v>16</v>
      </c>
    </row>
    <row r="21" spans="1:36">
      <c r="A21" s="21" t="s">
        <v>88</v>
      </c>
      <c r="B21" s="52">
        <v>2516097000</v>
      </c>
      <c r="C21" s="52">
        <v>303063.90000000002</v>
      </c>
      <c r="D21" s="52">
        <v>5058182</v>
      </c>
      <c r="E21" s="52">
        <v>714.21220000000005</v>
      </c>
      <c r="F21" s="22">
        <v>2.0103289999999999E-3</v>
      </c>
      <c r="G21" s="52">
        <v>1.165535E-7</v>
      </c>
      <c r="H21" s="53">
        <f>F21</f>
        <v>2.0103289999999999E-3</v>
      </c>
      <c r="I21" s="53"/>
      <c r="K21" s="55">
        <f>V21</f>
        <v>2.0098751E-3</v>
      </c>
      <c r="L21" s="52">
        <f>(G21/F21)*K21</f>
        <v>1.165271840916835E-7</v>
      </c>
      <c r="M21" s="56">
        <f>((K21/0.0020025)-1)*1000</f>
        <v>3.6829463171035304</v>
      </c>
      <c r="N21" s="57">
        <f>(L21/K21)*1000</f>
        <v>5.7977326099359856E-2</v>
      </c>
      <c r="O21" s="58">
        <v>0.11166091118747848</v>
      </c>
      <c r="T21" s="23">
        <f>F21</f>
        <v>2.0103289999999999E-3</v>
      </c>
      <c r="U21" s="32">
        <f>W21*0.0000000267</f>
        <v>4.5390000000000001E-7</v>
      </c>
      <c r="V21" s="23">
        <f>T21-U21</f>
        <v>2.0098751E-3</v>
      </c>
      <c r="W21" s="32">
        <v>17</v>
      </c>
    </row>
    <row r="22" spans="1:36">
      <c r="A22" s="21" t="s">
        <v>51</v>
      </c>
      <c r="B22" s="52">
        <v>2490593000</v>
      </c>
      <c r="C22" s="52">
        <v>1012488</v>
      </c>
      <c r="D22" s="52">
        <v>5006944</v>
      </c>
      <c r="E22" s="52">
        <v>2223.3910000000001</v>
      </c>
      <c r="F22" s="22">
        <v>2.010342E-3</v>
      </c>
      <c r="G22" s="52">
        <v>1.6280090000000001E-7</v>
      </c>
      <c r="H22" s="53">
        <f>F22</f>
        <v>2.010342E-3</v>
      </c>
      <c r="I22" s="53"/>
      <c r="K22" s="55">
        <f>V22</f>
        <v>2.0098614000000001E-3</v>
      </c>
      <c r="L22" s="52">
        <f>(G22/F22)*K22</f>
        <v>1.6276198019802602E-7</v>
      </c>
      <c r="M22" s="56">
        <f>((K22/0.0020025)-1)*1000</f>
        <v>3.6761048689140097</v>
      </c>
      <c r="N22" s="57">
        <f>(L22/K22)*1000</f>
        <v>8.0981693662073417E-2</v>
      </c>
      <c r="O22" s="58">
        <v>0.11166091118747848</v>
      </c>
      <c r="T22" s="23">
        <f>F22</f>
        <v>2.010342E-3</v>
      </c>
      <c r="U22" s="32">
        <f>W22*0.0000000267</f>
        <v>4.806E-7</v>
      </c>
      <c r="V22" s="23">
        <f>T22-U22</f>
        <v>2.0098614000000001E-3</v>
      </c>
      <c r="W22" s="32">
        <v>18</v>
      </c>
    </row>
    <row r="23" spans="1:36" s="43" customFormat="1" ht="15">
      <c r="A23" s="43" t="s">
        <v>203</v>
      </c>
      <c r="B23" s="44">
        <v>2470462000</v>
      </c>
      <c r="C23" s="44">
        <v>611953.30000000005</v>
      </c>
      <c r="D23" s="44">
        <v>4978269</v>
      </c>
      <c r="E23" s="44">
        <v>1156.076</v>
      </c>
      <c r="F23" s="45">
        <v>2.0151169999999999E-3</v>
      </c>
      <c r="G23" s="44">
        <v>1.8152889999999999E-7</v>
      </c>
      <c r="H23" s="46"/>
      <c r="I23" s="46">
        <f>F23</f>
        <v>2.0151169999999999E-3</v>
      </c>
      <c r="J23" s="47"/>
      <c r="K23" s="45"/>
      <c r="L23" s="44"/>
      <c r="M23" s="48"/>
      <c r="N23" s="49"/>
      <c r="O23" s="50"/>
      <c r="P23" s="44">
        <f>F23</f>
        <v>2.0151169999999999E-3</v>
      </c>
      <c r="Q23" s="43">
        <f>W23*0.0000000267</f>
        <v>5.073E-7</v>
      </c>
      <c r="R23" s="44">
        <f>P23-Q23</f>
        <v>2.0146096999999999E-3</v>
      </c>
      <c r="S23" s="51">
        <f>((R23/0.0020025)-1)*1000</f>
        <v>6.0472908863919983</v>
      </c>
      <c r="T23" s="44"/>
      <c r="U23" s="44"/>
      <c r="V23" s="44"/>
      <c r="W23" s="32">
        <v>19</v>
      </c>
      <c r="X23" s="32"/>
      <c r="Y23" s="32"/>
      <c r="Z23" s="59" t="s">
        <v>204</v>
      </c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6" s="43" customFormat="1">
      <c r="A24" s="43" t="s">
        <v>205</v>
      </c>
      <c r="B24" s="44">
        <v>2482060000</v>
      </c>
      <c r="C24" s="44">
        <v>704461.8</v>
      </c>
      <c r="D24" s="44">
        <v>5000988</v>
      </c>
      <c r="E24" s="44">
        <v>1364.886</v>
      </c>
      <c r="F24" s="45">
        <v>2.014854E-3</v>
      </c>
      <c r="G24" s="44">
        <v>1.2762730000000001E-7</v>
      </c>
      <c r="H24" s="46"/>
      <c r="I24" s="46">
        <f>F24</f>
        <v>2.014854E-3</v>
      </c>
      <c r="J24" s="47"/>
      <c r="K24" s="45"/>
      <c r="L24" s="44"/>
      <c r="M24" s="48"/>
      <c r="N24" s="49"/>
      <c r="O24" s="50"/>
      <c r="P24" s="44">
        <f>F24</f>
        <v>2.014854E-3</v>
      </c>
      <c r="Q24" s="43">
        <f>W24*0.0000000267</f>
        <v>5.3399999999999999E-7</v>
      </c>
      <c r="R24" s="44">
        <f>P24-Q24</f>
        <v>2.01432E-3</v>
      </c>
      <c r="S24" s="51">
        <f>((R24/0.0020025)-1)*1000</f>
        <v>5.9026217228463906</v>
      </c>
      <c r="T24" s="44"/>
      <c r="U24" s="44"/>
      <c r="V24" s="44"/>
      <c r="W24" s="32">
        <v>20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>
      <c r="A25" s="21" t="s">
        <v>52</v>
      </c>
      <c r="B25" s="52">
        <v>2455160000</v>
      </c>
      <c r="C25" s="52">
        <v>2329414</v>
      </c>
      <c r="D25" s="52">
        <v>4935743</v>
      </c>
      <c r="E25" s="52">
        <v>4727.152</v>
      </c>
      <c r="F25" s="22">
        <v>2.0103539999999998E-3</v>
      </c>
      <c r="G25" s="52">
        <v>1.605238E-7</v>
      </c>
      <c r="H25" s="53">
        <f>F25</f>
        <v>2.0103539999999998E-3</v>
      </c>
      <c r="I25" s="53"/>
      <c r="K25" s="55">
        <f>V25</f>
        <v>2.0097932999999998E-3</v>
      </c>
      <c r="L25" s="52">
        <f>(G25/F25)*K25</f>
        <v>1.6047902893248651E-7</v>
      </c>
      <c r="M25" s="56">
        <f>((K25/0.0020025)-1)*1000</f>
        <v>3.6420973782771426</v>
      </c>
      <c r="N25" s="57">
        <f>(L25/K25)*1000</f>
        <v>7.9848524190267001E-2</v>
      </c>
      <c r="O25" s="58">
        <v>0.11166091118747848</v>
      </c>
      <c r="T25" s="23">
        <f>F25</f>
        <v>2.0103539999999998E-3</v>
      </c>
      <c r="U25" s="32">
        <f>W25*0.0000000267</f>
        <v>5.6069999999999998E-7</v>
      </c>
      <c r="V25" s="23">
        <f>T25-U25</f>
        <v>2.0097932999999998E-3</v>
      </c>
      <c r="W25" s="32">
        <v>21</v>
      </c>
      <c r="Z25" s="42"/>
    </row>
    <row r="26" spans="1:36">
      <c r="A26" s="21" t="s">
        <v>53</v>
      </c>
      <c r="B26" s="52">
        <v>2504422000</v>
      </c>
      <c r="C26" s="52">
        <v>2105629</v>
      </c>
      <c r="D26" s="52">
        <v>5032480</v>
      </c>
      <c r="E26" s="52">
        <v>4287.9059999999999</v>
      </c>
      <c r="F26" s="22">
        <v>2.0094380000000001E-3</v>
      </c>
      <c r="G26" s="52">
        <v>1.6190750000000001E-7</v>
      </c>
      <c r="H26" s="53">
        <f>F26</f>
        <v>2.0094380000000001E-3</v>
      </c>
      <c r="I26" s="53"/>
      <c r="K26" s="55">
        <f>V26</f>
        <v>2.0088506000000002E-3</v>
      </c>
      <c r="L26" s="52">
        <f>(G26/F26)*K26</f>
        <v>1.6186017111227121E-7</v>
      </c>
      <c r="M26" s="56">
        <f>((K26/0.0020025)-1)*1000</f>
        <v>3.1713358302123407</v>
      </c>
      <c r="N26" s="57">
        <f>(L26/K26)*1000</f>
        <v>8.0573523542403408E-2</v>
      </c>
      <c r="O26" s="58">
        <v>0.11166091118747848</v>
      </c>
      <c r="T26" s="23">
        <f>F26</f>
        <v>2.0094380000000001E-3</v>
      </c>
      <c r="U26" s="32">
        <f>W26*0.0000000267</f>
        <v>5.8739999999999998E-7</v>
      </c>
      <c r="V26" s="23">
        <f>T26-U26</f>
        <v>2.0088506000000002E-3</v>
      </c>
      <c r="W26" s="32">
        <v>22</v>
      </c>
      <c r="AC26" s="53"/>
    </row>
    <row r="27" spans="1:36">
      <c r="A27" s="21" t="s">
        <v>54</v>
      </c>
      <c r="B27" s="52">
        <v>2515189000</v>
      </c>
      <c r="C27" s="52">
        <v>1283542</v>
      </c>
      <c r="D27" s="52">
        <v>5056861</v>
      </c>
      <c r="E27" s="52">
        <v>2676.596</v>
      </c>
      <c r="F27" s="22">
        <v>2.010529E-3</v>
      </c>
      <c r="G27" s="52">
        <v>1.4337099999999999E-7</v>
      </c>
      <c r="H27" s="53">
        <f>F27</f>
        <v>2.010529E-3</v>
      </c>
      <c r="I27" s="53"/>
      <c r="K27" s="55">
        <f>V27</f>
        <v>2.0099149000000001E-3</v>
      </c>
      <c r="L27" s="52">
        <f>(G27/F27)*K27</f>
        <v>1.4332720847493371E-7</v>
      </c>
      <c r="M27" s="56">
        <f>((K27/0.0020025)-1)*1000</f>
        <v>3.7028214731587017</v>
      </c>
      <c r="N27" s="57">
        <f>(L27/K27)*1000</f>
        <v>7.1310088041505487E-2</v>
      </c>
      <c r="O27" s="58">
        <v>0.11166091118747848</v>
      </c>
      <c r="T27" s="23">
        <f>F27</f>
        <v>2.010529E-3</v>
      </c>
      <c r="U27" s="32">
        <f>W27*0.0000000267</f>
        <v>6.1409999999999997E-7</v>
      </c>
      <c r="V27" s="23">
        <f>T27-U27</f>
        <v>2.0099149000000001E-3</v>
      </c>
      <c r="W27" s="32">
        <v>23</v>
      </c>
      <c r="AC27" s="53"/>
    </row>
    <row r="28" spans="1:36">
      <c r="A28" s="21" t="s">
        <v>55</v>
      </c>
      <c r="B28" s="52">
        <v>2532126000</v>
      </c>
      <c r="C28" s="52">
        <v>879456.2</v>
      </c>
      <c r="D28" s="52">
        <v>5090893</v>
      </c>
      <c r="E28" s="52">
        <v>1795.6980000000001</v>
      </c>
      <c r="F28" s="22">
        <v>2.0105209999999999E-3</v>
      </c>
      <c r="G28" s="52">
        <v>1.3252290000000001E-7</v>
      </c>
      <c r="H28" s="53">
        <f>F28</f>
        <v>2.0105209999999999E-3</v>
      </c>
      <c r="I28" s="53"/>
      <c r="K28" s="55">
        <f>V28</f>
        <v>2.0098802E-3</v>
      </c>
      <c r="L28" s="52">
        <f>(G28/F28)*K28</f>
        <v>1.324806618565934E-7</v>
      </c>
      <c r="M28" s="56">
        <f>((K28/0.0020025)-1)*1000</f>
        <v>3.6854931335830177</v>
      </c>
      <c r="N28" s="57">
        <f>(L28/K28)*1000</f>
        <v>6.5914705690714004E-2</v>
      </c>
      <c r="O28" s="58">
        <v>0.11166091118747848</v>
      </c>
      <c r="T28" s="23">
        <f>F28</f>
        <v>2.0105209999999999E-3</v>
      </c>
      <c r="U28" s="32">
        <f>W28*0.0000000267</f>
        <v>6.4080000000000007E-7</v>
      </c>
      <c r="V28" s="23">
        <f>T28-U28</f>
        <v>2.0098802E-3</v>
      </c>
      <c r="W28" s="32">
        <v>24</v>
      </c>
      <c r="AC28" s="53"/>
    </row>
    <row r="29" spans="1:36">
      <c r="A29" s="21" t="s">
        <v>56</v>
      </c>
      <c r="B29" s="52">
        <v>2526979000</v>
      </c>
      <c r="C29" s="52">
        <v>688634.1</v>
      </c>
      <c r="D29" s="52">
        <v>5081479</v>
      </c>
      <c r="E29" s="52">
        <v>1370.1089999999999</v>
      </c>
      <c r="F29" s="22">
        <v>2.0108909999999999E-3</v>
      </c>
      <c r="G29" s="52">
        <v>1.475306E-7</v>
      </c>
      <c r="H29" s="53">
        <f>F29</f>
        <v>2.0108909999999999E-3</v>
      </c>
      <c r="I29" s="53"/>
      <c r="K29" s="55">
        <f>V29</f>
        <v>2.0102235E-3</v>
      </c>
      <c r="L29" s="52">
        <f>(G29/F29)*K29</f>
        <v>1.4748162833743849E-7</v>
      </c>
      <c r="M29" s="56">
        <f>((K29/0.0020025)-1)*1000</f>
        <v>3.85692883895139</v>
      </c>
      <c r="N29" s="57">
        <f>(L29/K29)*1000</f>
        <v>7.3365786609020586E-2</v>
      </c>
      <c r="O29" s="58">
        <v>0.11166091118747848</v>
      </c>
      <c r="T29" s="23">
        <f>F29</f>
        <v>2.0108909999999999E-3</v>
      </c>
      <c r="U29" s="32">
        <f>W29*0.0000000267</f>
        <v>6.6750000000000007E-7</v>
      </c>
      <c r="V29" s="23">
        <f>T29-U29</f>
        <v>2.0102235E-3</v>
      </c>
      <c r="W29" s="32">
        <v>25</v>
      </c>
    </row>
    <row r="30" spans="1:36" s="43" customFormat="1">
      <c r="A30" s="43" t="s">
        <v>206</v>
      </c>
      <c r="B30" s="44">
        <v>2554552000</v>
      </c>
      <c r="C30" s="44">
        <v>1503873</v>
      </c>
      <c r="D30" s="44">
        <v>5147777</v>
      </c>
      <c r="E30" s="44">
        <v>3159.643</v>
      </c>
      <c r="F30" s="45">
        <v>2.0151380000000001E-3</v>
      </c>
      <c r="G30" s="44">
        <v>1.410978E-7</v>
      </c>
      <c r="H30" s="46"/>
      <c r="I30" s="46">
        <f>F30</f>
        <v>2.0151380000000001E-3</v>
      </c>
      <c r="J30" s="47"/>
      <c r="K30" s="45"/>
      <c r="L30" s="44"/>
      <c r="M30" s="48"/>
      <c r="N30" s="49"/>
      <c r="O30" s="50"/>
      <c r="P30" s="44">
        <f>F30</f>
        <v>2.0151380000000001E-3</v>
      </c>
      <c r="Q30" s="43">
        <f>W30*0.0000000267</f>
        <v>6.9420000000000006E-7</v>
      </c>
      <c r="R30" s="44">
        <f>P30-Q30</f>
        <v>2.0144438000000001E-3</v>
      </c>
      <c r="S30" s="51">
        <f>((R30/0.0020025)-1)*1000</f>
        <v>5.9644444444444389</v>
      </c>
      <c r="T30" s="44"/>
      <c r="U30" s="44"/>
      <c r="V30" s="44"/>
      <c r="W30" s="32">
        <v>26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s="43" customFormat="1">
      <c r="A31" s="43" t="s">
        <v>207</v>
      </c>
      <c r="B31" s="44">
        <v>2561142000</v>
      </c>
      <c r="C31" s="44">
        <v>691099</v>
      </c>
      <c r="D31" s="44">
        <v>5161361</v>
      </c>
      <c r="E31" s="44">
        <v>1413.6569999999999</v>
      </c>
      <c r="F31" s="45">
        <v>2.0152579999999998E-3</v>
      </c>
      <c r="G31" s="44">
        <v>9.8709370000000006E-8</v>
      </c>
      <c r="H31" s="46"/>
      <c r="I31" s="46">
        <f>F31</f>
        <v>2.0152579999999998E-3</v>
      </c>
      <c r="J31" s="47"/>
      <c r="K31" s="45"/>
      <c r="L31" s="44"/>
      <c r="M31" s="48"/>
      <c r="N31" s="49"/>
      <c r="O31" s="50"/>
      <c r="P31" s="44">
        <f>F31</f>
        <v>2.0152579999999998E-3</v>
      </c>
      <c r="Q31" s="43">
        <f>W31*0.0000000267</f>
        <v>7.2090000000000006E-7</v>
      </c>
      <c r="R31" s="44">
        <f>P31-Q31</f>
        <v>2.0145370999999999E-3</v>
      </c>
      <c r="S31" s="51">
        <f>((R31/0.0020025)-1)*1000</f>
        <v>6.0110362047440802</v>
      </c>
      <c r="T31" s="44"/>
      <c r="U31" s="44"/>
      <c r="V31" s="44"/>
      <c r="W31" s="32">
        <v>27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1:36">
      <c r="A32" s="21" t="s">
        <v>57</v>
      </c>
      <c r="B32" s="52">
        <v>2542626000</v>
      </c>
      <c r="C32" s="52">
        <v>436877</v>
      </c>
      <c r="D32" s="52">
        <v>5113291</v>
      </c>
      <c r="E32" s="52">
        <v>1047.8140000000001</v>
      </c>
      <c r="F32" s="22">
        <v>2.0110280000000002E-3</v>
      </c>
      <c r="G32" s="52">
        <v>9.08366E-8</v>
      </c>
      <c r="H32" s="53">
        <f>F32</f>
        <v>2.0110280000000002E-3</v>
      </c>
      <c r="I32" s="53"/>
      <c r="K32" s="55">
        <f>V32</f>
        <v>2.0102804000000003E-3</v>
      </c>
      <c r="L32" s="52">
        <f>(G32/F32)*K32</f>
        <v>9.0802831478547283E-8</v>
      </c>
      <c r="M32" s="56">
        <f>((K32/0.0020025)-1)*1000</f>
        <v>3.8853433208489996</v>
      </c>
      <c r="N32" s="57">
        <f>(L32/K32)*1000</f>
        <v>4.5169236828129684E-2</v>
      </c>
      <c r="O32" s="58">
        <v>0.11166091118747848</v>
      </c>
      <c r="T32" s="23">
        <f>F32</f>
        <v>2.0110280000000002E-3</v>
      </c>
      <c r="U32" s="32">
        <f>W32*0.0000000267</f>
        <v>7.4760000000000005E-7</v>
      </c>
      <c r="V32" s="23">
        <f>T32-U32</f>
        <v>2.0102804000000003E-3</v>
      </c>
      <c r="W32" s="32">
        <v>28</v>
      </c>
    </row>
    <row r="33" spans="1:36">
      <c r="A33" s="21" t="s">
        <v>58</v>
      </c>
      <c r="B33" s="52">
        <v>2558195000</v>
      </c>
      <c r="C33" s="52">
        <v>823813.4</v>
      </c>
      <c r="D33" s="52">
        <v>5142853</v>
      </c>
      <c r="E33" s="52">
        <v>1473.211</v>
      </c>
      <c r="F33" s="22">
        <v>2.0103450000000002E-3</v>
      </c>
      <c r="G33" s="52">
        <v>1.4622860000000001E-7</v>
      </c>
      <c r="H33" s="53">
        <f>F33</f>
        <v>2.0103450000000002E-3</v>
      </c>
      <c r="I33" s="53"/>
      <c r="K33" s="55">
        <f>V33</f>
        <v>2.0095707000000003E-3</v>
      </c>
      <c r="L33" s="52">
        <f>(G33/F33)*K33</f>
        <v>1.4617227891830507E-7</v>
      </c>
      <c r="M33" s="56">
        <f>((K33/0.0020025)-1)*1000</f>
        <v>3.5309363295881191</v>
      </c>
      <c r="N33" s="57">
        <f>(L33/K33)*1000</f>
        <v>7.2738062372378856E-2</v>
      </c>
      <c r="O33" s="58">
        <v>0.11166091118747848</v>
      </c>
      <c r="T33" s="23">
        <f>F33</f>
        <v>2.0103450000000002E-3</v>
      </c>
      <c r="U33" s="32">
        <f>W33*0.0000000267</f>
        <v>7.7430000000000004E-7</v>
      </c>
      <c r="V33" s="23">
        <f>T33-U33</f>
        <v>2.0095707000000003E-3</v>
      </c>
      <c r="W33" s="32">
        <v>29</v>
      </c>
    </row>
    <row r="34" spans="1:36">
      <c r="A34" s="21" t="s">
        <v>59</v>
      </c>
      <c r="B34" s="52">
        <v>2561671000</v>
      </c>
      <c r="C34" s="52">
        <v>998179.7</v>
      </c>
      <c r="D34" s="52">
        <v>5150946</v>
      </c>
      <c r="E34" s="52">
        <v>2155.7310000000002</v>
      </c>
      <c r="F34" s="22">
        <v>2.0107749999999998E-3</v>
      </c>
      <c r="G34" s="52">
        <v>1.1977709999999999E-7</v>
      </c>
      <c r="H34" s="53">
        <f>F34</f>
        <v>2.0107749999999998E-3</v>
      </c>
      <c r="I34" s="53"/>
      <c r="K34" s="55">
        <f>V34</f>
        <v>2.0099739999999999E-3</v>
      </c>
      <c r="L34" s="52">
        <f>(G34/F34)*K34</f>
        <v>1.1972938632885329E-7</v>
      </c>
      <c r="M34" s="56">
        <f>((K34/0.0020025)-1)*1000</f>
        <v>3.7323345817728004</v>
      </c>
      <c r="N34" s="57">
        <f>(L34/K34)*1000</f>
        <v>5.9567629396625674E-2</v>
      </c>
      <c r="O34" s="58">
        <v>0.11166091118747848</v>
      </c>
      <c r="T34" s="23">
        <f>F34</f>
        <v>2.0107749999999998E-3</v>
      </c>
      <c r="U34" s="32">
        <f>W34*0.0000000267</f>
        <v>8.0100000000000004E-7</v>
      </c>
      <c r="V34" s="23">
        <f>T34-U34</f>
        <v>2.0099739999999999E-3</v>
      </c>
      <c r="W34" s="32">
        <v>30</v>
      </c>
    </row>
    <row r="35" spans="1:36">
      <c r="A35" s="21" t="s">
        <v>60</v>
      </c>
      <c r="B35" s="52">
        <v>2576278000</v>
      </c>
      <c r="C35" s="52">
        <v>383817.9</v>
      </c>
      <c r="D35" s="52">
        <v>5180240</v>
      </c>
      <c r="E35" s="52">
        <v>1010.4829999999999</v>
      </c>
      <c r="F35" s="22">
        <v>2.0107459999999999E-3</v>
      </c>
      <c r="G35" s="52">
        <v>1.662172E-7</v>
      </c>
      <c r="H35" s="53">
        <f>F35</f>
        <v>2.0107459999999999E-3</v>
      </c>
      <c r="I35" s="53"/>
      <c r="K35" s="55">
        <f>V35</f>
        <v>2.0099183E-3</v>
      </c>
      <c r="L35" s="52">
        <f>(G35/F35)*K35</f>
        <v>1.6614877863974864E-7</v>
      </c>
      <c r="M35" s="56">
        <f>((K35/0.0020025)-1)*1000</f>
        <v>3.7045193508113972</v>
      </c>
      <c r="N35" s="57">
        <f>(L35/K35)*1000</f>
        <v>8.2664443942695898E-2</v>
      </c>
      <c r="O35" s="58">
        <v>0.11166091118747848</v>
      </c>
      <c r="T35" s="23">
        <f>F35</f>
        <v>2.0107459999999999E-3</v>
      </c>
      <c r="U35" s="32">
        <f>W35*0.0000000267</f>
        <v>8.2770000000000003E-7</v>
      </c>
      <c r="V35" s="23">
        <f>T35-U35</f>
        <v>2.0099183E-3</v>
      </c>
      <c r="W35" s="32">
        <v>31</v>
      </c>
    </row>
    <row r="36" spans="1:36">
      <c r="A36" s="21" t="s">
        <v>62</v>
      </c>
      <c r="B36" s="52">
        <v>2557399000</v>
      </c>
      <c r="C36" s="52">
        <v>802726.8</v>
      </c>
      <c r="D36" s="52">
        <v>5143855</v>
      </c>
      <c r="E36" s="52">
        <v>1743.7809999999999</v>
      </c>
      <c r="F36" s="22">
        <v>2.011362E-3</v>
      </c>
      <c r="G36" s="52">
        <v>1.8085440000000001E-7</v>
      </c>
      <c r="H36" s="53">
        <f>F36</f>
        <v>2.011362E-3</v>
      </c>
      <c r="I36" s="53"/>
      <c r="K36" s="55">
        <f>V36</f>
        <v>2.0105076000000001E-3</v>
      </c>
      <c r="L36" s="52">
        <f>(G36/F36)*K36</f>
        <v>1.8077757544064173E-7</v>
      </c>
      <c r="M36" s="56">
        <f>((K36/0.0020025)-1)*1000</f>
        <v>3.998801498127369</v>
      </c>
      <c r="N36" s="57">
        <f>(L36/K36)*1000</f>
        <v>8.9916385016720016E-2</v>
      </c>
      <c r="O36" s="58">
        <v>0.11166091118747848</v>
      </c>
      <c r="T36" s="23">
        <f>F36</f>
        <v>2.011362E-3</v>
      </c>
      <c r="U36" s="32">
        <f>W36*0.0000000267</f>
        <v>8.5440000000000003E-7</v>
      </c>
      <c r="V36" s="23">
        <f>T36-U36</f>
        <v>2.0105076000000001E-3</v>
      </c>
      <c r="W36" s="32">
        <v>32</v>
      </c>
    </row>
    <row r="37" spans="1:36" s="43" customFormat="1">
      <c r="A37" s="43" t="s">
        <v>208</v>
      </c>
      <c r="B37" s="44">
        <v>2600601000</v>
      </c>
      <c r="C37" s="44">
        <v>395522.1</v>
      </c>
      <c r="D37" s="44">
        <v>5239849</v>
      </c>
      <c r="E37" s="44">
        <v>923.60109999999997</v>
      </c>
      <c r="F37" s="45">
        <v>2.0148610000000002E-3</v>
      </c>
      <c r="G37" s="44">
        <v>1.040941E-7</v>
      </c>
      <c r="H37" s="46"/>
      <c r="I37" s="46">
        <f>F37</f>
        <v>2.0148610000000002E-3</v>
      </c>
      <c r="J37" s="47"/>
      <c r="K37" s="45"/>
      <c r="L37" s="44"/>
      <c r="M37" s="48"/>
      <c r="N37" s="49"/>
      <c r="O37" s="50"/>
      <c r="P37" s="44">
        <f>F37</f>
        <v>2.0148610000000002E-3</v>
      </c>
      <c r="Q37" s="43">
        <f>W37*0.0000000267</f>
        <v>8.8110000000000002E-7</v>
      </c>
      <c r="R37" s="44">
        <f>P37-Q37</f>
        <v>2.0139799000000002E-3</v>
      </c>
      <c r="S37" s="51">
        <f>((R37/0.0020025)-1)*1000</f>
        <v>5.7327840199752345</v>
      </c>
      <c r="T37" s="44"/>
      <c r="U37" s="44"/>
      <c r="V37" s="44"/>
      <c r="W37" s="32">
        <v>33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s="43" customFormat="1">
      <c r="A38" s="43" t="s">
        <v>209</v>
      </c>
      <c r="B38" s="44">
        <v>2555117000</v>
      </c>
      <c r="C38" s="44">
        <v>725187.6</v>
      </c>
      <c r="D38" s="44">
        <v>5150213</v>
      </c>
      <c r="E38" s="44">
        <v>1582.11</v>
      </c>
      <c r="F38" s="45">
        <v>2.0156459999999998E-3</v>
      </c>
      <c r="G38" s="44">
        <v>1.084656E-7</v>
      </c>
      <c r="H38" s="46"/>
      <c r="I38" s="46">
        <f>F38</f>
        <v>2.0156459999999998E-3</v>
      </c>
      <c r="J38" s="47"/>
      <c r="K38" s="45"/>
      <c r="L38" s="44"/>
      <c r="M38" s="48"/>
      <c r="N38" s="49"/>
      <c r="O38" s="50"/>
      <c r="P38" s="44">
        <f>F38</f>
        <v>2.0156459999999998E-3</v>
      </c>
      <c r="Q38" s="43">
        <f>W38*0.0000000267</f>
        <v>9.0780000000000002E-7</v>
      </c>
      <c r="R38" s="44">
        <f>P38-Q38</f>
        <v>2.0147381999999999E-3</v>
      </c>
      <c r="S38" s="51">
        <f>((R38/0.0020025)-1)*1000</f>
        <v>6.111460674157243</v>
      </c>
      <c r="T38" s="44"/>
      <c r="U38" s="44"/>
      <c r="V38" s="44"/>
      <c r="W38" s="32">
        <v>34</v>
      </c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>
      <c r="A39" s="21" t="s">
        <v>63</v>
      </c>
      <c r="B39" s="52">
        <v>2575991000</v>
      </c>
      <c r="C39" s="52">
        <v>976177.5</v>
      </c>
      <c r="D39" s="52">
        <v>5179713</v>
      </c>
      <c r="E39" s="52">
        <v>1860.1990000000001</v>
      </c>
      <c r="F39" s="22">
        <v>2.0107649999999999E-3</v>
      </c>
      <c r="G39" s="52">
        <v>1.196018E-7</v>
      </c>
      <c r="H39" s="53">
        <f>F39</f>
        <v>2.0107649999999999E-3</v>
      </c>
      <c r="I39" s="53"/>
      <c r="K39" s="55">
        <f>V39</f>
        <v>2.0098304999999999E-3</v>
      </c>
      <c r="L39" s="52">
        <f>(G39/F39)*K39</f>
        <v>1.1954621524389971E-7</v>
      </c>
      <c r="M39" s="56">
        <f>((K39/0.0020025)-1)*1000</f>
        <v>3.6606741573033119</v>
      </c>
      <c r="N39" s="57">
        <f>(L39/K39)*1000</f>
        <v>5.9480744890626207E-2</v>
      </c>
      <c r="O39" s="58">
        <v>0.11166091118747848</v>
      </c>
      <c r="T39" s="23">
        <f>F39</f>
        <v>2.0107649999999999E-3</v>
      </c>
      <c r="U39" s="32">
        <f>W39*0.0000000267</f>
        <v>9.3450000000000001E-7</v>
      </c>
      <c r="V39" s="23">
        <f>T39-U39</f>
        <v>2.0098304999999999E-3</v>
      </c>
      <c r="W39" s="32">
        <v>35</v>
      </c>
    </row>
    <row r="40" spans="1:36">
      <c r="A40" s="21" t="s">
        <v>64</v>
      </c>
      <c r="B40" s="52">
        <v>2572871000</v>
      </c>
      <c r="C40" s="52">
        <v>792795.6</v>
      </c>
      <c r="D40" s="52">
        <v>5174800</v>
      </c>
      <c r="E40" s="52">
        <v>1675.0329999999999</v>
      </c>
      <c r="F40" s="22">
        <v>2.0112939999999998E-3</v>
      </c>
      <c r="G40" s="52">
        <v>1.5848870000000001E-7</v>
      </c>
      <c r="H40" s="53">
        <f>F40</f>
        <v>2.0112939999999998E-3</v>
      </c>
      <c r="I40" s="53"/>
      <c r="K40" s="55">
        <f>V40</f>
        <v>2.0103327999999999E-3</v>
      </c>
      <c r="L40" s="52">
        <f>(G40/F40)*K40</f>
        <v>1.5841295804559651E-7</v>
      </c>
      <c r="M40" s="56">
        <f>((K40/0.0020025)-1)*1000</f>
        <v>3.911510611735336</v>
      </c>
      <c r="N40" s="57">
        <f>(L40/K40)*1000</f>
        <v>7.8799369957848031E-2</v>
      </c>
      <c r="O40" s="58">
        <v>0.11166091118747848</v>
      </c>
      <c r="T40" s="23">
        <f>F40</f>
        <v>2.0112939999999998E-3</v>
      </c>
      <c r="U40" s="32">
        <f>W40*0.0000000267</f>
        <v>9.612E-7</v>
      </c>
      <c r="V40" s="23">
        <f>T40-U40</f>
        <v>2.0103327999999999E-3</v>
      </c>
      <c r="W40" s="32">
        <v>36</v>
      </c>
    </row>
    <row r="41" spans="1:36">
      <c r="A41" s="21" t="s">
        <v>65</v>
      </c>
      <c r="B41" s="52">
        <v>2553588000</v>
      </c>
      <c r="C41" s="52">
        <v>490869.8</v>
      </c>
      <c r="D41" s="52">
        <v>5135256</v>
      </c>
      <c r="E41" s="52">
        <v>846.27049999999997</v>
      </c>
      <c r="F41" s="22">
        <v>2.010997E-3</v>
      </c>
      <c r="G41" s="52">
        <v>1.5086950000000001E-7</v>
      </c>
      <c r="H41" s="53">
        <f>F41</f>
        <v>2.010997E-3</v>
      </c>
      <c r="I41" s="53"/>
      <c r="K41" s="55">
        <f>V41</f>
        <v>2.0100091000000001E-3</v>
      </c>
      <c r="L41" s="52">
        <f>(G41/F41)*K41</f>
        <v>1.507953855288944E-7</v>
      </c>
      <c r="M41" s="56">
        <f>((K41/0.0020025)-1)*1000</f>
        <v>3.7498626716605532</v>
      </c>
      <c r="N41" s="57">
        <f>(L41/K41)*1000</f>
        <v>7.5022240212193267E-2</v>
      </c>
      <c r="O41" s="58">
        <v>0.11166091118747848</v>
      </c>
      <c r="T41" s="23">
        <f>F41</f>
        <v>2.010997E-3</v>
      </c>
      <c r="U41" s="32">
        <f>W41*0.0000000267</f>
        <v>9.879000000000001E-7</v>
      </c>
      <c r="V41" s="23">
        <f>T41-U41</f>
        <v>2.0100091000000001E-3</v>
      </c>
      <c r="W41" s="32">
        <v>37</v>
      </c>
    </row>
    <row r="42" spans="1:36">
      <c r="A42" s="21" t="s">
        <v>66</v>
      </c>
      <c r="B42" s="52">
        <v>2537896000</v>
      </c>
      <c r="C42" s="52">
        <v>699870.7</v>
      </c>
      <c r="D42" s="52">
        <v>5104259</v>
      </c>
      <c r="E42" s="52">
        <v>1641.1949999999999</v>
      </c>
      <c r="F42" s="22">
        <v>2.011217E-3</v>
      </c>
      <c r="G42" s="52">
        <v>1.8646809999999999E-7</v>
      </c>
      <c r="H42" s="53">
        <f>F42</f>
        <v>2.011217E-3</v>
      </c>
      <c r="I42" s="53"/>
      <c r="K42" s="55">
        <f>V42</f>
        <v>2.0102024000000001E-3</v>
      </c>
      <c r="L42" s="52">
        <f>(G42/F42)*K42</f>
        <v>1.8637403231150093E-7</v>
      </c>
      <c r="M42" s="56">
        <f>((K42/0.0020025)-1)*1000</f>
        <v>3.8463920099875981</v>
      </c>
      <c r="N42" s="57">
        <f>(L42/K42)*1000</f>
        <v>9.271406317667362E-2</v>
      </c>
      <c r="O42" s="58">
        <v>0.11166091118747848</v>
      </c>
      <c r="T42" s="23">
        <f>F42</f>
        <v>2.011217E-3</v>
      </c>
      <c r="U42" s="32">
        <f>W42*0.0000000267</f>
        <v>1.0146E-6</v>
      </c>
      <c r="V42" s="23">
        <f>T42-U42</f>
        <v>2.0102024000000001E-3</v>
      </c>
      <c r="W42" s="32">
        <v>38</v>
      </c>
    </row>
    <row r="43" spans="1:36">
      <c r="A43" s="21" t="s">
        <v>67</v>
      </c>
      <c r="B43" s="52">
        <v>2534011000</v>
      </c>
      <c r="C43" s="52">
        <v>992658.4</v>
      </c>
      <c r="D43" s="52">
        <v>5092812</v>
      </c>
      <c r="E43" s="52">
        <v>1809.134</v>
      </c>
      <c r="F43" s="22">
        <v>2.0097829999999998E-3</v>
      </c>
      <c r="G43" s="52">
        <v>1.66464E-7</v>
      </c>
      <c r="H43" s="53">
        <f>F43</f>
        <v>2.0097829999999998E-3</v>
      </c>
      <c r="I43" s="53"/>
      <c r="K43" s="55">
        <f>V43</f>
        <v>2.0087416999999999E-3</v>
      </c>
      <c r="L43" s="52">
        <f>(G43/F43)*K43</f>
        <v>1.6637775239854256E-7</v>
      </c>
      <c r="M43" s="56">
        <f>((K43/0.0020025)-1)*1000</f>
        <v>3.1169538077402414</v>
      </c>
      <c r="N43" s="57">
        <f>(L43/K43)*1000</f>
        <v>8.2826852451234806E-2</v>
      </c>
      <c r="O43" s="58">
        <v>0.11166091118747848</v>
      </c>
      <c r="T43" s="23">
        <f>F43</f>
        <v>2.0097829999999998E-3</v>
      </c>
      <c r="U43" s="32">
        <f>W43*0.0000000267</f>
        <v>1.0413000000000001E-6</v>
      </c>
      <c r="V43" s="23">
        <f>T43-U43</f>
        <v>2.0087416999999999E-3</v>
      </c>
      <c r="W43" s="32">
        <v>39</v>
      </c>
    </row>
    <row r="44" spans="1:36" s="43" customFormat="1">
      <c r="A44" s="43" t="s">
        <v>210</v>
      </c>
      <c r="B44" s="44">
        <v>2496198000</v>
      </c>
      <c r="C44" s="44">
        <v>734351.9</v>
      </c>
      <c r="D44" s="44">
        <v>5030602</v>
      </c>
      <c r="E44" s="44">
        <v>1582.1369999999999</v>
      </c>
      <c r="F44" s="45">
        <v>2.0153049999999998E-3</v>
      </c>
      <c r="G44" s="44">
        <v>1.367369E-7</v>
      </c>
      <c r="H44" s="46"/>
      <c r="I44" s="46">
        <f>F44</f>
        <v>2.0153049999999998E-3</v>
      </c>
      <c r="J44" s="47"/>
      <c r="K44" s="45"/>
      <c r="L44" s="44"/>
      <c r="M44" s="48"/>
      <c r="N44" s="49"/>
      <c r="O44" s="50"/>
      <c r="P44" s="44">
        <f>F44</f>
        <v>2.0153049999999998E-3</v>
      </c>
      <c r="Q44" s="43">
        <f>W44*0.0000000267</f>
        <v>1.068E-6</v>
      </c>
      <c r="R44" s="44">
        <f>P44-Q44</f>
        <v>2.0142369999999999E-3</v>
      </c>
      <c r="S44" s="51">
        <f>((R44/0.0020025)-1)*1000</f>
        <v>5.8611735330835746</v>
      </c>
      <c r="T44" s="44"/>
      <c r="U44" s="44"/>
      <c r="V44" s="44"/>
      <c r="W44" s="32">
        <v>40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</row>
    <row r="45" spans="1:36" s="43" customFormat="1">
      <c r="A45" s="43" t="s">
        <v>211</v>
      </c>
      <c r="B45" s="44">
        <v>2509039000</v>
      </c>
      <c r="C45" s="44">
        <v>806621.5</v>
      </c>
      <c r="D45" s="44">
        <v>5055963</v>
      </c>
      <c r="E45" s="44">
        <v>1712.645</v>
      </c>
      <c r="F45" s="45">
        <v>2.0150989999999998E-3</v>
      </c>
      <c r="G45" s="44">
        <v>1.34977E-7</v>
      </c>
      <c r="H45" s="46"/>
      <c r="I45" s="46">
        <f>F45</f>
        <v>2.0150989999999998E-3</v>
      </c>
      <c r="J45" s="47"/>
      <c r="K45" s="45"/>
      <c r="L45" s="44"/>
      <c r="M45" s="48"/>
      <c r="N45" s="49"/>
      <c r="O45" s="50"/>
      <c r="P45" s="44">
        <f>F45</f>
        <v>2.0150989999999998E-3</v>
      </c>
      <c r="Q45" s="43">
        <f>W45*0.0000000267</f>
        <v>1.0947000000000001E-6</v>
      </c>
      <c r="R45" s="44">
        <f>P45-Q45</f>
        <v>2.0140042999999999E-3</v>
      </c>
      <c r="S45" s="51">
        <f>((R45/0.0020025)-1)*1000</f>
        <v>5.7449687890136492</v>
      </c>
      <c r="T45" s="44"/>
      <c r="U45" s="44"/>
      <c r="V45" s="44"/>
      <c r="W45" s="32">
        <v>41</v>
      </c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</row>
    <row r="46" spans="1:36">
      <c r="A46" s="21" t="s">
        <v>68</v>
      </c>
      <c r="B46" s="52">
        <v>2521059000</v>
      </c>
      <c r="C46" s="52">
        <v>1745675</v>
      </c>
      <c r="D46" s="52">
        <v>5069371</v>
      </c>
      <c r="E46" s="52">
        <v>3511.096</v>
      </c>
      <c r="F46" s="22">
        <v>2.01081E-3</v>
      </c>
      <c r="G46" s="52">
        <v>1.01162E-7</v>
      </c>
      <c r="H46" s="53">
        <f>F46</f>
        <v>2.01081E-3</v>
      </c>
      <c r="I46" s="53"/>
      <c r="K46" s="55">
        <f>V46</f>
        <v>2.0096886000000001E-3</v>
      </c>
      <c r="L46" s="52">
        <f>(G46/F46)*K46</f>
        <v>1.0110558339833203E-7</v>
      </c>
      <c r="M46" s="56">
        <f>((K46/0.0020025)-1)*1000</f>
        <v>3.5898127340825425</v>
      </c>
      <c r="N46" s="57">
        <f>(L46/K46)*1000</f>
        <v>5.0309079425704076E-2</v>
      </c>
      <c r="O46" s="58">
        <v>0.11166091118747848</v>
      </c>
      <c r="T46" s="23">
        <f>F46</f>
        <v>2.01081E-3</v>
      </c>
      <c r="U46" s="32">
        <f>W46*0.0000000267</f>
        <v>1.1214E-6</v>
      </c>
      <c r="V46" s="23">
        <f>T46-U46</f>
        <v>2.0096886000000001E-3</v>
      </c>
      <c r="W46" s="32">
        <v>42</v>
      </c>
    </row>
    <row r="47" spans="1:36">
      <c r="A47" s="21" t="s">
        <v>69</v>
      </c>
      <c r="B47" s="52">
        <v>2554025000</v>
      </c>
      <c r="C47" s="52">
        <v>619742.69999999995</v>
      </c>
      <c r="D47" s="52">
        <v>5135690</v>
      </c>
      <c r="E47" s="52">
        <v>1313.088</v>
      </c>
      <c r="F47" s="22">
        <v>2.0108219999999998E-3</v>
      </c>
      <c r="G47" s="52">
        <v>1.360098E-7</v>
      </c>
      <c r="H47" s="53">
        <f>F47</f>
        <v>2.0108219999999998E-3</v>
      </c>
      <c r="I47" s="53"/>
      <c r="K47" s="55">
        <f>V47</f>
        <v>2.0096738999999999E-3</v>
      </c>
      <c r="L47" s="52">
        <f>(G47/F47)*K47</f>
        <v>1.3593214377215885E-7</v>
      </c>
      <c r="M47" s="56">
        <f>((K47/0.0020025)-1)*1000</f>
        <v>3.5824719101122948</v>
      </c>
      <c r="N47" s="57">
        <f>(L47/K47)*1000</f>
        <v>6.7638905880281805E-2</v>
      </c>
      <c r="O47" s="58">
        <v>0.11166091118747848</v>
      </c>
      <c r="T47" s="23">
        <f>F47</f>
        <v>2.0108219999999998E-3</v>
      </c>
      <c r="U47" s="32">
        <f>W47*0.0000000267</f>
        <v>1.1481000000000001E-6</v>
      </c>
      <c r="V47" s="23">
        <f>T47-U47</f>
        <v>2.0096738999999999E-3</v>
      </c>
      <c r="W47" s="32">
        <v>43</v>
      </c>
    </row>
    <row r="48" spans="1:36">
      <c r="A48" s="21" t="s">
        <v>70</v>
      </c>
      <c r="B48" s="52">
        <v>2587921000</v>
      </c>
      <c r="C48" s="52">
        <v>1302977</v>
      </c>
      <c r="D48" s="52">
        <v>5203578</v>
      </c>
      <c r="E48" s="52">
        <v>2763.8310000000001</v>
      </c>
      <c r="F48" s="22">
        <v>2.010717E-3</v>
      </c>
      <c r="G48" s="52">
        <v>1.7509210000000001E-7</v>
      </c>
      <c r="H48" s="53">
        <f>F48</f>
        <v>2.010717E-3</v>
      </c>
      <c r="I48" s="53"/>
      <c r="K48" s="55">
        <f>V48</f>
        <v>2.0095422000000001E-3</v>
      </c>
      <c r="L48" s="52">
        <f>(G48/F48)*K48</f>
        <v>1.7498979907994016E-7</v>
      </c>
      <c r="M48" s="56">
        <f>((K48/0.0020025)-1)*1000</f>
        <v>3.516704119850278</v>
      </c>
      <c r="N48" s="57">
        <f>(L48/K48)*1000</f>
        <v>8.7079434848365042E-2</v>
      </c>
      <c r="O48" s="58">
        <v>0.11166091118747848</v>
      </c>
      <c r="T48" s="23">
        <f>F48</f>
        <v>2.010717E-3</v>
      </c>
      <c r="U48" s="32">
        <f>W48*0.0000000267</f>
        <v>1.1748E-6</v>
      </c>
      <c r="V48" s="23">
        <f>T48-U48</f>
        <v>2.0095422000000001E-3</v>
      </c>
      <c r="W48" s="32">
        <v>44</v>
      </c>
    </row>
    <row r="49" spans="1:36">
      <c r="A49" s="21" t="s">
        <v>71</v>
      </c>
      <c r="B49" s="52">
        <v>2574146000</v>
      </c>
      <c r="C49" s="52">
        <v>1304896</v>
      </c>
      <c r="D49" s="52">
        <v>5176431</v>
      </c>
      <c r="E49" s="52">
        <v>2606.1750000000002</v>
      </c>
      <c r="F49" s="22">
        <v>2.010932E-3</v>
      </c>
      <c r="G49" s="52">
        <v>1.2815169999999999E-7</v>
      </c>
      <c r="H49" s="53">
        <f>F49</f>
        <v>2.010932E-3</v>
      </c>
      <c r="I49" s="53"/>
      <c r="K49" s="55">
        <f>V49</f>
        <v>2.0097305000000001E-3</v>
      </c>
      <c r="L49" s="52">
        <f>(G49/F49)*K49</f>
        <v>1.2807513139024591E-7</v>
      </c>
      <c r="M49" s="56">
        <f>((K49/0.0020025)-1)*1000</f>
        <v>3.6107365792759083</v>
      </c>
      <c r="N49" s="57">
        <f>(L49/K49)*1000</f>
        <v>6.3727515400819112E-2</v>
      </c>
      <c r="O49" s="58">
        <v>0.11166091118747848</v>
      </c>
      <c r="T49" s="23">
        <f>F49</f>
        <v>2.010932E-3</v>
      </c>
      <c r="U49" s="32">
        <f>W49*0.0000000267</f>
        <v>1.2015000000000001E-6</v>
      </c>
      <c r="V49" s="23">
        <f>T49-U49</f>
        <v>2.0097305000000001E-3</v>
      </c>
      <c r="W49" s="32">
        <v>45</v>
      </c>
    </row>
    <row r="50" spans="1:36">
      <c r="A50" s="21" t="s">
        <v>73</v>
      </c>
      <c r="B50" s="52">
        <v>2582479000</v>
      </c>
      <c r="C50" s="52">
        <v>1306426</v>
      </c>
      <c r="D50" s="52">
        <v>5193731</v>
      </c>
      <c r="E50" s="52">
        <v>2607.3910000000001</v>
      </c>
      <c r="F50" s="22">
        <v>2.0111420000000001E-3</v>
      </c>
      <c r="G50" s="52">
        <v>1.735519E-7</v>
      </c>
      <c r="H50" s="53">
        <f>F50</f>
        <v>2.0111420000000001E-3</v>
      </c>
      <c r="I50" s="53"/>
      <c r="K50" s="55">
        <f>V50</f>
        <v>2.0099138000000002E-3</v>
      </c>
      <c r="L50" s="52">
        <f>(G50/F50)*K50</f>
        <v>1.7344591223604302E-7</v>
      </c>
      <c r="M50" s="56">
        <f>((K50/0.0020025)-1)*1000</f>
        <v>3.7022721598003461</v>
      </c>
      <c r="N50" s="57">
        <f>(L50/K50)*1000</f>
        <v>8.6295199443898046E-2</v>
      </c>
      <c r="O50" s="58">
        <v>0.11166091118747848</v>
      </c>
      <c r="T50" s="23">
        <f>F50</f>
        <v>2.0111420000000001E-3</v>
      </c>
      <c r="U50" s="32">
        <f>W50*0.0000000267</f>
        <v>1.2281999999999999E-6</v>
      </c>
      <c r="V50" s="23">
        <f>T50-U50</f>
        <v>2.0099138000000002E-3</v>
      </c>
      <c r="W50" s="32">
        <v>46</v>
      </c>
    </row>
    <row r="51" spans="1:36" s="43" customFormat="1">
      <c r="A51" s="43" t="s">
        <v>212</v>
      </c>
      <c r="B51" s="44">
        <v>2540689000</v>
      </c>
      <c r="C51" s="44">
        <v>1035613</v>
      </c>
      <c r="D51" s="44">
        <v>5121549</v>
      </c>
      <c r="E51" s="44">
        <v>2087.42</v>
      </c>
      <c r="F51" s="45">
        <v>2.0158110000000002E-3</v>
      </c>
      <c r="G51" s="44">
        <v>1.020282E-7</v>
      </c>
      <c r="H51" s="46"/>
      <c r="I51" s="46">
        <f>F51</f>
        <v>2.0158110000000002E-3</v>
      </c>
      <c r="J51" s="47"/>
      <c r="K51" s="45"/>
      <c r="L51" s="44"/>
      <c r="M51" s="48"/>
      <c r="N51" s="49"/>
      <c r="O51" s="50"/>
      <c r="P51" s="44">
        <f>F51</f>
        <v>2.0158110000000002E-3</v>
      </c>
      <c r="Q51" s="43">
        <f>W51*0.0000000267</f>
        <v>1.2549E-6</v>
      </c>
      <c r="R51" s="44">
        <f>P51-Q51</f>
        <v>2.0145561000000003E-3</v>
      </c>
      <c r="S51" s="51">
        <f>((R51/0.0020025)-1)*1000</f>
        <v>6.0205243445694556</v>
      </c>
      <c r="T51" s="44"/>
      <c r="U51" s="44"/>
      <c r="V51" s="44"/>
      <c r="W51" s="32">
        <v>47</v>
      </c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1:36" s="43" customFormat="1">
      <c r="A52" s="43" t="s">
        <v>213</v>
      </c>
      <c r="B52" s="44">
        <v>2561202000</v>
      </c>
      <c r="C52" s="44">
        <v>931303.6</v>
      </c>
      <c r="D52" s="44">
        <v>5162352</v>
      </c>
      <c r="E52" s="44">
        <v>2045.6389999999999</v>
      </c>
      <c r="F52" s="45">
        <v>2.015597E-3</v>
      </c>
      <c r="G52" s="44">
        <v>1.4587190000000001E-7</v>
      </c>
      <c r="H52" s="46"/>
      <c r="I52" s="46">
        <f>F52</f>
        <v>2.015597E-3</v>
      </c>
      <c r="J52" s="47"/>
      <c r="K52" s="45"/>
      <c r="L52" s="44"/>
      <c r="M52" s="48"/>
      <c r="N52" s="49"/>
      <c r="O52" s="50"/>
      <c r="P52" s="44">
        <f>F52</f>
        <v>2.015597E-3</v>
      </c>
      <c r="Q52" s="43">
        <f>W52*0.0000000267</f>
        <v>1.2816000000000001E-6</v>
      </c>
      <c r="R52" s="44">
        <f>P52-Q52</f>
        <v>2.0143154000000002E-3</v>
      </c>
      <c r="S52" s="51">
        <f>((R52/0.0020025)-1)*1000</f>
        <v>5.9003245942572669</v>
      </c>
      <c r="T52" s="44"/>
      <c r="U52" s="44"/>
      <c r="V52" s="44"/>
      <c r="W52" s="32">
        <v>48</v>
      </c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1:36">
      <c r="A53" s="21" t="s">
        <v>74</v>
      </c>
      <c r="B53" s="52">
        <v>2612602000</v>
      </c>
      <c r="C53" s="52">
        <v>416361.3</v>
      </c>
      <c r="D53" s="52">
        <v>5253268</v>
      </c>
      <c r="E53" s="52">
        <v>878.23580000000004</v>
      </c>
      <c r="F53" s="22">
        <v>2.0107409999999999E-3</v>
      </c>
      <c r="G53" s="52">
        <v>6.2003570000000006E-8</v>
      </c>
      <c r="H53" s="53">
        <f>F53</f>
        <v>2.0107409999999999E-3</v>
      </c>
      <c r="I53" s="53"/>
      <c r="K53" s="55">
        <f>V53</f>
        <v>2.0094327E-3</v>
      </c>
      <c r="L53" s="52">
        <f>(G53/F53)*K53</f>
        <v>6.196322702662304E-8</v>
      </c>
      <c r="M53" s="56">
        <f>((K53/0.0020025)-1)*1000</f>
        <v>3.4620224719101866</v>
      </c>
      <c r="N53" s="57">
        <f>(L53/K53)*1000</f>
        <v>3.0836179299074326E-2</v>
      </c>
      <c r="O53" s="58">
        <v>0.11166091118747848</v>
      </c>
      <c r="T53" s="23">
        <f>F53</f>
        <v>2.0107409999999999E-3</v>
      </c>
      <c r="U53" s="32">
        <f>W53*0.0000000267</f>
        <v>1.3083E-6</v>
      </c>
      <c r="V53" s="23">
        <f>T53-U53</f>
        <v>2.0094327E-3</v>
      </c>
      <c r="W53" s="32">
        <v>49</v>
      </c>
    </row>
    <row r="54" spans="1:36">
      <c r="A54" s="21" t="s">
        <v>75</v>
      </c>
      <c r="B54" s="52">
        <v>2582391000</v>
      </c>
      <c r="C54" s="52">
        <v>1101556</v>
      </c>
      <c r="D54" s="52">
        <v>5193359</v>
      </c>
      <c r="E54" s="52">
        <v>2238.6790000000001</v>
      </c>
      <c r="F54" s="22">
        <v>2.0110660000000002E-3</v>
      </c>
      <c r="G54" s="52">
        <v>1.2182580000000001E-7</v>
      </c>
      <c r="H54" s="53">
        <f>F54</f>
        <v>2.0110660000000002E-3</v>
      </c>
      <c r="I54" s="53"/>
      <c r="K54" s="55">
        <f>V54</f>
        <v>2.0097310000000003E-3</v>
      </c>
      <c r="L54" s="52">
        <f>(G54/F54)*K54</f>
        <v>1.217449287391861E-7</v>
      </c>
      <c r="M54" s="56">
        <f>((K54/0.0020025)-1)*1000</f>
        <v>3.6109862671662718</v>
      </c>
      <c r="N54" s="57">
        <f>(L54/K54)*1000</f>
        <v>6.0577723456117304E-2</v>
      </c>
      <c r="O54" s="58">
        <v>0.11166091118747848</v>
      </c>
      <c r="T54" s="23">
        <f>F54</f>
        <v>2.0110660000000002E-3</v>
      </c>
      <c r="U54" s="32">
        <f>W54*0.0000000267</f>
        <v>1.3350000000000001E-6</v>
      </c>
      <c r="V54" s="23">
        <f>T54-U54</f>
        <v>2.0097310000000003E-3</v>
      </c>
      <c r="W54" s="32">
        <v>50</v>
      </c>
    </row>
    <row r="55" spans="1:36">
      <c r="A55" s="21" t="s">
        <v>76</v>
      </c>
      <c r="B55" s="52">
        <v>2618304000</v>
      </c>
      <c r="C55" s="52">
        <v>1069572</v>
      </c>
      <c r="D55" s="52">
        <v>5264674</v>
      </c>
      <c r="E55" s="52">
        <v>2191.7220000000002</v>
      </c>
      <c r="F55" s="22">
        <v>2.0107189999999998E-3</v>
      </c>
      <c r="G55" s="52">
        <v>1.294812E-7</v>
      </c>
      <c r="H55" s="53">
        <f>F55</f>
        <v>2.0107189999999998E-3</v>
      </c>
      <c r="I55" s="53"/>
      <c r="K55" s="55">
        <f>V55</f>
        <v>2.0093572999999999E-3</v>
      </c>
      <c r="L55" s="52">
        <f>(G55/F55)*K55</f>
        <v>1.2939351268514396E-7</v>
      </c>
      <c r="M55" s="56">
        <f>((K55/0.0020025)-1)*1000</f>
        <v>3.4243695380773431</v>
      </c>
      <c r="N55" s="57">
        <f>(L55/K55)*1000</f>
        <v>6.4395472465322109E-2</v>
      </c>
      <c r="O55" s="58">
        <v>0.11166091118747848</v>
      </c>
      <c r="T55" s="23">
        <f>F55</f>
        <v>2.0107189999999998E-3</v>
      </c>
      <c r="U55" s="32">
        <f>W55*0.0000000267</f>
        <v>1.3617E-6</v>
      </c>
      <c r="V55" s="23">
        <f>T55-U55</f>
        <v>2.0093572999999999E-3</v>
      </c>
      <c r="W55" s="32">
        <v>51</v>
      </c>
    </row>
    <row r="56" spans="1:36">
      <c r="A56" s="21" t="s">
        <v>77</v>
      </c>
      <c r="B56" s="52">
        <v>2623705000</v>
      </c>
      <c r="C56" s="52">
        <v>622917.69999999995</v>
      </c>
      <c r="D56" s="52">
        <v>5277008</v>
      </c>
      <c r="E56" s="52">
        <v>1277.1289999999999</v>
      </c>
      <c r="F56" s="22">
        <v>2.0112810000000002E-3</v>
      </c>
      <c r="G56" s="52">
        <v>1.165849E-7</v>
      </c>
      <c r="H56" s="53">
        <f>F56</f>
        <v>2.0112810000000002E-3</v>
      </c>
      <c r="I56" s="53"/>
      <c r="K56" s="55">
        <f>V56</f>
        <v>2.0098926000000003E-3</v>
      </c>
      <c r="L56" s="52">
        <f>(G56/F56)*K56</f>
        <v>1.165044207058785E-7</v>
      </c>
      <c r="M56" s="56">
        <f>((K56/0.0020025)-1)*1000</f>
        <v>3.6916853932587035</v>
      </c>
      <c r="N56" s="57">
        <f>(L56/K56)*1000</f>
        <v>5.7965495621944418E-2</v>
      </c>
      <c r="O56" s="58">
        <v>0.11166091118747848</v>
      </c>
      <c r="T56" s="23">
        <f>F56</f>
        <v>2.0112810000000002E-3</v>
      </c>
      <c r="U56" s="32">
        <f>W56*0.0000000267</f>
        <v>1.3884000000000001E-6</v>
      </c>
      <c r="V56" s="23">
        <f>T56-U56</f>
        <v>2.0098926000000003E-3</v>
      </c>
      <c r="W56" s="32">
        <v>52</v>
      </c>
    </row>
    <row r="57" spans="1:36">
      <c r="A57" s="21" t="s">
        <v>78</v>
      </c>
      <c r="B57" s="52">
        <v>2602007000</v>
      </c>
      <c r="C57" s="52">
        <v>1689658</v>
      </c>
      <c r="D57" s="52">
        <v>5232005</v>
      </c>
      <c r="E57" s="52">
        <v>3487.2890000000002</v>
      </c>
      <c r="F57" s="22">
        <v>2.0107570000000002E-3</v>
      </c>
      <c r="G57" s="52">
        <v>1.489577E-7</v>
      </c>
      <c r="H57" s="53">
        <f>F57</f>
        <v>2.0107570000000002E-3</v>
      </c>
      <c r="I57" s="53"/>
      <c r="K57" s="55">
        <f>V57</f>
        <v>2.0093419000000003E-3</v>
      </c>
      <c r="L57" s="52">
        <f>(G57/F57)*K57</f>
        <v>1.4885286881389947E-7</v>
      </c>
      <c r="M57" s="56">
        <f>((K57/0.0020025)-1)*1000</f>
        <v>3.4166791510612526</v>
      </c>
      <c r="N57" s="57">
        <f>(L57/K57)*1000</f>
        <v>7.4080408522760335E-2</v>
      </c>
      <c r="O57" s="58">
        <v>0.11166091118747848</v>
      </c>
      <c r="T57" s="23">
        <f>F57</f>
        <v>2.0107570000000002E-3</v>
      </c>
      <c r="U57" s="32">
        <f>W57*0.0000000267</f>
        <v>1.4151E-6</v>
      </c>
      <c r="V57" s="23">
        <f>T57-U57</f>
        <v>2.0093419000000003E-3</v>
      </c>
      <c r="W57" s="32">
        <v>53</v>
      </c>
    </row>
    <row r="58" spans="1:36" s="43" customFormat="1">
      <c r="A58" s="43" t="s">
        <v>214</v>
      </c>
      <c r="B58" s="44">
        <v>2586244000</v>
      </c>
      <c r="C58" s="44">
        <v>1944349</v>
      </c>
      <c r="D58" s="44">
        <v>5213136</v>
      </c>
      <c r="E58" s="44">
        <v>3926.8310000000001</v>
      </c>
      <c r="F58" s="45">
        <v>2.0157170000000002E-3</v>
      </c>
      <c r="G58" s="44">
        <v>8.6934230000000003E-8</v>
      </c>
      <c r="H58" s="46"/>
      <c r="I58" s="46">
        <f>F58</f>
        <v>2.0157170000000002E-3</v>
      </c>
      <c r="J58" s="47"/>
      <c r="K58" s="45"/>
      <c r="L58" s="44"/>
      <c r="M58" s="48"/>
      <c r="N58" s="49"/>
      <c r="O58" s="50"/>
      <c r="P58" s="44">
        <f>F58</f>
        <v>2.0157170000000002E-3</v>
      </c>
      <c r="Q58" s="43">
        <f>W58*0.0000000267</f>
        <v>1.4418000000000001E-6</v>
      </c>
      <c r="R58" s="44">
        <f>P58-Q58</f>
        <v>2.0142752000000003E-3</v>
      </c>
      <c r="S58" s="51">
        <f>((R58/0.0020025)-1)*1000</f>
        <v>5.8802496878902488</v>
      </c>
      <c r="T58" s="44"/>
      <c r="U58" s="44"/>
      <c r="V58" s="44"/>
      <c r="W58" s="32">
        <v>54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1:36" s="43" customFormat="1">
      <c r="A59" s="43" t="s">
        <v>215</v>
      </c>
      <c r="B59" s="44">
        <v>2566644000</v>
      </c>
      <c r="C59" s="44">
        <v>785073.8</v>
      </c>
      <c r="D59" s="44">
        <v>5174583</v>
      </c>
      <c r="E59" s="44">
        <v>1563.0519999999999</v>
      </c>
      <c r="F59" s="45">
        <v>2.016089E-3</v>
      </c>
      <c r="G59" s="44">
        <v>1.2716799999999999E-7</v>
      </c>
      <c r="H59" s="46"/>
      <c r="I59" s="46">
        <f>F59</f>
        <v>2.016089E-3</v>
      </c>
      <c r="J59" s="47"/>
      <c r="K59" s="45"/>
      <c r="L59" s="44"/>
      <c r="M59" s="48"/>
      <c r="N59" s="49"/>
      <c r="O59" s="50"/>
      <c r="P59" s="44">
        <f>F59</f>
        <v>2.016089E-3</v>
      </c>
      <c r="Q59" s="43">
        <f>W59*0.0000000267</f>
        <v>1.4685E-6</v>
      </c>
      <c r="R59" s="44">
        <f>P59-Q59</f>
        <v>2.0146205000000001E-3</v>
      </c>
      <c r="S59" s="51">
        <f>((R59/0.0020025)-1)*1000</f>
        <v>6.052684144818965</v>
      </c>
      <c r="T59" s="44"/>
      <c r="U59" s="44"/>
      <c r="V59" s="44"/>
      <c r="W59" s="32">
        <v>55</v>
      </c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1:36">
      <c r="A60" s="21" t="s">
        <v>79</v>
      </c>
      <c r="B60" s="52">
        <v>2630651000</v>
      </c>
      <c r="C60" s="52">
        <v>1325970</v>
      </c>
      <c r="D60" s="52">
        <v>5290881</v>
      </c>
      <c r="E60" s="52">
        <v>2660.107</v>
      </c>
      <c r="F60" s="22">
        <v>2.0112440000000001E-3</v>
      </c>
      <c r="G60" s="52">
        <v>1.32961E-7</v>
      </c>
      <c r="H60" s="53">
        <f>F60</f>
        <v>2.0112440000000001E-3</v>
      </c>
      <c r="I60" s="53"/>
      <c r="K60" s="55">
        <f>V60</f>
        <v>2.0097488000000003E-3</v>
      </c>
      <c r="L60" s="52">
        <f>(G60/F60)*K60</f>
        <v>1.3286215406822844E-7</v>
      </c>
      <c r="M60" s="56">
        <f>((K60/0.0020025)-1)*1000</f>
        <v>3.6198751560549969</v>
      </c>
      <c r="N60" s="57">
        <f>(L60/K60)*1000</f>
        <v>6.6108836123314724E-2</v>
      </c>
      <c r="O60" s="58">
        <v>0.11166091118747848</v>
      </c>
      <c r="T60" s="23">
        <f>F60</f>
        <v>2.0112440000000001E-3</v>
      </c>
      <c r="U60" s="32">
        <f>W60*0.0000000267</f>
        <v>1.4952000000000001E-6</v>
      </c>
      <c r="V60" s="23">
        <f>T60-U60</f>
        <v>2.0097488000000003E-3</v>
      </c>
      <c r="W60" s="32">
        <v>56</v>
      </c>
    </row>
    <row r="61" spans="1:36">
      <c r="A61" s="21" t="s">
        <v>80</v>
      </c>
      <c r="B61" s="52">
        <v>2620237000</v>
      </c>
      <c r="C61" s="52">
        <v>1278724</v>
      </c>
      <c r="D61" s="52">
        <v>5269659</v>
      </c>
      <c r="E61" s="52">
        <v>2744.8879999999999</v>
      </c>
      <c r="F61" s="22">
        <v>2.011138E-3</v>
      </c>
      <c r="G61" s="52">
        <v>1.83271E-7</v>
      </c>
      <c r="H61" s="53">
        <f>F61</f>
        <v>2.011138E-3</v>
      </c>
      <c r="I61" s="53"/>
      <c r="K61" s="55">
        <f>V61</f>
        <v>2.0096161000000001E-3</v>
      </c>
      <c r="L61" s="52">
        <f>(G61/F61)*K61</f>
        <v>1.8313231228443797E-7</v>
      </c>
      <c r="M61" s="56">
        <f>((K61/0.0020025)-1)*1000</f>
        <v>3.5536079900124751</v>
      </c>
      <c r="N61" s="57">
        <f>(L61/K61)*1000</f>
        <v>9.1128008122764323E-2</v>
      </c>
      <c r="O61" s="58">
        <v>0.11166091118747848</v>
      </c>
      <c r="T61" s="23">
        <f>F61</f>
        <v>2.011138E-3</v>
      </c>
      <c r="U61" s="32">
        <f>W61*0.0000000267</f>
        <v>1.5219E-6</v>
      </c>
      <c r="V61" s="23">
        <f>T61-U61</f>
        <v>2.0096161000000001E-3</v>
      </c>
      <c r="W61" s="32">
        <v>57</v>
      </c>
    </row>
    <row r="62" spans="1:36">
      <c r="A62" s="21" t="s">
        <v>81</v>
      </c>
      <c r="B62" s="52">
        <v>2642233000</v>
      </c>
      <c r="C62" s="52">
        <v>350573.9</v>
      </c>
      <c r="D62" s="52">
        <v>5313651</v>
      </c>
      <c r="E62" s="52">
        <v>922.11270000000002</v>
      </c>
      <c r="F62" s="22">
        <v>2.0110459999999998E-3</v>
      </c>
      <c r="G62" s="52">
        <v>1.6062469999999999E-7</v>
      </c>
      <c r="H62" s="53">
        <f>F62</f>
        <v>2.0110459999999998E-3</v>
      </c>
      <c r="I62" s="53"/>
      <c r="K62" s="55">
        <f>V62</f>
        <v>2.0094974E-3</v>
      </c>
      <c r="L62" s="52">
        <f>(G62/F62)*K62</f>
        <v>1.6050101142677991E-7</v>
      </c>
      <c r="M62" s="56">
        <f>((K62/0.0020025)-1)*1000</f>
        <v>3.4943320848939141</v>
      </c>
      <c r="N62" s="57">
        <f>(L62/K62)*1000</f>
        <v>7.9871221245063517E-2</v>
      </c>
      <c r="O62" s="58">
        <v>0.11166091118747848</v>
      </c>
      <c r="T62" s="23">
        <f>F62</f>
        <v>2.0110459999999998E-3</v>
      </c>
      <c r="U62" s="32">
        <f>W62*0.0000000267</f>
        <v>1.5486000000000001E-6</v>
      </c>
      <c r="V62" s="23">
        <f>T62-U62</f>
        <v>2.0094974E-3</v>
      </c>
      <c r="W62" s="32">
        <v>58</v>
      </c>
    </row>
    <row r="63" spans="1:36">
      <c r="A63" s="21" t="s">
        <v>82</v>
      </c>
      <c r="B63" s="52">
        <v>2621650000</v>
      </c>
      <c r="C63" s="52">
        <v>550756</v>
      </c>
      <c r="D63" s="52">
        <v>5272302</v>
      </c>
      <c r="E63" s="52">
        <v>1202.365</v>
      </c>
      <c r="F63" s="22">
        <v>2.011063E-3</v>
      </c>
      <c r="G63" s="52">
        <v>1.469057E-7</v>
      </c>
      <c r="H63" s="53">
        <f>F63</f>
        <v>2.011063E-3</v>
      </c>
      <c r="I63" s="53"/>
      <c r="K63" s="55">
        <f>V63</f>
        <v>2.0094877000000001E-3</v>
      </c>
      <c r="L63" s="52">
        <f>(G63/F63)*K63</f>
        <v>1.4679062625581102E-7</v>
      </c>
      <c r="M63" s="56">
        <f>((K63/0.0020025)-1)*1000</f>
        <v>3.489488139825303</v>
      </c>
      <c r="N63" s="57">
        <f>(L63/K63)*1000</f>
        <v>7.3048780669725422E-2</v>
      </c>
      <c r="O63" s="58">
        <v>0.11166091118747848</v>
      </c>
      <c r="T63" s="23">
        <f>F63</f>
        <v>2.011063E-3</v>
      </c>
      <c r="U63" s="32">
        <f>W63*0.0000000267</f>
        <v>1.5753E-6</v>
      </c>
      <c r="V63" s="23">
        <f>T63-U63</f>
        <v>2.0094877000000001E-3</v>
      </c>
      <c r="W63" s="32">
        <v>59</v>
      </c>
    </row>
    <row r="64" spans="1:36" s="43" customFormat="1">
      <c r="A64" s="60" t="s">
        <v>216</v>
      </c>
      <c r="B64" s="61">
        <v>2611233000</v>
      </c>
      <c r="C64" s="61">
        <v>821069.6</v>
      </c>
      <c r="D64" s="61">
        <v>5264209</v>
      </c>
      <c r="E64" s="61">
        <v>1701.308</v>
      </c>
      <c r="F64" s="62">
        <v>2.015986E-3</v>
      </c>
      <c r="G64" s="61">
        <v>1.16177E-7</v>
      </c>
      <c r="H64" s="63"/>
      <c r="I64" s="46">
        <f>F64</f>
        <v>2.015986E-3</v>
      </c>
      <c r="J64" s="47"/>
      <c r="K64" s="62"/>
      <c r="L64" s="61"/>
      <c r="M64" s="48"/>
      <c r="N64" s="49"/>
      <c r="O64" s="50"/>
      <c r="P64" s="44">
        <f>F64</f>
        <v>2.015986E-3</v>
      </c>
      <c r="Q64" s="43">
        <f>W64*0.0000000267</f>
        <v>1.6020000000000001E-6</v>
      </c>
      <c r="R64" s="44">
        <f>P64-Q64</f>
        <v>2.0143840000000001E-3</v>
      </c>
      <c r="S64" s="51">
        <f>((R64/0.0020025)-1)*1000</f>
        <v>5.9345817727840533</v>
      </c>
      <c r="T64" s="44"/>
      <c r="U64" s="44"/>
      <c r="V64" s="44"/>
      <c r="W64" s="32">
        <v>60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36" s="64" customFormat="1" ht="13" thickBot="1">
      <c r="A65" s="64" t="s">
        <v>217</v>
      </c>
      <c r="B65" s="65">
        <v>2581630000</v>
      </c>
      <c r="C65" s="65">
        <v>851050.6</v>
      </c>
      <c r="D65" s="65">
        <v>5204889</v>
      </c>
      <c r="E65" s="65">
        <v>1755.277</v>
      </c>
      <c r="F65" s="66">
        <v>2.0161250000000001E-3</v>
      </c>
      <c r="G65" s="65">
        <v>1.155077E-7</v>
      </c>
      <c r="H65" s="67"/>
      <c r="I65" s="67">
        <f>F65</f>
        <v>2.0161250000000001E-3</v>
      </c>
      <c r="J65" s="68"/>
      <c r="K65" s="66"/>
      <c r="L65" s="65"/>
      <c r="M65" s="69"/>
      <c r="N65" s="70"/>
      <c r="O65" s="71"/>
      <c r="P65" s="65">
        <f>F65</f>
        <v>2.0161250000000001E-3</v>
      </c>
      <c r="Q65" s="64">
        <f>W65*0.0000000267</f>
        <v>1.6287E-6</v>
      </c>
      <c r="R65" s="65">
        <f>P65-Q65</f>
        <v>2.0144963000000003E-3</v>
      </c>
      <c r="S65" s="70">
        <f>((R65/0.0020025)-1)*1000</f>
        <v>5.99066167290907</v>
      </c>
      <c r="T65" s="65"/>
      <c r="U65" s="65"/>
      <c r="V65" s="65"/>
      <c r="W65" s="72">
        <v>61</v>
      </c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</row>
    <row r="66" spans="1:36" s="43" customFormat="1">
      <c r="A66" s="43" t="s">
        <v>218</v>
      </c>
      <c r="B66" s="44">
        <v>2926859000</v>
      </c>
      <c r="C66" s="44">
        <v>1343988</v>
      </c>
      <c r="D66" s="44">
        <v>5891105</v>
      </c>
      <c r="E66" s="44">
        <v>2899.3620000000001</v>
      </c>
      <c r="F66" s="45">
        <v>2.0127740000000002E-3</v>
      </c>
      <c r="G66" s="44">
        <v>1.3467730000000001E-7</v>
      </c>
      <c r="H66" s="46"/>
      <c r="I66" s="46"/>
      <c r="J66" s="47">
        <f>F66/$M$2</f>
        <v>0.99958978943186338</v>
      </c>
      <c r="K66" s="45"/>
      <c r="L66" s="44"/>
      <c r="M66" s="73"/>
      <c r="N66" s="74"/>
      <c r="O66" s="75"/>
      <c r="P66" s="61">
        <f>F66</f>
        <v>2.0127740000000002E-3</v>
      </c>
      <c r="S66" s="49">
        <f>((P66/0.0020025)-1)*1000</f>
        <v>5.1305867665418781</v>
      </c>
      <c r="W66" s="32">
        <v>62</v>
      </c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1:36" s="43" customFormat="1">
      <c r="A67" s="43" t="s">
        <v>219</v>
      </c>
      <c r="B67" s="44">
        <v>2925146000</v>
      </c>
      <c r="C67" s="44">
        <v>693031.1</v>
      </c>
      <c r="D67" s="44">
        <v>5887100</v>
      </c>
      <c r="E67" s="44">
        <v>1521.135</v>
      </c>
      <c r="F67" s="45">
        <v>2.012584E-3</v>
      </c>
      <c r="G67" s="44">
        <v>1.0761460000000001E-7</v>
      </c>
      <c r="H67" s="46"/>
      <c r="I67" s="46"/>
      <c r="J67" s="47">
        <f>F67/$M$2</f>
        <v>0.99949543106873262</v>
      </c>
      <c r="K67" s="45"/>
      <c r="L67" s="44"/>
      <c r="M67" s="48"/>
      <c r="N67" s="49"/>
      <c r="O67" s="50"/>
      <c r="P67" s="62">
        <f>F67</f>
        <v>2.012584E-3</v>
      </c>
      <c r="S67" s="49">
        <f>((P67/0.0020025)-1)*1000</f>
        <v>5.035705368289678</v>
      </c>
      <c r="W67" s="32">
        <v>63</v>
      </c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1:36">
      <c r="A68" s="21" t="s">
        <v>163</v>
      </c>
      <c r="B68" s="52">
        <v>2762834000</v>
      </c>
      <c r="C68" s="52">
        <v>762572.1</v>
      </c>
      <c r="D68" s="52">
        <v>5550995</v>
      </c>
      <c r="E68" s="52">
        <v>1587.098</v>
      </c>
      <c r="F68" s="22">
        <v>2.0091670000000001E-3</v>
      </c>
      <c r="G68" s="52">
        <v>1.2632980000000001E-7</v>
      </c>
      <c r="K68" s="22">
        <f>F68/(AVERAGE($J$66:$J$74))</f>
        <v>2.0096243452305332E-3</v>
      </c>
      <c r="L68" s="52">
        <f>(G68/F68)*K68</f>
        <v>1.2635855636097162E-7</v>
      </c>
      <c r="M68" s="56">
        <f>((K68/0.0020025)-1)*1000</f>
        <v>3.5577254584435725</v>
      </c>
      <c r="N68" s="57">
        <f>(L68/K68)*1000</f>
        <v>6.2876704624354282E-2</v>
      </c>
      <c r="O68" s="58">
        <f>STDEV(S66:S115)</f>
        <v>0.26199631395844636</v>
      </c>
      <c r="S68" s="76"/>
      <c r="T68" s="22">
        <f>F68</f>
        <v>2.0091670000000001E-3</v>
      </c>
      <c r="W68" s="32">
        <v>64</v>
      </c>
    </row>
    <row r="69" spans="1:36">
      <c r="A69" s="21" t="s">
        <v>164</v>
      </c>
      <c r="B69" s="52">
        <v>2582988000</v>
      </c>
      <c r="C69" s="52">
        <v>1452549</v>
      </c>
      <c r="D69" s="52">
        <v>5199428</v>
      </c>
      <c r="E69" s="52">
        <v>3035.0309999999999</v>
      </c>
      <c r="F69" s="22">
        <v>2.0129509999999998E-3</v>
      </c>
      <c r="G69" s="52">
        <v>1.2113970000000001E-7</v>
      </c>
      <c r="K69" s="22">
        <f>F69/(AVERAGE($J$66:$J$74))</f>
        <v>2.0134092065797154E-3</v>
      </c>
      <c r="L69" s="52">
        <f>(G69/F69)*K69</f>
        <v>1.2116727494226378E-7</v>
      </c>
      <c r="M69" s="56">
        <f>((K69/0.0020025)-1)*1000</f>
        <v>5.4477935479229078</v>
      </c>
      <c r="N69" s="57">
        <f>(L69/K69)*1000</f>
        <v>6.0180153416551141E-2</v>
      </c>
      <c r="O69" s="58">
        <v>0.26199631395843326</v>
      </c>
      <c r="S69" s="76"/>
      <c r="T69" s="22">
        <f>F69</f>
        <v>2.0129509999999998E-3</v>
      </c>
      <c r="W69" s="32">
        <v>65</v>
      </c>
    </row>
    <row r="70" spans="1:36">
      <c r="A70" s="21" t="s">
        <v>220</v>
      </c>
      <c r="B70" s="52">
        <v>2684670000</v>
      </c>
      <c r="C70" s="52">
        <v>4331909</v>
      </c>
      <c r="D70" s="52">
        <v>5393451</v>
      </c>
      <c r="E70" s="52">
        <v>8673.6650000000009</v>
      </c>
      <c r="F70" s="22">
        <v>2.008981E-3</v>
      </c>
      <c r="G70" s="52">
        <v>1.044138E-7</v>
      </c>
      <c r="K70" s="22">
        <f>F70/(AVERAGE($J$66:$J$74))</f>
        <v>2.009438302891488E-3</v>
      </c>
      <c r="L70" s="52">
        <f>(G70/F70)*K70</f>
        <v>1.0443756763774831E-7</v>
      </c>
      <c r="M70" s="56">
        <f>((K70/0.0020025)-1)*1000</f>
        <v>3.4648204202187838</v>
      </c>
      <c r="N70" s="57">
        <f>(L70/K70)*1000</f>
        <v>5.197351294014229E-2</v>
      </c>
      <c r="O70" s="58">
        <v>0.26199631395843326</v>
      </c>
      <c r="S70" s="76"/>
      <c r="T70" s="22">
        <f>F70</f>
        <v>2.008981E-3</v>
      </c>
      <c r="W70" s="32">
        <v>66</v>
      </c>
    </row>
    <row r="71" spans="1:36">
      <c r="A71" s="21" t="s">
        <v>221</v>
      </c>
      <c r="B71" s="52">
        <v>2779022000</v>
      </c>
      <c r="C71" s="52">
        <v>1158313</v>
      </c>
      <c r="D71" s="52">
        <v>5579649</v>
      </c>
      <c r="E71" s="52">
        <v>2277.2939999999999</v>
      </c>
      <c r="F71" s="22">
        <v>2.0077749999999998E-3</v>
      </c>
      <c r="G71" s="52">
        <v>1.423568E-7</v>
      </c>
      <c r="K71" s="22">
        <f>F71/(AVERAGE($J$66:$J$74))</f>
        <v>2.0082320283705802E-3</v>
      </c>
      <c r="L71" s="52">
        <f>(G71/F71)*K71</f>
        <v>1.4238920457538571E-7</v>
      </c>
      <c r="M71" s="56">
        <f>((K71/0.0020025)-1)*1000</f>
        <v>2.8624361401150544</v>
      </c>
      <c r="N71" s="57">
        <f>(L71/K71)*1000</f>
        <v>7.0902765499122167E-2</v>
      </c>
      <c r="O71" s="58">
        <v>0.26199631395843326</v>
      </c>
      <c r="S71" s="76"/>
      <c r="T71" s="22">
        <f>F71</f>
        <v>2.0077749999999998E-3</v>
      </c>
      <c r="W71" s="32">
        <v>67</v>
      </c>
    </row>
    <row r="72" spans="1:36">
      <c r="A72" s="21" t="s">
        <v>222</v>
      </c>
      <c r="B72" s="52">
        <v>2747158000</v>
      </c>
      <c r="C72" s="52">
        <v>919860.2</v>
      </c>
      <c r="D72" s="52">
        <v>5515302</v>
      </c>
      <c r="E72" s="52">
        <v>1809.242</v>
      </c>
      <c r="F72" s="22">
        <v>2.0076389999999999E-3</v>
      </c>
      <c r="G72" s="52">
        <v>1.439715E-7</v>
      </c>
      <c r="K72" s="22">
        <f>F72/(AVERAGE($J$66:$J$74))</f>
        <v>2.0080959974129987E-3</v>
      </c>
      <c r="L72" s="52">
        <f>(G72/F72)*K72</f>
        <v>1.4400427212837844E-7</v>
      </c>
      <c r="M72" s="56">
        <f>((K72/0.0020025)-1)*1000</f>
        <v>2.7945055745310921</v>
      </c>
      <c r="N72" s="57">
        <f>(L72/K72)*1000</f>
        <v>7.1711846601904036E-2</v>
      </c>
      <c r="O72" s="58">
        <v>0.26199631395843326</v>
      </c>
      <c r="S72" s="76"/>
      <c r="T72" s="22">
        <f>F72</f>
        <v>2.0076389999999999E-3</v>
      </c>
      <c r="W72" s="32">
        <v>68</v>
      </c>
    </row>
    <row r="73" spans="1:36" s="43" customFormat="1">
      <c r="A73" s="43" t="s">
        <v>223</v>
      </c>
      <c r="B73" s="44">
        <v>2841808000</v>
      </c>
      <c r="C73" s="44">
        <v>508502.1</v>
      </c>
      <c r="D73" s="44">
        <v>5721226</v>
      </c>
      <c r="E73" s="44">
        <v>1015.12</v>
      </c>
      <c r="F73" s="45">
        <v>2.0132349999999999E-3</v>
      </c>
      <c r="G73" s="44">
        <v>8.952933E-8</v>
      </c>
      <c r="H73" s="46"/>
      <c r="I73" s="46"/>
      <c r="J73" s="47">
        <f>F73/$M$2</f>
        <v>0.99981873261819632</v>
      </c>
      <c r="K73" s="45"/>
      <c r="L73" s="44"/>
      <c r="M73" s="48"/>
      <c r="N73" s="49"/>
      <c r="O73" s="50"/>
      <c r="P73" s="62">
        <f>F73</f>
        <v>2.0132349999999999E-3</v>
      </c>
      <c r="S73" s="49">
        <f>((P73/0.0020025)-1)*1000</f>
        <v>5.3607990012485285</v>
      </c>
      <c r="W73" s="32">
        <v>69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1:36" s="43" customFormat="1">
      <c r="A74" s="43" t="s">
        <v>224</v>
      </c>
      <c r="B74" s="44">
        <v>2806969000</v>
      </c>
      <c r="C74" s="44">
        <v>1791443</v>
      </c>
      <c r="D74" s="44">
        <v>5653163</v>
      </c>
      <c r="E74" s="44">
        <v>3843.462</v>
      </c>
      <c r="F74" s="45">
        <v>2.013974E-3</v>
      </c>
      <c r="G74" s="44">
        <v>1.1933260000000001E-7</v>
      </c>
      <c r="H74" s="46"/>
      <c r="I74" s="46"/>
      <c r="J74" s="47">
        <f>F74/$M$2</f>
        <v>1.0001857369884783</v>
      </c>
      <c r="K74" s="45"/>
      <c r="L74" s="44"/>
      <c r="M74" s="48"/>
      <c r="N74" s="49"/>
      <c r="O74" s="50"/>
      <c r="P74" s="62">
        <f>F74</f>
        <v>2.013974E-3</v>
      </c>
      <c r="S74" s="49">
        <f>((P74/0.0020025)-1)*1000</f>
        <v>5.7298377028713876</v>
      </c>
      <c r="W74" s="32">
        <v>70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1:36">
      <c r="A75" s="21" t="s">
        <v>225</v>
      </c>
      <c r="B75" s="52">
        <v>2708212000</v>
      </c>
      <c r="C75" s="52">
        <v>3309211</v>
      </c>
      <c r="D75" s="52">
        <v>5438403</v>
      </c>
      <c r="E75" s="52">
        <v>6427.1660000000002</v>
      </c>
      <c r="F75" s="22">
        <v>2.0081169999999998E-3</v>
      </c>
      <c r="G75" s="52">
        <v>1.4676649999999999E-7</v>
      </c>
      <c r="K75" s="22">
        <f>F75/(AVERAGE($J$73:$J$81))</f>
        <v>2.0079462308343113E-3</v>
      </c>
      <c r="L75" s="52">
        <f>(G75/F75)*K75</f>
        <v>1.4675401905752702E-7</v>
      </c>
      <c r="M75" s="56">
        <f>((K75/0.0020025)-1)*1000</f>
        <v>2.7197157724401233</v>
      </c>
      <c r="N75" s="57">
        <f>(L75/K75)*1000</f>
        <v>7.3086627920584318E-2</v>
      </c>
      <c r="O75" s="58">
        <v>0.26199631395843326</v>
      </c>
      <c r="S75" s="76"/>
      <c r="T75" s="22">
        <f>F75</f>
        <v>2.0081169999999998E-3</v>
      </c>
      <c r="W75" s="32">
        <v>71</v>
      </c>
    </row>
    <row r="76" spans="1:36">
      <c r="A76" s="21" t="s">
        <v>226</v>
      </c>
      <c r="B76" s="52">
        <v>2663516000</v>
      </c>
      <c r="C76" s="52">
        <v>1571406</v>
      </c>
      <c r="D76" s="52">
        <v>5345598</v>
      </c>
      <c r="E76" s="52">
        <v>3167.163</v>
      </c>
      <c r="F76" s="22">
        <v>2.0069699999999998E-3</v>
      </c>
      <c r="G76" s="52">
        <v>1.004821E-7</v>
      </c>
      <c r="K76" s="22">
        <f>F76/(AVERAGE($J$73:$J$81))</f>
        <v>2.0067993283745607E-3</v>
      </c>
      <c r="L76" s="52">
        <f>(G76/F76)*K76</f>
        <v>1.004735550574575E-7</v>
      </c>
      <c r="M76" s="56">
        <f>((K76/0.0020025)-1)*1000</f>
        <v>2.1469804617031407</v>
      </c>
      <c r="N76" s="57">
        <f>(L76/K76)*1000</f>
        <v>5.0066568010483474E-2</v>
      </c>
      <c r="O76" s="58">
        <v>0.26199631395843326</v>
      </c>
      <c r="S76" s="76"/>
      <c r="T76" s="22">
        <f>F76</f>
        <v>2.0069699999999998E-3</v>
      </c>
      <c r="W76" s="32">
        <v>72</v>
      </c>
    </row>
    <row r="77" spans="1:36">
      <c r="A77" s="21" t="s">
        <v>227</v>
      </c>
      <c r="B77" s="52">
        <v>2641186000</v>
      </c>
      <c r="C77" s="52">
        <v>920059</v>
      </c>
      <c r="D77" s="52">
        <v>5303071</v>
      </c>
      <c r="E77" s="52">
        <v>1838.818</v>
      </c>
      <c r="F77" s="22">
        <v>2.0078370000000002E-3</v>
      </c>
      <c r="G77" s="52">
        <v>1.594082E-7</v>
      </c>
      <c r="K77" s="22">
        <f>F77/(AVERAGE($J$73:$J$81))</f>
        <v>2.0076662546453577E-3</v>
      </c>
      <c r="L77" s="52">
        <f>(G77/F77)*K77</f>
        <v>1.5939464401430897E-7</v>
      </c>
      <c r="M77" s="56">
        <f>((K77/0.0020025)-1)*1000</f>
        <v>2.5799024446231389</v>
      </c>
      <c r="N77" s="57">
        <f>(L77/K77)*1000</f>
        <v>7.9392998535239651E-2</v>
      </c>
      <c r="O77" s="58">
        <v>0.26199631395843326</v>
      </c>
      <c r="S77" s="76"/>
      <c r="T77" s="22">
        <f>F77</f>
        <v>2.0078370000000002E-3</v>
      </c>
      <c r="W77" s="32">
        <v>73</v>
      </c>
    </row>
    <row r="78" spans="1:36">
      <c r="A78" s="21" t="s">
        <v>228</v>
      </c>
      <c r="B78" s="52">
        <v>2725245000</v>
      </c>
      <c r="C78" s="52">
        <v>1786664</v>
      </c>
      <c r="D78" s="52">
        <v>5469927</v>
      </c>
      <c r="E78" s="52">
        <v>3485.962</v>
      </c>
      <c r="F78" s="22">
        <v>2.007132E-3</v>
      </c>
      <c r="G78" s="52">
        <v>1.038925E-7</v>
      </c>
      <c r="K78" s="22">
        <f>F78/(AVERAGE($J$73:$J$81))</f>
        <v>2.0069613145981698E-3</v>
      </c>
      <c r="L78" s="52">
        <f>(G78/F78)*K78</f>
        <v>1.0388366503891639E-7</v>
      </c>
      <c r="M78" s="56">
        <f>((K78/0.0020025)-1)*1000</f>
        <v>2.2278724585118592</v>
      </c>
      <c r="N78" s="57">
        <f>(L78/K78)*1000</f>
        <v>5.1761667892296068E-2</v>
      </c>
      <c r="O78" s="58">
        <v>0.26199631395843326</v>
      </c>
      <c r="S78" s="21"/>
      <c r="T78" s="22">
        <f>F78</f>
        <v>2.007132E-3</v>
      </c>
      <c r="W78" s="32">
        <v>74</v>
      </c>
    </row>
    <row r="79" spans="1:36">
      <c r="A79" s="21" t="s">
        <v>229</v>
      </c>
      <c r="B79" s="52">
        <v>2717799000</v>
      </c>
      <c r="C79" s="52">
        <v>370079.5</v>
      </c>
      <c r="D79" s="52">
        <v>5457747</v>
      </c>
      <c r="E79" s="52">
        <v>968.30359999999996</v>
      </c>
      <c r="F79" s="22">
        <v>2.0081500000000002E-3</v>
      </c>
      <c r="G79" s="52">
        <v>1.816242E-7</v>
      </c>
      <c r="K79" s="22">
        <f>F79/(AVERAGE($J$73:$J$81))</f>
        <v>2.0079792280280097E-3</v>
      </c>
      <c r="L79" s="52">
        <f>(G79/F79)*K79</f>
        <v>1.8160875477788253E-7</v>
      </c>
      <c r="M79" s="56">
        <f>((K79/0.0020025)-1)*1000</f>
        <v>2.7361937717902407</v>
      </c>
      <c r="N79" s="57">
        <f>(L79/K79)*1000</f>
        <v>9.0443542564051488E-2</v>
      </c>
      <c r="O79" s="58">
        <v>0.26199631395843326</v>
      </c>
      <c r="S79" s="21"/>
      <c r="T79" s="22">
        <f>F79</f>
        <v>2.0081500000000002E-3</v>
      </c>
      <c r="W79" s="32">
        <v>75</v>
      </c>
    </row>
    <row r="80" spans="1:36" s="43" customFormat="1">
      <c r="A80" s="43" t="s">
        <v>230</v>
      </c>
      <c r="B80" s="44">
        <v>2823069000</v>
      </c>
      <c r="C80" s="44">
        <v>1444580</v>
      </c>
      <c r="D80" s="44">
        <v>5686255</v>
      </c>
      <c r="E80" s="44">
        <v>3003.3229999999999</v>
      </c>
      <c r="F80" s="45">
        <v>2.0142099999999998E-3</v>
      </c>
      <c r="G80" s="44">
        <v>8.8342549999999995E-8</v>
      </c>
      <c r="H80" s="46"/>
      <c r="I80" s="46"/>
      <c r="J80" s="47">
        <f>F80/$M$2</f>
        <v>1.000302940007946</v>
      </c>
      <c r="K80" s="45"/>
      <c r="L80" s="44"/>
      <c r="M80" s="48"/>
      <c r="N80" s="49"/>
      <c r="O80" s="50"/>
      <c r="P80" s="62">
        <f>F80</f>
        <v>2.0142099999999998E-3</v>
      </c>
      <c r="S80" s="49">
        <f>((P80/0.0020025)-1)*1000</f>
        <v>5.8476903870161578</v>
      </c>
      <c r="W80" s="32">
        <v>76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1:36" s="43" customFormat="1">
      <c r="A81" s="43" t="s">
        <v>231</v>
      </c>
      <c r="B81" s="44">
        <v>2818353000</v>
      </c>
      <c r="C81" s="44">
        <v>707463.9</v>
      </c>
      <c r="D81" s="44">
        <v>5675221</v>
      </c>
      <c r="E81" s="44">
        <v>1365.1959999999999</v>
      </c>
      <c r="F81" s="45">
        <v>2.0136659999999999E-3</v>
      </c>
      <c r="G81" s="44">
        <v>1.2500749999999999E-7</v>
      </c>
      <c r="H81" s="46"/>
      <c r="I81" s="46"/>
      <c r="J81" s="47">
        <f>F81/$M$2</f>
        <v>1.0000327771156139</v>
      </c>
      <c r="K81" s="45"/>
      <c r="L81" s="44"/>
      <c r="M81" s="48"/>
      <c r="N81" s="49"/>
      <c r="O81" s="50"/>
      <c r="P81" s="62">
        <f>F81</f>
        <v>2.0136659999999999E-3</v>
      </c>
      <c r="S81" s="49">
        <f>((P81/0.0020025)-1)*1000</f>
        <v>5.5760299625466914</v>
      </c>
      <c r="W81" s="32">
        <v>77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1:36">
      <c r="A82" s="21" t="s">
        <v>232</v>
      </c>
      <c r="B82" s="52">
        <v>2696499000</v>
      </c>
      <c r="C82" s="52">
        <v>1423802</v>
      </c>
      <c r="D82" s="52">
        <v>5418017</v>
      </c>
      <c r="E82" s="52">
        <v>2976.931</v>
      </c>
      <c r="F82" s="22">
        <v>2.0092780000000002E-3</v>
      </c>
      <c r="G82" s="52">
        <v>1.2135950000000001E-7</v>
      </c>
      <c r="K82" s="22">
        <f>F82/(AVERAGE($J$80:$J$88))</f>
        <v>2.0092128921626873E-3</v>
      </c>
      <c r="L82" s="52">
        <f>(G82/F82)*K82</f>
        <v>1.2135556751550439E-7</v>
      </c>
      <c r="M82" s="56">
        <f>((K82/0.0020025)-1)*1000</f>
        <v>3.3522557616416648</v>
      </c>
      <c r="N82" s="57">
        <f>(L82/K82)*1000</f>
        <v>6.039955645759322E-2</v>
      </c>
      <c r="O82" s="58">
        <v>0.26199631395843326</v>
      </c>
      <c r="S82" s="21"/>
      <c r="T82" s="22">
        <f>F82</f>
        <v>2.0092780000000002E-3</v>
      </c>
      <c r="W82" s="32">
        <v>78</v>
      </c>
    </row>
    <row r="83" spans="1:36">
      <c r="A83" s="21" t="s">
        <v>233</v>
      </c>
      <c r="B83" s="52">
        <v>2729969000</v>
      </c>
      <c r="C83" s="52">
        <v>2035658</v>
      </c>
      <c r="D83" s="52">
        <v>5481590</v>
      </c>
      <c r="E83" s="52">
        <v>3928.23</v>
      </c>
      <c r="F83" s="22">
        <v>2.007932E-3</v>
      </c>
      <c r="G83" s="52">
        <v>1.3697809999999999E-7</v>
      </c>
      <c r="K83" s="22">
        <f>F83/(AVERAGE($J$80:$J$88))</f>
        <v>2.0078669357779305E-3</v>
      </c>
      <c r="L83" s="52">
        <f>(G83/F83)*K83</f>
        <v>1.3697366141666295E-7</v>
      </c>
      <c r="M83" s="56">
        <f>((K83/0.0020025)-1)*1000</f>
        <v>2.6801177417881128</v>
      </c>
      <c r="N83" s="57">
        <f>(L83/K83)*1000</f>
        <v>6.8218495447056965E-2</v>
      </c>
      <c r="O83" s="58">
        <v>0.26199631395843326</v>
      </c>
      <c r="S83" s="21"/>
      <c r="T83" s="22">
        <f>F83</f>
        <v>2.007932E-3</v>
      </c>
      <c r="W83" s="32">
        <v>79</v>
      </c>
    </row>
    <row r="84" spans="1:36">
      <c r="A84" s="21" t="s">
        <v>234</v>
      </c>
      <c r="B84" s="52">
        <v>2576712000</v>
      </c>
      <c r="C84" s="52">
        <v>4452909</v>
      </c>
      <c r="D84" s="52">
        <v>5189705</v>
      </c>
      <c r="E84" s="52">
        <v>9145.8700000000008</v>
      </c>
      <c r="F84" s="22">
        <v>2.0140790000000002E-3</v>
      </c>
      <c r="G84" s="52">
        <v>1.041433E-7</v>
      </c>
      <c r="K84" s="22">
        <f>F84/(AVERAGE($J$80:$J$88))</f>
        <v>2.0140137365930117E-3</v>
      </c>
      <c r="L84" s="52">
        <f>(G84/F84)*K84</f>
        <v>1.0413992538233454E-7</v>
      </c>
      <c r="M84" s="56">
        <f>((K84/0.0020025)-1)*1000</f>
        <v>5.7496811950121796</v>
      </c>
      <c r="N84" s="57">
        <f>(L84/K84)*1000</f>
        <v>5.1707653969879031E-2</v>
      </c>
      <c r="O84" s="58">
        <v>0.26199631395843326</v>
      </c>
      <c r="S84" s="21"/>
      <c r="T84" s="22">
        <f>F84</f>
        <v>2.0140790000000002E-3</v>
      </c>
      <c r="W84" s="32">
        <v>80</v>
      </c>
    </row>
    <row r="85" spans="1:36" ht="15">
      <c r="A85" s="21" t="s">
        <v>235</v>
      </c>
      <c r="B85" s="52">
        <v>2771857000</v>
      </c>
      <c r="C85" s="52">
        <v>3254723</v>
      </c>
      <c r="D85" s="52">
        <v>5571846</v>
      </c>
      <c r="E85" s="52">
        <v>6488.2439999999997</v>
      </c>
      <c r="F85" s="22">
        <v>2.0101490000000001E-3</v>
      </c>
      <c r="G85" s="52">
        <v>1.333248E-7</v>
      </c>
      <c r="K85" s="22">
        <f>F85/(AVERAGE($J$80:$J$88))</f>
        <v>2.010083863939153E-3</v>
      </c>
      <c r="L85" s="52">
        <f>(G85/F85)*K85</f>
        <v>1.3332047979672887E-7</v>
      </c>
      <c r="M85" s="56">
        <f>((K85/0.0020025)-1)*1000</f>
        <v>3.7871979721113558</v>
      </c>
      <c r="N85" s="57">
        <f>(L85/K85)*1000</f>
        <v>6.6325829577807402E-2</v>
      </c>
      <c r="O85" s="58">
        <v>0.26199631395843326</v>
      </c>
      <c r="S85" s="21"/>
      <c r="T85" s="22">
        <f>F85</f>
        <v>2.0101490000000001E-3</v>
      </c>
      <c r="W85" s="32">
        <v>81</v>
      </c>
      <c r="Z85" s="59" t="s">
        <v>236</v>
      </c>
    </row>
    <row r="86" spans="1:36">
      <c r="A86" s="21" t="s">
        <v>237</v>
      </c>
      <c r="B86" s="52">
        <v>2823103000</v>
      </c>
      <c r="C86" s="52">
        <v>1306569</v>
      </c>
      <c r="D86" s="52">
        <v>5674426</v>
      </c>
      <c r="E86" s="52">
        <v>2682.2979999999998</v>
      </c>
      <c r="F86" s="22">
        <v>2.009996E-3</v>
      </c>
      <c r="G86" s="52">
        <v>1.167491E-7</v>
      </c>
      <c r="K86" s="22">
        <f>F86/(AVERAGE($J$80:$J$88))</f>
        <v>2.0099308688969037E-3</v>
      </c>
      <c r="L86" s="52">
        <f>(G86/F86)*K86</f>
        <v>1.1674531690905429E-7</v>
      </c>
      <c r="M86" s="56">
        <f>((K86/0.0020025)-1)*1000</f>
        <v>3.7107959535100932</v>
      </c>
      <c r="N86" s="57">
        <f>(L86/K86)*1000</f>
        <v>5.8084244943771034E-2</v>
      </c>
      <c r="O86" s="58">
        <v>0.26199631395843326</v>
      </c>
      <c r="S86" s="21"/>
      <c r="T86" s="22">
        <f>F86</f>
        <v>2.009996E-3</v>
      </c>
      <c r="W86" s="32">
        <v>82</v>
      </c>
      <c r="Z86" s="42" t="s">
        <v>238</v>
      </c>
    </row>
    <row r="87" spans="1:36" s="43" customFormat="1">
      <c r="A87" s="43" t="s">
        <v>239</v>
      </c>
      <c r="B87" s="44">
        <v>2885291000</v>
      </c>
      <c r="C87" s="44">
        <v>547657.6</v>
      </c>
      <c r="D87" s="44">
        <v>5809200</v>
      </c>
      <c r="E87" s="44">
        <v>1021.548</v>
      </c>
      <c r="F87" s="45">
        <v>2.0133849999999999E-3</v>
      </c>
      <c r="G87" s="44">
        <v>5.6286510000000002E-8</v>
      </c>
      <c r="H87" s="46"/>
      <c r="I87" s="46"/>
      <c r="J87" s="47">
        <f>F87/$M$2</f>
        <v>0.99989322606277309</v>
      </c>
      <c r="K87" s="45"/>
      <c r="L87" s="44"/>
      <c r="M87" s="48"/>
      <c r="N87" s="49"/>
      <c r="O87" s="50"/>
      <c r="P87" s="62">
        <f>F87</f>
        <v>2.0133849999999999E-3</v>
      </c>
      <c r="S87" s="49">
        <f>((P87/0.0020025)-1)*1000</f>
        <v>5.4357053682896339</v>
      </c>
      <c r="W87" s="32">
        <v>83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1:36" s="43" customFormat="1">
      <c r="A88" s="43" t="s">
        <v>240</v>
      </c>
      <c r="B88" s="44">
        <v>2894316000</v>
      </c>
      <c r="C88" s="44">
        <v>526854</v>
      </c>
      <c r="D88" s="44">
        <v>5827418</v>
      </c>
      <c r="E88" s="44">
        <v>1324.98</v>
      </c>
      <c r="F88" s="45">
        <v>2.0133999999999998E-3</v>
      </c>
      <c r="G88" s="44">
        <v>1.6709120000000001E-7</v>
      </c>
      <c r="H88" s="46"/>
      <c r="I88" s="46"/>
      <c r="J88" s="47">
        <f>F88/$M$2</f>
        <v>0.99990067540723082</v>
      </c>
      <c r="K88" s="45"/>
      <c r="L88" s="44"/>
      <c r="M88" s="48"/>
      <c r="N88" s="49"/>
      <c r="O88" s="50"/>
      <c r="P88" s="62">
        <f>F88</f>
        <v>2.0133999999999998E-3</v>
      </c>
      <c r="S88" s="49">
        <f>((P88/0.0020025)-1)*1000</f>
        <v>5.4431960049936556</v>
      </c>
      <c r="W88" s="32">
        <v>84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1:36">
      <c r="A89" s="21" t="s">
        <v>89</v>
      </c>
      <c r="B89" s="52">
        <v>2874519000</v>
      </c>
      <c r="C89" s="52">
        <v>921176.4</v>
      </c>
      <c r="D89" s="52">
        <v>5771690</v>
      </c>
      <c r="E89" s="52">
        <v>1995.433</v>
      </c>
      <c r="F89" s="22">
        <v>2.0078800000000001E-3</v>
      </c>
      <c r="G89" s="52">
        <v>1.041352E-7</v>
      </c>
      <c r="K89" s="22">
        <f>F89/(AVERAGE($J$87:$J$95))</f>
        <v>2.0079355931710962E-3</v>
      </c>
      <c r="L89" s="52">
        <f>(G89/F89)*K89</f>
        <v>1.0413808324301787E-7</v>
      </c>
      <c r="M89" s="56">
        <f>((K89/0.0020025)-1)*1000</f>
        <v>2.7144035810717781</v>
      </c>
      <c r="N89" s="57">
        <f>(L89/K89)*1000</f>
        <v>5.1863258760483692E-2</v>
      </c>
      <c r="O89" s="58">
        <v>0.26199631395843326</v>
      </c>
      <c r="S89" s="21"/>
      <c r="T89" s="22">
        <f>F89</f>
        <v>2.0078800000000001E-3</v>
      </c>
      <c r="W89" s="32">
        <v>85</v>
      </c>
    </row>
    <row r="90" spans="1:36">
      <c r="A90" s="21" t="s">
        <v>100</v>
      </c>
      <c r="B90" s="52">
        <v>2866058000</v>
      </c>
      <c r="C90" s="52">
        <v>1236830</v>
      </c>
      <c r="D90" s="52">
        <v>5757920</v>
      </c>
      <c r="E90" s="52">
        <v>2749.7939999999999</v>
      </c>
      <c r="F90" s="22">
        <v>2.0090030000000001E-3</v>
      </c>
      <c r="G90" s="52">
        <v>1.27432E-7</v>
      </c>
      <c r="K90" s="22">
        <f>F90/(AVERAGE($J$87:$J$95))</f>
        <v>2.0090586242641553E-3</v>
      </c>
      <c r="L90" s="52">
        <f>(G90/F90)*K90</f>
        <v>1.2743552827309357E-7</v>
      </c>
      <c r="M90" s="56">
        <f>((K90/0.0020025)-1)*1000</f>
        <v>3.2752181094408694</v>
      </c>
      <c r="N90" s="57">
        <f>(L90/K90)*1000</f>
        <v>6.3430467749425956E-2</v>
      </c>
      <c r="O90" s="58">
        <v>0.26199631395843326</v>
      </c>
      <c r="S90" s="21"/>
      <c r="T90" s="22">
        <f>F90</f>
        <v>2.0090030000000001E-3</v>
      </c>
      <c r="W90" s="32">
        <v>86</v>
      </c>
    </row>
    <row r="91" spans="1:36">
      <c r="A91" s="21" t="s">
        <v>101</v>
      </c>
      <c r="B91" s="52">
        <v>2772757000</v>
      </c>
      <c r="C91" s="52">
        <v>4891699</v>
      </c>
      <c r="D91" s="52">
        <v>5566995</v>
      </c>
      <c r="E91" s="52">
        <v>9633.8580000000002</v>
      </c>
      <c r="F91" s="22">
        <v>2.0077480000000002E-3</v>
      </c>
      <c r="G91" s="52">
        <v>1.5154720000000001E-7</v>
      </c>
      <c r="K91" s="22">
        <f>F91/(AVERAGE($J$87:$J$95))</f>
        <v>2.007803589516347E-3</v>
      </c>
      <c r="L91" s="52">
        <f>(G91/F91)*K91</f>
        <v>1.5155139596261669E-7</v>
      </c>
      <c r="M91" s="56">
        <f>((K91/0.0020025)-1)*1000</f>
        <v>2.6484841529823555</v>
      </c>
      <c r="N91" s="57">
        <f>(L91/K91)*1000</f>
        <v>7.5481185885878099E-2</v>
      </c>
      <c r="O91" s="58">
        <v>0.26199631395843326</v>
      </c>
      <c r="S91" s="21"/>
      <c r="T91" s="22">
        <f>F91</f>
        <v>2.0077480000000002E-3</v>
      </c>
      <c r="W91" s="32">
        <v>87</v>
      </c>
    </row>
    <row r="92" spans="1:36">
      <c r="A92" s="21" t="s">
        <v>102</v>
      </c>
      <c r="B92" s="52">
        <v>2870169000</v>
      </c>
      <c r="C92" s="52">
        <v>572726.9</v>
      </c>
      <c r="D92" s="52">
        <v>5766023</v>
      </c>
      <c r="E92" s="52">
        <v>1147.3230000000001</v>
      </c>
      <c r="F92" s="22">
        <v>2.0089489999999999E-3</v>
      </c>
      <c r="G92" s="52">
        <v>1.3079549999999999E-7</v>
      </c>
      <c r="K92" s="22">
        <f>F92/(AVERAGE($J$87:$J$95))</f>
        <v>2.0090046227690304E-3</v>
      </c>
      <c r="L92" s="52">
        <f>(G92/F92)*K92</f>
        <v>1.307991213999891E-7</v>
      </c>
      <c r="M92" s="56">
        <f>((K92/0.0020025)-1)*1000</f>
        <v>3.2482510706768331</v>
      </c>
      <c r="N92" s="57">
        <f>(L92/K92)*1000</f>
        <v>6.5106431273267762E-2</v>
      </c>
      <c r="O92" s="58">
        <v>0.26199631395843326</v>
      </c>
      <c r="S92" s="21"/>
      <c r="T92" s="22">
        <f>F92</f>
        <v>2.0089489999999999E-3</v>
      </c>
      <c r="W92" s="32">
        <v>88</v>
      </c>
    </row>
    <row r="93" spans="1:36">
      <c r="A93" s="21" t="s">
        <v>103</v>
      </c>
      <c r="B93" s="52">
        <v>2848498000</v>
      </c>
      <c r="C93" s="52">
        <v>677129.6</v>
      </c>
      <c r="D93" s="52">
        <v>5723249</v>
      </c>
      <c r="E93" s="52">
        <v>1376.146</v>
      </c>
      <c r="F93" s="22">
        <v>2.0092159999999999E-3</v>
      </c>
      <c r="G93" s="52">
        <v>1.152127E-7</v>
      </c>
      <c r="K93" s="22">
        <f>F93/(AVERAGE($J$87:$J$95))</f>
        <v>2.0092716301615917E-3</v>
      </c>
      <c r="L93" s="52">
        <f>(G93/F93)*K93</f>
        <v>1.1521588995126379E-7</v>
      </c>
      <c r="M93" s="56">
        <f>((K93/0.0020025)-1)*1000</f>
        <v>3.3815880956762356</v>
      </c>
      <c r="N93" s="57">
        <f>(L93/K93)*1000</f>
        <v>5.734211752245652E-2</v>
      </c>
      <c r="O93" s="58">
        <v>0.26199631395843326</v>
      </c>
      <c r="S93" s="21"/>
      <c r="T93" s="22">
        <f>F93</f>
        <v>2.0092159999999999E-3</v>
      </c>
      <c r="W93" s="32">
        <v>89</v>
      </c>
    </row>
    <row r="94" spans="1:36" s="43" customFormat="1">
      <c r="A94" s="43" t="s">
        <v>241</v>
      </c>
      <c r="B94" s="44">
        <v>2883229000</v>
      </c>
      <c r="C94" s="44">
        <v>1657586</v>
      </c>
      <c r="D94" s="44">
        <v>5805670</v>
      </c>
      <c r="E94" s="44">
        <v>3267.9540000000002</v>
      </c>
      <c r="F94" s="45">
        <v>2.0135999999999999E-3</v>
      </c>
      <c r="G94" s="44">
        <v>1.2729549999999999E-7</v>
      </c>
      <c r="H94" s="46"/>
      <c r="I94" s="46"/>
      <c r="J94" s="47">
        <f>F94/$M$2</f>
        <v>1</v>
      </c>
      <c r="K94" s="45"/>
      <c r="L94" s="44"/>
      <c r="M94" s="48"/>
      <c r="N94" s="49"/>
      <c r="O94" s="50"/>
      <c r="P94" s="62">
        <f>F94</f>
        <v>2.0135999999999999E-3</v>
      </c>
      <c r="S94" s="49">
        <f>((P94/0.0020025)-1)*1000</f>
        <v>5.5430711610486849</v>
      </c>
      <c r="W94" s="32">
        <v>90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1:36" s="43" customFormat="1">
      <c r="A95" s="43" t="s">
        <v>242</v>
      </c>
      <c r="B95" s="44">
        <v>2873272000</v>
      </c>
      <c r="C95" s="44">
        <v>3849506</v>
      </c>
      <c r="D95" s="44">
        <v>5786172</v>
      </c>
      <c r="E95" s="44">
        <v>7682.451</v>
      </c>
      <c r="F95" s="45">
        <v>2.0137919999999999E-3</v>
      </c>
      <c r="G95" s="44">
        <v>1.018258E-7</v>
      </c>
      <c r="H95" s="46"/>
      <c r="I95" s="46"/>
      <c r="J95" s="47">
        <f>F95/$M$2</f>
        <v>1.0000953516090585</v>
      </c>
      <c r="K95" s="45"/>
      <c r="L95" s="44"/>
      <c r="M95" s="48"/>
      <c r="N95" s="49"/>
      <c r="O95" s="50"/>
      <c r="P95" s="45">
        <f>F95</f>
        <v>2.0137919999999999E-3</v>
      </c>
      <c r="S95" s="49">
        <f>((P95/0.0020025)-1)*1000</f>
        <v>5.6389513108614508</v>
      </c>
      <c r="W95" s="32">
        <v>91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1:36">
      <c r="A96" s="21" t="s">
        <v>104</v>
      </c>
      <c r="B96" s="52">
        <v>2877262000</v>
      </c>
      <c r="C96" s="52">
        <v>1600826</v>
      </c>
      <c r="D96" s="52">
        <v>5781630</v>
      </c>
      <c r="E96" s="52">
        <v>3178.049</v>
      </c>
      <c r="F96" s="22">
        <v>2.009421E-3</v>
      </c>
      <c r="G96" s="52">
        <v>1.105616E-7</v>
      </c>
      <c r="K96" s="22">
        <f>F96/(AVERAGE($J$94:$J$102))</f>
        <v>2.0091760393734274E-3</v>
      </c>
      <c r="L96" s="52">
        <f>(G96/F96)*K96</f>
        <v>1.1054812186932909E-7</v>
      </c>
      <c r="M96" s="56">
        <f>((K96/0.0020025)-1)*1000</f>
        <v>3.3338523712496126</v>
      </c>
      <c r="N96" s="57">
        <f>(L96/K96)*1000</f>
        <v>5.5021620655900376E-2</v>
      </c>
      <c r="O96" s="58">
        <v>0.26199631395843326</v>
      </c>
      <c r="S96" s="21"/>
      <c r="T96" s="22">
        <f>F96</f>
        <v>2.009421E-3</v>
      </c>
      <c r="W96" s="32">
        <v>92</v>
      </c>
    </row>
    <row r="97" spans="1:36">
      <c r="A97" s="21" t="s">
        <v>105</v>
      </c>
      <c r="B97" s="52">
        <v>2710177000</v>
      </c>
      <c r="C97" s="52">
        <v>1814272</v>
      </c>
      <c r="D97" s="52">
        <v>5444297</v>
      </c>
      <c r="E97" s="52">
        <v>3793.6260000000002</v>
      </c>
      <c r="F97" s="22">
        <v>2.0088340000000001E-3</v>
      </c>
      <c r="G97" s="52">
        <v>1.112068E-7</v>
      </c>
      <c r="K97" s="22">
        <f>F97/(AVERAGE($J$94:$J$102))</f>
        <v>2.0085891109322936E-3</v>
      </c>
      <c r="L97" s="52">
        <f>(G97/F97)*K97</f>
        <v>1.1119324321552969E-7</v>
      </c>
      <c r="M97" s="56">
        <f>((K97/0.0020025)-1)*1000</f>
        <v>3.0407545229931277</v>
      </c>
      <c r="N97" s="57">
        <f>(L97/K97)*1000</f>
        <v>5.5358879827800606E-2</v>
      </c>
      <c r="O97" s="58">
        <v>0.26199631395843326</v>
      </c>
      <c r="S97" s="21"/>
      <c r="T97" s="22">
        <f>F97</f>
        <v>2.0088340000000001E-3</v>
      </c>
      <c r="W97" s="32">
        <v>93</v>
      </c>
    </row>
    <row r="98" spans="1:36">
      <c r="A98" s="21" t="s">
        <v>106</v>
      </c>
      <c r="B98" s="52">
        <v>2745622000</v>
      </c>
      <c r="C98" s="52">
        <v>2176074</v>
      </c>
      <c r="D98" s="52">
        <v>5515921</v>
      </c>
      <c r="E98" s="52">
        <v>4568.4870000000001</v>
      </c>
      <c r="F98" s="22">
        <v>2.0089869999999998E-3</v>
      </c>
      <c r="G98" s="52">
        <v>1.277905E-7</v>
      </c>
      <c r="K98" s="22">
        <f>F98/(AVERAGE($J$94:$J$102))</f>
        <v>2.0087420922806636E-3</v>
      </c>
      <c r="L98" s="52">
        <f>(G98/F98)*K98</f>
        <v>1.2777492156175831E-7</v>
      </c>
      <c r="M98" s="56">
        <f>((K98/0.0020025)-1)*1000</f>
        <v>3.1171497032027595</v>
      </c>
      <c r="N98" s="57">
        <f>(L98/K98)*1000</f>
        <v>6.3609421066437966E-2</v>
      </c>
      <c r="O98" s="58">
        <v>0.26199631395843326</v>
      </c>
      <c r="S98" s="21"/>
      <c r="T98" s="22">
        <f>F98</f>
        <v>2.0089869999999998E-3</v>
      </c>
      <c r="W98" s="32">
        <v>94</v>
      </c>
    </row>
    <row r="99" spans="1:36">
      <c r="A99" s="21" t="s">
        <v>107</v>
      </c>
      <c r="B99" s="52">
        <v>2755695000</v>
      </c>
      <c r="C99" s="52">
        <v>3280087</v>
      </c>
      <c r="D99" s="52">
        <v>5534470</v>
      </c>
      <c r="E99" s="52">
        <v>6618.7569999999996</v>
      </c>
      <c r="F99" s="22">
        <v>2.0083750000000002E-3</v>
      </c>
      <c r="G99" s="52">
        <v>1.4860749999999999E-7</v>
      </c>
      <c r="K99" s="22">
        <f>F99/(AVERAGE($J$94:$J$102))</f>
        <v>2.0081301668871819E-3</v>
      </c>
      <c r="L99" s="52">
        <f>(G99/F99)*K99</f>
        <v>1.4858938384300085E-7</v>
      </c>
      <c r="M99" s="56">
        <f>((K99/0.0020025)-1)*1000</f>
        <v>2.8115689823631218</v>
      </c>
      <c r="N99" s="57">
        <f>(L99/K99)*1000</f>
        <v>7.3993900541482527E-2</v>
      </c>
      <c r="O99" s="58">
        <v>0.26199631395843326</v>
      </c>
      <c r="S99" s="21"/>
      <c r="T99" s="22">
        <f>F99</f>
        <v>2.0083750000000002E-3</v>
      </c>
      <c r="W99" s="32">
        <v>95</v>
      </c>
    </row>
    <row r="100" spans="1:36">
      <c r="A100" s="21" t="s">
        <v>90</v>
      </c>
      <c r="B100" s="52">
        <v>2868387000</v>
      </c>
      <c r="C100" s="52">
        <v>1860009</v>
      </c>
      <c r="D100" s="52">
        <v>5764217</v>
      </c>
      <c r="E100" s="52">
        <v>3759.2550000000001</v>
      </c>
      <c r="F100" s="22">
        <v>2.0095669999999999E-3</v>
      </c>
      <c r="G100" s="52">
        <v>1.169868E-7</v>
      </c>
      <c r="K100" s="22">
        <f>F100/(AVERAGE($J$94:$J$102))</f>
        <v>2.0093220215751406E-3</v>
      </c>
      <c r="L100" s="52">
        <f>(G100/F100)*K100</f>
        <v>1.1697253859841781E-7</v>
      </c>
      <c r="M100" s="56">
        <f>((K100/0.0020025)-1)*1000</f>
        <v>3.4067523471363881</v>
      </c>
      <c r="N100" s="57">
        <f>(L100/K100)*1000</f>
        <v>5.8214928887665857E-2</v>
      </c>
      <c r="O100" s="58">
        <v>0.26199631395843326</v>
      </c>
      <c r="S100" s="21"/>
      <c r="T100" s="22">
        <f>F100</f>
        <v>2.0095669999999999E-3</v>
      </c>
      <c r="W100" s="32">
        <v>96</v>
      </c>
    </row>
    <row r="101" spans="1:36" s="43" customFormat="1">
      <c r="A101" s="43" t="s">
        <v>243</v>
      </c>
      <c r="B101" s="44">
        <v>2885039000</v>
      </c>
      <c r="C101" s="44">
        <v>1337008</v>
      </c>
      <c r="D101" s="44">
        <v>5810160</v>
      </c>
      <c r="E101" s="44">
        <v>2737.4720000000002</v>
      </c>
      <c r="F101" s="45">
        <v>2.0138930000000001E-3</v>
      </c>
      <c r="G101" s="44">
        <v>7.1088320000000004E-8</v>
      </c>
      <c r="H101" s="46"/>
      <c r="I101" s="46"/>
      <c r="J101" s="47">
        <f>F101/$M$2</f>
        <v>1.0001455105284069</v>
      </c>
      <c r="K101" s="45"/>
      <c r="L101" s="44"/>
      <c r="M101" s="48"/>
      <c r="N101" s="49"/>
      <c r="O101" s="50"/>
      <c r="P101" s="45">
        <f>F101</f>
        <v>2.0138930000000001E-3</v>
      </c>
      <c r="S101" s="49">
        <f>((P101/0.0020025)-1)*1000</f>
        <v>5.6893882646691374</v>
      </c>
      <c r="W101" s="32">
        <v>97</v>
      </c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1:36" s="43" customFormat="1">
      <c r="A102" s="77" t="s">
        <v>244</v>
      </c>
      <c r="B102" s="78">
        <v>2836245000</v>
      </c>
      <c r="C102" s="78">
        <v>606640.69999999995</v>
      </c>
      <c r="D102" s="78">
        <v>5712473</v>
      </c>
      <c r="E102" s="78">
        <v>1508.0340000000001</v>
      </c>
      <c r="F102" s="79">
        <v>2.0140969999999998E-3</v>
      </c>
      <c r="G102" s="78">
        <v>1.7087730000000001E-7</v>
      </c>
      <c r="H102" s="46"/>
      <c r="I102" s="46"/>
      <c r="J102" s="47">
        <f>F102/$M$2</f>
        <v>1.0002468216130314</v>
      </c>
      <c r="K102" s="45"/>
      <c r="L102" s="44"/>
      <c r="M102" s="48"/>
      <c r="N102" s="49"/>
      <c r="O102" s="50"/>
      <c r="P102" s="45">
        <f>F102</f>
        <v>2.0140969999999998E-3</v>
      </c>
      <c r="S102" s="49">
        <f>((P102/0.0020025)-1)*1000</f>
        <v>5.7912609238450763</v>
      </c>
      <c r="W102" s="32">
        <v>98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1:36">
      <c r="A103" s="30" t="s">
        <v>91</v>
      </c>
      <c r="B103" s="80">
        <v>2877349000</v>
      </c>
      <c r="C103" s="80">
        <v>1187077</v>
      </c>
      <c r="D103" s="80">
        <v>5780526</v>
      </c>
      <c r="E103" s="80">
        <v>2250.8960000000002</v>
      </c>
      <c r="F103" s="37">
        <v>2.008976E-3</v>
      </c>
      <c r="G103" s="80">
        <v>1.3446349999999999E-7</v>
      </c>
      <c r="K103" s="22">
        <f>F103/(AVERAGE($J$101:$J$109))</f>
        <v>2.008529626833528E-3</v>
      </c>
      <c r="L103" s="52">
        <f>(G103/F103)*K103</f>
        <v>1.3443362363598673E-7</v>
      </c>
      <c r="M103" s="56">
        <f>((K103/0.0020025)-1)*1000</f>
        <v>3.0110496047581758</v>
      </c>
      <c r="N103" s="57">
        <f>(L103/K103)*1000</f>
        <v>6.6931362047132473E-2</v>
      </c>
      <c r="O103" s="58">
        <v>0.26199631395843326</v>
      </c>
      <c r="S103" s="21"/>
      <c r="T103" s="22">
        <f>F103</f>
        <v>2.008976E-3</v>
      </c>
      <c r="W103" s="32">
        <v>99</v>
      </c>
    </row>
    <row r="104" spans="1:36">
      <c r="A104" s="30" t="s">
        <v>92</v>
      </c>
      <c r="B104" s="80">
        <v>2877837000</v>
      </c>
      <c r="C104" s="80">
        <v>938372.8</v>
      </c>
      <c r="D104" s="80">
        <v>5783416</v>
      </c>
      <c r="E104" s="80">
        <v>2003.2339999999999</v>
      </c>
      <c r="F104" s="37">
        <v>2.00964E-3</v>
      </c>
      <c r="G104" s="80">
        <v>9.543641E-8</v>
      </c>
      <c r="K104" s="22">
        <f>F104/(AVERAGE($J$101:$J$109))</f>
        <v>2.0091934792997681E-3</v>
      </c>
      <c r="L104" s="52">
        <f>(G104/F104)*K104</f>
        <v>9.5415205041589119E-8</v>
      </c>
      <c r="M104" s="56">
        <f>((K104/0.0020025)-1)*1000</f>
        <v>3.3425614480739885</v>
      </c>
      <c r="N104" s="57">
        <f>(L104/K104)*1000</f>
        <v>4.7489306542465311E-2</v>
      </c>
      <c r="O104" s="58">
        <v>0.26199631395843326</v>
      </c>
      <c r="S104" s="21"/>
      <c r="T104" s="22">
        <f>F104</f>
        <v>2.00964E-3</v>
      </c>
      <c r="W104" s="32">
        <v>100</v>
      </c>
    </row>
    <row r="105" spans="1:36">
      <c r="A105" s="30" t="s">
        <v>93</v>
      </c>
      <c r="B105" s="80">
        <v>2871701000</v>
      </c>
      <c r="C105" s="80">
        <v>1334837</v>
      </c>
      <c r="D105" s="80">
        <v>5769254</v>
      </c>
      <c r="E105" s="80">
        <v>2948.3710000000001</v>
      </c>
      <c r="F105" s="37">
        <v>2.0090020000000002E-3</v>
      </c>
      <c r="G105" s="80">
        <v>1.895331E-7</v>
      </c>
      <c r="K105" s="22">
        <f>F105/(AVERAGE($J$101:$J$109))</f>
        <v>2.0085556210566037E-3</v>
      </c>
      <c r="L105" s="52">
        <f>(G105/F105)*K105</f>
        <v>1.8949098775475751E-7</v>
      </c>
      <c r="M105" s="56">
        <f>((K105/0.0020025)-1)*1000</f>
        <v>3.0240304901891779</v>
      </c>
      <c r="N105" s="57">
        <f>(L105/K105)*1000</f>
        <v>9.4341917031441472E-2</v>
      </c>
      <c r="O105" s="58">
        <v>0.26199631395843326</v>
      </c>
      <c r="S105" s="21"/>
      <c r="T105" s="22">
        <f>F105</f>
        <v>2.0090020000000002E-3</v>
      </c>
      <c r="W105" s="32">
        <v>101</v>
      </c>
    </row>
    <row r="106" spans="1:36">
      <c r="A106" s="30" t="s">
        <v>94</v>
      </c>
      <c r="B106" s="80">
        <v>2884558000</v>
      </c>
      <c r="C106" s="80">
        <v>1040603</v>
      </c>
      <c r="D106" s="80">
        <v>5795668</v>
      </c>
      <c r="E106" s="80">
        <v>2249.114</v>
      </c>
      <c r="F106" s="37">
        <v>2.009205E-3</v>
      </c>
      <c r="G106" s="80">
        <v>1.164013E-7</v>
      </c>
      <c r="K106" s="22">
        <f>F106/(AVERAGE($J$101:$J$109))</f>
        <v>2.008758575952156E-3</v>
      </c>
      <c r="L106" s="52">
        <f>(G106/F106)*K106</f>
        <v>1.1637543686531723E-7</v>
      </c>
      <c r="M106" s="56">
        <f>((K106/0.0020025)-1)*1000</f>
        <v>3.1253812495162236</v>
      </c>
      <c r="N106" s="57">
        <f>(L106/K106)*1000</f>
        <v>5.7934008724843902E-2</v>
      </c>
      <c r="O106" s="58">
        <v>0.26199631395843326</v>
      </c>
      <c r="S106" s="21"/>
      <c r="T106" s="22">
        <f>F106</f>
        <v>2.009205E-3</v>
      </c>
      <c r="W106" s="32">
        <v>102</v>
      </c>
    </row>
    <row r="107" spans="1:36">
      <c r="A107" s="30" t="s">
        <v>95</v>
      </c>
      <c r="B107" s="80">
        <v>2868120000</v>
      </c>
      <c r="C107" s="80">
        <v>812796.2</v>
      </c>
      <c r="D107" s="80">
        <v>5765311</v>
      </c>
      <c r="E107" s="80">
        <v>1700.982</v>
      </c>
      <c r="F107" s="37">
        <v>2.010136E-3</v>
      </c>
      <c r="G107" s="80">
        <v>9.4110779999999997E-8</v>
      </c>
      <c r="K107" s="22">
        <f>F107/(AVERAGE($J$101:$J$109))</f>
        <v>2.0096893690938269E-3</v>
      </c>
      <c r="L107" s="52">
        <f>(G107/F107)*K107</f>
        <v>9.408986958251977E-8</v>
      </c>
      <c r="M107" s="56">
        <f>((K107/0.0020025)-1)*1000</f>
        <v>3.5901968009124374</v>
      </c>
      <c r="N107" s="57">
        <f>(L107/K107)*1000</f>
        <v>4.6818115789180437E-2</v>
      </c>
      <c r="O107" s="58">
        <v>0.26199631395843326</v>
      </c>
      <c r="S107" s="21"/>
      <c r="T107" s="22">
        <f>F107</f>
        <v>2.010136E-3</v>
      </c>
      <c r="W107" s="32">
        <v>103</v>
      </c>
    </row>
    <row r="108" spans="1:36" s="43" customFormat="1">
      <c r="A108" s="77" t="s">
        <v>245</v>
      </c>
      <c r="B108" s="78">
        <v>2656545000</v>
      </c>
      <c r="C108" s="78">
        <v>2140964</v>
      </c>
      <c r="D108" s="78">
        <v>5349985</v>
      </c>
      <c r="E108" s="78">
        <v>4437.277</v>
      </c>
      <c r="F108" s="79">
        <v>2.0138880000000001E-3</v>
      </c>
      <c r="G108" s="78">
        <v>1.5784229999999999E-7</v>
      </c>
      <c r="H108" s="46"/>
      <c r="I108" s="46"/>
      <c r="J108" s="47">
        <f>F108/$M$2</f>
        <v>1.0001430274135876</v>
      </c>
      <c r="K108" s="45"/>
      <c r="L108" s="44"/>
      <c r="M108" s="48"/>
      <c r="N108" s="49"/>
      <c r="O108" s="50"/>
      <c r="P108" s="45">
        <f>F108</f>
        <v>2.0138880000000001E-3</v>
      </c>
      <c r="S108" s="49">
        <f>((P108/0.0020025)-1)*1000</f>
        <v>5.6868913857679448</v>
      </c>
      <c r="W108" s="32">
        <v>104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1:36" s="43" customFormat="1">
      <c r="A109" s="77" t="s">
        <v>246</v>
      </c>
      <c r="B109" s="78">
        <v>2840764000</v>
      </c>
      <c r="C109" s="78">
        <v>669858.4</v>
      </c>
      <c r="D109" s="78">
        <v>5722186</v>
      </c>
      <c r="E109" s="78">
        <v>1340.799</v>
      </c>
      <c r="F109" s="79">
        <v>2.0143119999999999E-3</v>
      </c>
      <c r="G109" s="78">
        <v>1.081106E-7</v>
      </c>
      <c r="H109" s="46"/>
      <c r="I109" s="46"/>
      <c r="J109" s="47">
        <f>F109/$M$2</f>
        <v>1.0003535955502583</v>
      </c>
      <c r="K109" s="45"/>
      <c r="L109" s="44"/>
      <c r="M109" s="48"/>
      <c r="N109" s="49"/>
      <c r="O109" s="50"/>
      <c r="P109" s="45">
        <f>F109</f>
        <v>2.0143119999999999E-3</v>
      </c>
      <c r="S109" s="49">
        <f>((P109/0.0020025)-1)*1000</f>
        <v>5.8986267166041273</v>
      </c>
      <c r="W109" s="32">
        <v>105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1:36">
      <c r="A110" s="30" t="s">
        <v>96</v>
      </c>
      <c r="B110" s="80">
        <v>2882339000</v>
      </c>
      <c r="C110" s="80">
        <v>1370182</v>
      </c>
      <c r="D110" s="80">
        <v>5791539</v>
      </c>
      <c r="E110" s="80">
        <v>2495.7809999999999</v>
      </c>
      <c r="F110" s="37">
        <v>2.0093189999999999E-3</v>
      </c>
      <c r="G110" s="80">
        <v>1.5445640000000001E-7</v>
      </c>
      <c r="K110" s="22">
        <f>F110/(AVERAGE($J$108:$J$114))</f>
        <v>2.0087443889709737E-3</v>
      </c>
      <c r="L110" s="52">
        <f>(G110/F110)*K110</f>
        <v>1.5441222963633766E-7</v>
      </c>
      <c r="M110" s="56">
        <f>((K110/0.0020025)-1)*1000</f>
        <v>3.1182966147185187</v>
      </c>
      <c r="N110" s="57">
        <f>(L110/K110)*1000</f>
        <v>7.6870024122600758E-2</v>
      </c>
      <c r="O110" s="58">
        <v>0.26199631395843326</v>
      </c>
      <c r="S110" s="21"/>
      <c r="T110" s="22">
        <f>F110</f>
        <v>2.0093189999999999E-3</v>
      </c>
      <c r="W110" s="32">
        <v>106</v>
      </c>
    </row>
    <row r="111" spans="1:36">
      <c r="A111" s="30" t="s">
        <v>97</v>
      </c>
      <c r="B111" s="80">
        <v>2923648000</v>
      </c>
      <c r="C111" s="80">
        <v>2013032</v>
      </c>
      <c r="D111" s="80">
        <v>5874064</v>
      </c>
      <c r="E111" s="80">
        <v>4008.259</v>
      </c>
      <c r="F111" s="37">
        <v>2.0091559999999998E-3</v>
      </c>
      <c r="G111" s="80">
        <v>1.175321E-7</v>
      </c>
      <c r="K111" s="22">
        <f>F111/(AVERAGE($J$108:$J$114))</f>
        <v>2.0085814355845764E-3</v>
      </c>
      <c r="L111" s="52">
        <f>(G111/F111)*K111</f>
        <v>1.1749848899003861E-7</v>
      </c>
      <c r="M111" s="56">
        <f>((K111/0.0020025)-1)*1000</f>
        <v>3.036921640237944</v>
      </c>
      <c r="N111" s="57">
        <f>(L111/K111)*1000</f>
        <v>5.8498245034233287E-2</v>
      </c>
      <c r="O111" s="58">
        <v>0.26199631395843326</v>
      </c>
      <c r="S111" s="21"/>
      <c r="T111" s="22">
        <f>F111</f>
        <v>2.0091559999999998E-3</v>
      </c>
      <c r="W111" s="32">
        <v>107</v>
      </c>
    </row>
    <row r="112" spans="1:36">
      <c r="A112" s="30" t="s">
        <v>98</v>
      </c>
      <c r="B112" s="80">
        <v>2929463000</v>
      </c>
      <c r="C112" s="80">
        <v>2021545</v>
      </c>
      <c r="D112" s="80">
        <v>5885015</v>
      </c>
      <c r="E112" s="80">
        <v>4111.768</v>
      </c>
      <c r="F112" s="37">
        <v>2.008906E-3</v>
      </c>
      <c r="G112" s="80">
        <v>1.322231E-7</v>
      </c>
      <c r="K112" s="22">
        <f>F112/(AVERAGE($J$108:$J$114))</f>
        <v>2.0083315070778323E-3</v>
      </c>
      <c r="L112" s="52">
        <f>(G112/F112)*K112</f>
        <v>1.3218528776035461E-7</v>
      </c>
      <c r="M112" s="56">
        <f>((K112/0.0020025)-1)*1000</f>
        <v>2.91211339716968</v>
      </c>
      <c r="N112" s="57">
        <f>(L112/K112)*1000</f>
        <v>6.5818460395857245E-2</v>
      </c>
      <c r="O112" s="58">
        <v>0.26199631395843326</v>
      </c>
      <c r="S112" s="21"/>
      <c r="T112" s="22">
        <f>F112</f>
        <v>2.008906E-3</v>
      </c>
      <c r="W112" s="32">
        <v>108</v>
      </c>
    </row>
    <row r="113" spans="1:36">
      <c r="A113" s="30" t="s">
        <v>99</v>
      </c>
      <c r="B113" s="80">
        <v>2950148000</v>
      </c>
      <c r="C113" s="80">
        <v>1382876</v>
      </c>
      <c r="D113" s="80">
        <v>5927119</v>
      </c>
      <c r="E113" s="80">
        <v>2842.259</v>
      </c>
      <c r="F113" s="37">
        <v>2.0090920000000001E-3</v>
      </c>
      <c r="G113" s="80">
        <v>9.1235539999999996E-8</v>
      </c>
      <c r="K113" s="22">
        <f>F113/(AVERAGE($J$108:$J$114))</f>
        <v>2.00851745388685E-3</v>
      </c>
      <c r="L113" s="52">
        <f>(G113/F113)*K113</f>
        <v>9.1209449096801871E-8</v>
      </c>
      <c r="M113" s="56">
        <f>((K113/0.0020025)-1)*1000</f>
        <v>3.0049707300126016</v>
      </c>
      <c r="N113" s="57">
        <f>(L113/K113)*1000</f>
        <v>4.5411330093395423E-2</v>
      </c>
      <c r="O113" s="58">
        <v>0.26199631395843326</v>
      </c>
      <c r="S113" s="21"/>
      <c r="T113" s="22">
        <f>F113</f>
        <v>2.0090920000000001E-3</v>
      </c>
      <c r="W113" s="32">
        <v>109</v>
      </c>
    </row>
    <row r="114" spans="1:36" s="43" customFormat="1">
      <c r="A114" s="77" t="s">
        <v>247</v>
      </c>
      <c r="B114" s="78">
        <v>2903837000</v>
      </c>
      <c r="C114" s="78">
        <v>1569786</v>
      </c>
      <c r="D114" s="78">
        <v>5849280</v>
      </c>
      <c r="E114" s="78">
        <v>3123.7429999999999</v>
      </c>
      <c r="F114" s="79">
        <v>2.0143280000000001E-3</v>
      </c>
      <c r="G114" s="78">
        <v>1.4358860000000001E-7</v>
      </c>
      <c r="H114" s="46"/>
      <c r="I114" s="46"/>
      <c r="J114" s="47">
        <f>F114/$M$2</f>
        <v>1.0003615415176799</v>
      </c>
      <c r="K114" s="45"/>
      <c r="L114" s="44"/>
      <c r="M114" s="48"/>
      <c r="N114" s="49"/>
      <c r="O114" s="50"/>
      <c r="P114" s="45">
        <f>F114</f>
        <v>2.0143280000000001E-3</v>
      </c>
      <c r="S114" s="49">
        <f>((P114/0.0020025)-1)*1000</f>
        <v>5.906616729088654</v>
      </c>
      <c r="W114" s="32">
        <v>110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1:36" s="64" customFormat="1" ht="13" thickBot="1">
      <c r="A115" s="81" t="s">
        <v>248</v>
      </c>
      <c r="B115" s="82">
        <v>2832502000</v>
      </c>
      <c r="C115" s="82">
        <v>2830845</v>
      </c>
      <c r="D115" s="82">
        <v>5710873</v>
      </c>
      <c r="E115" s="82">
        <v>5682.4880000000003</v>
      </c>
      <c r="F115" s="83">
        <v>2.0161939999999998E-3</v>
      </c>
      <c r="G115" s="82">
        <v>1.288685E-7</v>
      </c>
      <c r="H115" s="67"/>
      <c r="I115" s="67"/>
      <c r="J115" s="68"/>
      <c r="K115" s="66"/>
      <c r="L115" s="65"/>
      <c r="M115" s="69"/>
      <c r="N115" s="70"/>
      <c r="O115" s="71"/>
      <c r="P115" s="66">
        <f>F115</f>
        <v>2.0161939999999998E-3</v>
      </c>
      <c r="W115" s="72">
        <v>111</v>
      </c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</row>
    <row r="116" spans="1:36" s="43" customFormat="1">
      <c r="A116" s="43" t="s">
        <v>249</v>
      </c>
      <c r="B116" s="44">
        <v>3031570000</v>
      </c>
      <c r="C116" s="44">
        <v>1862617</v>
      </c>
      <c r="D116" s="44">
        <v>6103842</v>
      </c>
      <c r="E116" s="44">
        <v>3748.6170000000002</v>
      </c>
      <c r="F116" s="45">
        <v>2.013426E-3</v>
      </c>
      <c r="G116" s="44">
        <v>1.2759509999999999E-7</v>
      </c>
      <c r="H116" s="46"/>
      <c r="I116" s="46"/>
      <c r="J116" s="47">
        <f>F116/$M$2</f>
        <v>0.99991358760429083</v>
      </c>
      <c r="K116" s="45"/>
      <c r="L116" s="44"/>
      <c r="M116" s="48"/>
      <c r="N116" s="49"/>
      <c r="O116" s="50"/>
      <c r="P116" s="45">
        <f>F116</f>
        <v>2.013426E-3</v>
      </c>
      <c r="S116" s="43">
        <f>((P116/0.0020025)-1)*1000</f>
        <v>5.4561797752810115</v>
      </c>
      <c r="W116" s="32">
        <v>112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1:36">
      <c r="A117" s="21" t="s">
        <v>250</v>
      </c>
      <c r="B117" s="52">
        <v>2752423000</v>
      </c>
      <c r="C117" s="52">
        <v>1351047</v>
      </c>
      <c r="D117" s="52">
        <v>5537102</v>
      </c>
      <c r="E117" s="52">
        <v>2578.6959999999999</v>
      </c>
      <c r="F117" s="22">
        <v>2.0117189999999999E-3</v>
      </c>
      <c r="G117" s="52">
        <v>1.3245079999999999E-7</v>
      </c>
      <c r="K117" s="22">
        <f>F117/(AVERAGE($J$116:$J$123))</f>
        <v>2.0117786126956153E-3</v>
      </c>
      <c r="L117" s="52">
        <f>(G117/F117)*K117</f>
        <v>1.3245472487679661E-7</v>
      </c>
      <c r="M117" s="56">
        <f>((K117/0.0020025)-1)*1000</f>
        <v>4.6335144547391405</v>
      </c>
      <c r="N117" s="57">
        <f>(L117/K117)*1000</f>
        <v>6.5839612788863661E-2</v>
      </c>
      <c r="O117" s="58">
        <f>STDEV(S116:S220)</f>
        <v>0.36187529385883704</v>
      </c>
      <c r="S117" s="21"/>
      <c r="T117" s="22">
        <f>F117</f>
        <v>2.0117189999999999E-3</v>
      </c>
      <c r="W117" s="32">
        <v>113</v>
      </c>
    </row>
    <row r="118" spans="1:36">
      <c r="A118" s="21" t="s">
        <v>120</v>
      </c>
      <c r="B118" s="52">
        <v>2982737000</v>
      </c>
      <c r="C118" s="52">
        <v>1506351</v>
      </c>
      <c r="D118" s="52">
        <v>5990991</v>
      </c>
      <c r="E118" s="52">
        <v>3189.027</v>
      </c>
      <c r="F118" s="22">
        <v>2.008555E-3</v>
      </c>
      <c r="G118" s="52">
        <v>1.014116E-7</v>
      </c>
      <c r="K118" s="22">
        <f>F118/(AVERAGE($J$116:$J$123))</f>
        <v>2.008614518937705E-3</v>
      </c>
      <c r="L118" s="52">
        <f>(G118/F118)*K118</f>
        <v>1.0141460510103182E-7</v>
      </c>
      <c r="M118" s="56">
        <f>((K118/0.0020025)-1)*1000</f>
        <v>3.0534426655206559</v>
      </c>
      <c r="N118" s="57">
        <f>(L118/K118)*1000</f>
        <v>5.0489829753230561E-2</v>
      </c>
      <c r="O118" s="58">
        <v>0.36187529385884082</v>
      </c>
      <c r="S118" s="21"/>
      <c r="T118" s="22">
        <f>F118</f>
        <v>2.008555E-3</v>
      </c>
      <c r="W118" s="32">
        <v>114</v>
      </c>
    </row>
    <row r="119" spans="1:36">
      <c r="A119" s="21" t="s">
        <v>131</v>
      </c>
      <c r="B119" s="52">
        <v>2973314000</v>
      </c>
      <c r="C119" s="52">
        <v>2396693</v>
      </c>
      <c r="D119" s="52">
        <v>5971503</v>
      </c>
      <c r="E119" s="52">
        <v>4987.5240000000003</v>
      </c>
      <c r="F119" s="22">
        <v>2.0083660000000001E-3</v>
      </c>
      <c r="G119" s="52">
        <v>1.027071E-7</v>
      </c>
      <c r="K119" s="22">
        <f>F119/(AVERAGE($J$116:$J$123))</f>
        <v>2.0084255133371223E-3</v>
      </c>
      <c r="L119" s="52">
        <f>(G119/F119)*K119</f>
        <v>1.0271014349021399E-7</v>
      </c>
      <c r="M119" s="56">
        <f>((K119/0.0020025)-1)*1000</f>
        <v>2.9590578462532768</v>
      </c>
      <c r="N119" s="57">
        <f>(L119/K119)*1000</f>
        <v>5.1139632915514398E-2</v>
      </c>
      <c r="O119" s="58">
        <v>0.36187529385884082</v>
      </c>
      <c r="S119" s="21"/>
      <c r="T119" s="22">
        <f>F119</f>
        <v>2.0083660000000001E-3</v>
      </c>
      <c r="W119" s="32">
        <v>115</v>
      </c>
    </row>
    <row r="120" spans="1:36">
      <c r="A120" s="21" t="s">
        <v>141</v>
      </c>
      <c r="B120" s="52">
        <v>2962426000</v>
      </c>
      <c r="C120" s="52">
        <v>2834834</v>
      </c>
      <c r="D120" s="52">
        <v>5950364</v>
      </c>
      <c r="E120" s="52">
        <v>5811.49</v>
      </c>
      <c r="F120" s="22">
        <v>2.0086119999999999E-3</v>
      </c>
      <c r="G120" s="52">
        <v>1.6537689999999999E-7</v>
      </c>
      <c r="K120" s="22">
        <f>F120/(AVERAGE($J$116:$J$123))</f>
        <v>2.0086715206267701E-3</v>
      </c>
      <c r="L120" s="52">
        <f>(G120/F120)*K120</f>
        <v>1.6538180056653116E-7</v>
      </c>
      <c r="M120" s="56">
        <f>((K120/0.0020025)-1)*1000</f>
        <v>3.0819079284745143</v>
      </c>
      <c r="N120" s="57">
        <f>(L120/K120)*1000</f>
        <v>8.2333920139877684E-2</v>
      </c>
      <c r="O120" s="58">
        <v>0.36187529385884082</v>
      </c>
      <c r="S120" s="21"/>
      <c r="T120" s="22">
        <f>F120</f>
        <v>2.0086119999999999E-3</v>
      </c>
      <c r="W120" s="32">
        <v>116</v>
      </c>
    </row>
    <row r="121" spans="1:36">
      <c r="A121" s="21" t="s">
        <v>144</v>
      </c>
      <c r="B121" s="52">
        <v>2949450000</v>
      </c>
      <c r="C121" s="52">
        <v>1578354</v>
      </c>
      <c r="D121" s="52">
        <v>5926014</v>
      </c>
      <c r="E121" s="52">
        <v>3329.7869999999998</v>
      </c>
      <c r="F121" s="22">
        <v>2.0091929999999998E-3</v>
      </c>
      <c r="G121" s="52">
        <v>1.084518E-7</v>
      </c>
      <c r="K121" s="22">
        <f>F121/(AVERAGE($J$116:$J$123))</f>
        <v>2.009252537843377E-3</v>
      </c>
      <c r="L121" s="52">
        <f>(G121/F121)*K121</f>
        <v>1.0845501372127135E-7</v>
      </c>
      <c r="M121" s="56">
        <f>((K121/0.0020025)-1)*1000</f>
        <v>3.3720538543706713</v>
      </c>
      <c r="N121" s="57">
        <f>(L121/K121)*1000</f>
        <v>5.3977791083285681E-2</v>
      </c>
      <c r="O121" s="58">
        <v>0.36187529385884082</v>
      </c>
      <c r="S121" s="21"/>
      <c r="T121" s="22">
        <f>F121</f>
        <v>2.0091929999999998E-3</v>
      </c>
      <c r="W121" s="32">
        <v>117</v>
      </c>
    </row>
    <row r="122" spans="1:36" s="43" customFormat="1">
      <c r="A122" s="43" t="s">
        <v>251</v>
      </c>
      <c r="B122" s="44">
        <v>2922580000</v>
      </c>
      <c r="C122" s="44">
        <v>1014129</v>
      </c>
      <c r="D122" s="44">
        <v>5885480</v>
      </c>
      <c r="E122" s="44">
        <v>2209.6979999999999</v>
      </c>
      <c r="F122" s="45">
        <v>2.0137950000000001E-3</v>
      </c>
      <c r="G122" s="44">
        <v>1.151107E-7</v>
      </c>
      <c r="H122" s="46"/>
      <c r="I122" s="46"/>
      <c r="J122" s="47">
        <f>F122/$M$2</f>
        <v>1.0000968414779501</v>
      </c>
      <c r="K122" s="45"/>
      <c r="L122" s="44"/>
      <c r="M122" s="48"/>
      <c r="N122" s="49"/>
      <c r="O122" s="50"/>
      <c r="P122" s="45">
        <f>F122</f>
        <v>2.0137950000000001E-3</v>
      </c>
      <c r="S122" s="43">
        <f>((P122/0.0020025)-1)*1000</f>
        <v>5.6404494382022996</v>
      </c>
      <c r="W122" s="32">
        <v>118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1:36" s="43" customFormat="1">
      <c r="A123" s="43" t="s">
        <v>252</v>
      </c>
      <c r="B123" s="44">
        <v>2911989000</v>
      </c>
      <c r="C123" s="44">
        <v>2184356</v>
      </c>
      <c r="D123" s="44">
        <v>5862998</v>
      </c>
      <c r="E123" s="44">
        <v>4364.9970000000003</v>
      </c>
      <c r="F123" s="45">
        <v>2.0133999999999998E-3</v>
      </c>
      <c r="G123" s="44">
        <v>9.5217809999999998E-8</v>
      </c>
      <c r="H123" s="46"/>
      <c r="I123" s="46"/>
      <c r="J123" s="47">
        <f>F123/$M$2</f>
        <v>0.99990067540723082</v>
      </c>
      <c r="K123" s="45"/>
      <c r="L123" s="44"/>
      <c r="M123" s="48"/>
      <c r="N123" s="49"/>
      <c r="O123" s="50"/>
      <c r="P123" s="45">
        <f>F123</f>
        <v>2.0133999999999998E-3</v>
      </c>
      <c r="S123" s="43">
        <f>((P123/0.0020025)-1)*1000</f>
        <v>5.4431960049936556</v>
      </c>
      <c r="W123" s="32">
        <v>119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1:36">
      <c r="A124" s="21" t="s">
        <v>253</v>
      </c>
      <c r="B124" s="52">
        <v>2676624000</v>
      </c>
      <c r="C124" s="52">
        <v>4637322</v>
      </c>
      <c r="D124" s="52">
        <v>5417584</v>
      </c>
      <c r="E124" s="52">
        <v>9434.1579999999994</v>
      </c>
      <c r="F124" s="22">
        <v>2.0240359999999999E-3</v>
      </c>
      <c r="G124" s="52">
        <v>1.178934E-7</v>
      </c>
      <c r="K124" s="22">
        <f>F124/(AVERAGE($J$122:$J$128))</f>
        <v>2.0239964635838464E-3</v>
      </c>
      <c r="L124" s="52">
        <f>(G124/F124)*K124</f>
        <v>1.1789109713457461E-7</v>
      </c>
      <c r="M124" s="56">
        <f>((K124/0.0020025)-1)*1000</f>
        <v>10.734813275329103</v>
      </c>
      <c r="N124" s="57">
        <f>(L124/K124)*1000</f>
        <v>5.8246691264384635E-2</v>
      </c>
      <c r="O124" s="58">
        <v>0.36187529385884082</v>
      </c>
      <c r="S124" s="21"/>
      <c r="T124" s="22">
        <f>F124</f>
        <v>2.0240359999999999E-3</v>
      </c>
      <c r="W124" s="32">
        <v>120</v>
      </c>
    </row>
    <row r="125" spans="1:36">
      <c r="A125" s="21" t="s">
        <v>145</v>
      </c>
      <c r="B125" s="52">
        <v>2945646000</v>
      </c>
      <c r="C125" s="52">
        <v>1887734</v>
      </c>
      <c r="D125" s="52">
        <v>5917488</v>
      </c>
      <c r="E125" s="52">
        <v>4028.5340000000001</v>
      </c>
      <c r="F125" s="22">
        <v>2.0088929999999999E-3</v>
      </c>
      <c r="G125" s="52">
        <v>1.7268999999999999E-7</v>
      </c>
      <c r="K125" s="22">
        <f>F125/(AVERAGE($J$122:$J$128))</f>
        <v>2.0088537593789552E-3</v>
      </c>
      <c r="L125" s="52">
        <f>(G125/F125)*K125</f>
        <v>1.7268662676765353E-7</v>
      </c>
      <c r="M125" s="56">
        <f>((K125/0.0020025)-1)*1000</f>
        <v>3.1729135475431214</v>
      </c>
      <c r="N125" s="57">
        <f>(L125/K125)*1000</f>
        <v>8.5962766558497647E-2</v>
      </c>
      <c r="O125" s="58">
        <v>0.36187529385884082</v>
      </c>
      <c r="S125" s="21"/>
      <c r="T125" s="22">
        <f>F125</f>
        <v>2.0088929999999999E-3</v>
      </c>
      <c r="W125" s="32">
        <v>121</v>
      </c>
    </row>
    <row r="126" spans="1:36">
      <c r="A126" s="21" t="s">
        <v>146</v>
      </c>
      <c r="B126" s="52">
        <v>2955622000</v>
      </c>
      <c r="C126" s="52">
        <v>2604149</v>
      </c>
      <c r="D126" s="52">
        <v>5938163</v>
      </c>
      <c r="E126" s="52">
        <v>5204.9290000000001</v>
      </c>
      <c r="F126" s="22">
        <v>2.0091079999999999E-3</v>
      </c>
      <c r="G126" s="52">
        <v>9.1013539999999996E-8</v>
      </c>
      <c r="K126" s="22">
        <f>F126/(AVERAGE($J$122:$J$128))</f>
        <v>2.0090687551792626E-3</v>
      </c>
      <c r="L126" s="52">
        <f>(G126/F126)*K126</f>
        <v>9.1011762191110702E-8</v>
      </c>
      <c r="M126" s="56">
        <f>((K126/0.0020025)-1)*1000</f>
        <v>3.2802772430775562</v>
      </c>
      <c r="N126" s="57">
        <f>(L126/K126)*1000</f>
        <v>4.5300471652096358E-2</v>
      </c>
      <c r="O126" s="58">
        <v>0.36187529385884082</v>
      </c>
      <c r="S126" s="21"/>
      <c r="T126" s="22">
        <f>F126</f>
        <v>2.0091079999999999E-3</v>
      </c>
      <c r="W126" s="32">
        <v>122</v>
      </c>
    </row>
    <row r="127" spans="1:36">
      <c r="A127" s="21" t="s">
        <v>147</v>
      </c>
      <c r="B127" s="52">
        <v>2933834000</v>
      </c>
      <c r="C127" s="52">
        <v>3404713</v>
      </c>
      <c r="D127" s="52">
        <v>5891549</v>
      </c>
      <c r="E127" s="52">
        <v>6743.2430000000004</v>
      </c>
      <c r="F127" s="22">
        <v>2.0081399999999998E-3</v>
      </c>
      <c r="G127" s="52">
        <v>1.0147169999999999E-7</v>
      </c>
      <c r="K127" s="22">
        <f>F127/(AVERAGE($J$122:$J$128))</f>
        <v>2.0081007740876469E-3</v>
      </c>
      <c r="L127" s="52">
        <f>(G127/F127)*K127</f>
        <v>1.014697179071128E-7</v>
      </c>
      <c r="M127" s="56">
        <f>((K127/0.0020025)-1)*1000</f>
        <v>2.7968909301607781</v>
      </c>
      <c r="N127" s="57">
        <f>(L127/K127)*1000</f>
        <v>5.0530192118079423E-2</v>
      </c>
      <c r="O127" s="58">
        <v>0.36187529385884082</v>
      </c>
      <c r="S127" s="21"/>
      <c r="T127" s="22">
        <f>F127</f>
        <v>2.0081399999999998E-3</v>
      </c>
      <c r="W127" s="32">
        <v>123</v>
      </c>
    </row>
    <row r="128" spans="1:36" s="43" customFormat="1">
      <c r="A128" s="43" t="s">
        <v>254</v>
      </c>
      <c r="B128" s="44">
        <v>3026155000</v>
      </c>
      <c r="C128" s="44">
        <v>4188909</v>
      </c>
      <c r="D128" s="44">
        <v>6093840</v>
      </c>
      <c r="E128" s="44">
        <v>8599.1569999999992</v>
      </c>
      <c r="F128" s="45">
        <v>2.0137229999999998E-3</v>
      </c>
      <c r="G128" s="44">
        <v>1.4058219999999999E-7</v>
      </c>
      <c r="H128" s="46"/>
      <c r="I128" s="46"/>
      <c r="J128" s="47">
        <f>F128/$M$2</f>
        <v>1.000061084624553</v>
      </c>
      <c r="K128" s="45"/>
      <c r="L128" s="44"/>
      <c r="M128" s="48"/>
      <c r="N128" s="49"/>
      <c r="O128" s="50"/>
      <c r="P128" s="45">
        <f>F128</f>
        <v>2.0137229999999998E-3</v>
      </c>
      <c r="S128" s="43">
        <f>((P128/0.0020025)-1)*1000</f>
        <v>5.6044943820223736</v>
      </c>
      <c r="W128" s="32">
        <v>124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1:36" s="43" customFormat="1">
      <c r="A129" s="84" t="s">
        <v>255</v>
      </c>
      <c r="B129" s="85">
        <v>3103636000</v>
      </c>
      <c r="C129" s="85">
        <v>4110760</v>
      </c>
      <c r="D129" s="85">
        <v>6259611</v>
      </c>
      <c r="E129" s="85">
        <v>8567.86</v>
      </c>
      <c r="F129" s="86">
        <v>2.0168619999999999E-3</v>
      </c>
      <c r="G129" s="85">
        <v>1.2918849999999999E-7</v>
      </c>
      <c r="H129" s="46"/>
      <c r="I129" s="46"/>
      <c r="J129" s="47"/>
      <c r="K129" s="45"/>
      <c r="L129" s="44"/>
      <c r="M129" s="48"/>
      <c r="N129" s="49"/>
      <c r="O129" s="50"/>
      <c r="P129" s="45">
        <f>F129</f>
        <v>2.0168619999999999E-3</v>
      </c>
      <c r="W129" s="32">
        <v>125</v>
      </c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1:36">
      <c r="A130" s="21" t="s">
        <v>110</v>
      </c>
      <c r="B130" s="52">
        <v>3191422000</v>
      </c>
      <c r="C130" s="52">
        <v>5185002</v>
      </c>
      <c r="D130" s="52">
        <v>6409166</v>
      </c>
      <c r="E130" s="52">
        <v>10713.1</v>
      </c>
      <c r="F130" s="22">
        <v>2.0082469999999999E-3</v>
      </c>
      <c r="G130" s="52">
        <v>1.57966E-7</v>
      </c>
      <c r="K130" s="22">
        <f>F130/(AVERAGE($J$128:$J$136))</f>
        <v>2.0079627978757475E-3</v>
      </c>
      <c r="L130" s="52">
        <f>(G130/F130)*K130</f>
        <v>1.5794364504428009E-7</v>
      </c>
      <c r="M130" s="56">
        <f>((K130/0.0020025)-1)*1000</f>
        <v>2.7279889516842459</v>
      </c>
      <c r="N130" s="57">
        <f>(L130/K130)*1000</f>
        <v>7.8658651052385495E-2</v>
      </c>
      <c r="O130" s="58">
        <v>0.36187529385884082</v>
      </c>
      <c r="S130" s="21"/>
      <c r="T130" s="22">
        <f>F130</f>
        <v>2.0082469999999999E-3</v>
      </c>
      <c r="W130" s="32">
        <v>126</v>
      </c>
    </row>
    <row r="131" spans="1:36">
      <c r="A131" s="21" t="s">
        <v>111</v>
      </c>
      <c r="B131" s="52">
        <v>3176934000</v>
      </c>
      <c r="C131" s="52">
        <v>4382559</v>
      </c>
      <c r="D131" s="52">
        <v>6384982</v>
      </c>
      <c r="E131" s="52">
        <v>8802.4629999999997</v>
      </c>
      <c r="F131" s="22">
        <v>2.0097940000000001E-3</v>
      </c>
      <c r="G131" s="52">
        <v>1.021076E-7</v>
      </c>
      <c r="K131" s="22">
        <f>F131/(AVERAGE($J$128:$J$136))</f>
        <v>2.0095095789481525E-3</v>
      </c>
      <c r="L131" s="52">
        <f>(G131/F131)*K131</f>
        <v>1.0209314998622065E-7</v>
      </c>
      <c r="M131" s="56">
        <f>((K131/0.0020025)-1)*1000</f>
        <v>3.5004139566305881</v>
      </c>
      <c r="N131" s="57">
        <f>(L131/K131)*1000</f>
        <v>5.0805007876429123E-2</v>
      </c>
      <c r="O131" s="58">
        <v>0.36187529385884082</v>
      </c>
      <c r="S131" s="21"/>
      <c r="T131" s="22">
        <f>F131</f>
        <v>2.0097940000000001E-3</v>
      </c>
      <c r="W131" s="32">
        <v>127</v>
      </c>
    </row>
    <row r="132" spans="1:36">
      <c r="A132" s="21" t="s">
        <v>112</v>
      </c>
      <c r="B132" s="52">
        <v>3239369000</v>
      </c>
      <c r="C132" s="52">
        <v>3801416</v>
      </c>
      <c r="D132" s="52">
        <v>6508526</v>
      </c>
      <c r="E132" s="52">
        <v>7795.1350000000002</v>
      </c>
      <c r="F132" s="22">
        <v>2.0091950000000001E-3</v>
      </c>
      <c r="G132" s="52">
        <v>1.3744420000000001E-7</v>
      </c>
      <c r="K132" s="22">
        <f>F132/(AVERAGE($J$128:$J$136))</f>
        <v>2.0089106637171438E-3</v>
      </c>
      <c r="L132" s="52">
        <f>(G132/F132)*K132</f>
        <v>1.3742474923841234E-7</v>
      </c>
      <c r="M132" s="56">
        <f>((K132/0.0020025)-1)*1000</f>
        <v>3.2013301958271345</v>
      </c>
      <c r="N132" s="57">
        <f>(L132/K132)*1000</f>
        <v>6.8407596077035837E-2</v>
      </c>
      <c r="O132" s="58">
        <v>0.36187529385884082</v>
      </c>
      <c r="S132" s="21"/>
      <c r="T132" s="22">
        <f>F132</f>
        <v>2.0091950000000001E-3</v>
      </c>
      <c r="W132" s="32">
        <v>128</v>
      </c>
    </row>
    <row r="133" spans="1:36">
      <c r="A133" s="21" t="s">
        <v>113</v>
      </c>
      <c r="B133" s="52">
        <v>3250319000</v>
      </c>
      <c r="C133" s="52">
        <v>4147017</v>
      </c>
      <c r="D133" s="52">
        <v>6531544</v>
      </c>
      <c r="E133" s="52">
        <v>8499.0049999999992</v>
      </c>
      <c r="F133" s="22">
        <v>2.0095080000000001E-3</v>
      </c>
      <c r="G133" s="52">
        <v>1.0988180000000001E-7</v>
      </c>
      <c r="K133" s="22">
        <f>F133/(AVERAGE($J$128:$J$136))</f>
        <v>2.0092236194221617E-3</v>
      </c>
      <c r="L133" s="52">
        <f>(G133/F133)*K133</f>
        <v>1.0986624980075824E-7</v>
      </c>
      <c r="M133" s="56">
        <f>((K133/0.0020025)-1)*1000</f>
        <v>3.3576126952117313</v>
      </c>
      <c r="N133" s="57">
        <f>(L133/K133)*1000</f>
        <v>5.4680946779012578E-2</v>
      </c>
      <c r="O133" s="58">
        <v>0.36187529385884082</v>
      </c>
      <c r="S133" s="21"/>
      <c r="T133" s="22">
        <f>F133</f>
        <v>2.0095080000000001E-3</v>
      </c>
      <c r="W133" s="32">
        <v>129</v>
      </c>
    </row>
    <row r="134" spans="1:36">
      <c r="A134" s="21" t="s">
        <v>114</v>
      </c>
      <c r="B134" s="52">
        <v>3277025000</v>
      </c>
      <c r="C134" s="52">
        <v>3879244</v>
      </c>
      <c r="D134" s="52">
        <v>6585105</v>
      </c>
      <c r="E134" s="52">
        <v>7793.4610000000002</v>
      </c>
      <c r="F134" s="22">
        <v>2.0094760000000001E-3</v>
      </c>
      <c r="G134" s="52">
        <v>1.141816E-7</v>
      </c>
      <c r="K134" s="22">
        <f>F134/(AVERAGE($J$128:$J$136))</f>
        <v>2.0091916239507223E-3</v>
      </c>
      <c r="L134" s="52">
        <f>(G134/F134)*K134</f>
        <v>1.1416544130374874E-7</v>
      </c>
      <c r="M134" s="56">
        <f>((K134/0.0020025)-1)*1000</f>
        <v>3.341634931696591</v>
      </c>
      <c r="N134" s="57">
        <f>(L134/K134)*1000</f>
        <v>5.6821579357006505E-2</v>
      </c>
      <c r="O134" s="58">
        <v>0.36187529385884082</v>
      </c>
      <c r="S134" s="21"/>
      <c r="T134" s="22">
        <f>F134</f>
        <v>2.0094760000000001E-3</v>
      </c>
      <c r="W134" s="32">
        <v>130</v>
      </c>
    </row>
    <row r="135" spans="1:36" s="43" customFormat="1" ht="15">
      <c r="A135" s="84" t="s">
        <v>256</v>
      </c>
      <c r="B135" s="85">
        <v>3327658000</v>
      </c>
      <c r="C135" s="85">
        <v>3783611</v>
      </c>
      <c r="D135" s="85">
        <v>6709247</v>
      </c>
      <c r="E135" s="85">
        <v>7744.4560000000001</v>
      </c>
      <c r="F135" s="86">
        <v>2.0162069999999999E-3</v>
      </c>
      <c r="G135" s="85">
        <v>1.2319300000000001E-7</v>
      </c>
      <c r="H135" s="46"/>
      <c r="I135" s="46"/>
      <c r="J135" s="47"/>
      <c r="K135" s="45"/>
      <c r="L135" s="44"/>
      <c r="M135" s="48"/>
      <c r="N135" s="49"/>
      <c r="O135" s="50"/>
      <c r="P135" s="45">
        <f>F135</f>
        <v>2.0162069999999999E-3</v>
      </c>
      <c r="W135" s="32">
        <v>131</v>
      </c>
      <c r="X135" s="32"/>
      <c r="Y135" s="32"/>
      <c r="Z135" s="59" t="s">
        <v>257</v>
      </c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1:36" s="43" customFormat="1">
      <c r="A136" s="43" t="s">
        <v>258</v>
      </c>
      <c r="B136" s="44">
        <v>3343306000</v>
      </c>
      <c r="C136" s="44">
        <v>3954539</v>
      </c>
      <c r="D136" s="44">
        <v>6733576</v>
      </c>
      <c r="E136" s="44">
        <v>7977.9219999999996</v>
      </c>
      <c r="F136" s="45">
        <v>2.0140470000000001E-3</v>
      </c>
      <c r="G136" s="44">
        <v>1.175309E-7</v>
      </c>
      <c r="H136" s="46"/>
      <c r="I136" s="46"/>
      <c r="J136" s="47">
        <f>F136/$M$2</f>
        <v>1.0002219904648393</v>
      </c>
      <c r="K136" s="45"/>
      <c r="L136" s="44"/>
      <c r="M136" s="48"/>
      <c r="N136" s="49"/>
      <c r="O136" s="50"/>
      <c r="P136" s="45">
        <f>F136</f>
        <v>2.0140470000000001E-3</v>
      </c>
      <c r="S136" s="43">
        <f>((P136/0.0020025)-1)*1000</f>
        <v>5.7662921348315965</v>
      </c>
      <c r="W136" s="32">
        <v>132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1:36">
      <c r="A137" s="21" t="s">
        <v>115</v>
      </c>
      <c r="B137" s="52">
        <v>3340704000</v>
      </c>
      <c r="C137" s="52">
        <v>2493423</v>
      </c>
      <c r="D137" s="52">
        <v>6712117</v>
      </c>
      <c r="E137" s="52">
        <v>5201.0749999999998</v>
      </c>
      <c r="F137" s="22">
        <v>2.0091919999999999E-3</v>
      </c>
      <c r="G137" s="52">
        <v>1.125086E-7</v>
      </c>
      <c r="K137" s="22">
        <f>F137/(AVERAGE($J$136:$J$143))</f>
        <v>2.0087314495666714E-3</v>
      </c>
      <c r="L137" s="52">
        <f>(G137/F137)*K137</f>
        <v>1.1248281058590558E-7</v>
      </c>
      <c r="M137" s="56">
        <f>((K137/0.0020025)-1)*1000</f>
        <v>3.1118349895986608</v>
      </c>
      <c r="N137" s="57">
        <f>(L137/K137)*1000</f>
        <v>5.5996938072618248E-2</v>
      </c>
      <c r="O137" s="58">
        <v>0.36187529385884082</v>
      </c>
      <c r="S137" s="21"/>
      <c r="T137" s="22">
        <f>F137</f>
        <v>2.0091919999999999E-3</v>
      </c>
      <c r="W137" s="32">
        <v>133</v>
      </c>
    </row>
    <row r="138" spans="1:36">
      <c r="A138" s="21" t="s">
        <v>116</v>
      </c>
      <c r="B138" s="52">
        <v>3340730000</v>
      </c>
      <c r="C138" s="52">
        <v>1923511</v>
      </c>
      <c r="D138" s="52">
        <v>6713438</v>
      </c>
      <c r="E138" s="52">
        <v>3995.6030000000001</v>
      </c>
      <c r="F138" s="22">
        <v>2.0095719999999998E-3</v>
      </c>
      <c r="G138" s="52">
        <v>7.6207819999999999E-8</v>
      </c>
      <c r="K138" s="22">
        <f>F138/(AVERAGE($J$136:$J$143))</f>
        <v>2.0091113624624199E-3</v>
      </c>
      <c r="L138" s="52">
        <f>(G138/F138)*K138</f>
        <v>7.619035151290468E-8</v>
      </c>
      <c r="M138" s="56">
        <f>((K138/0.0020025)-1)*1000</f>
        <v>3.3015542883496618</v>
      </c>
      <c r="N138" s="57">
        <f>(L138/K138)*1000</f>
        <v>3.7922413329803561E-2</v>
      </c>
      <c r="O138" s="58">
        <v>0.36187529385884082</v>
      </c>
      <c r="S138" s="21"/>
      <c r="T138" s="22">
        <f>F138</f>
        <v>2.0095719999999998E-3</v>
      </c>
      <c r="W138" s="32">
        <v>134</v>
      </c>
    </row>
    <row r="139" spans="1:36">
      <c r="A139" s="21" t="s">
        <v>117</v>
      </c>
      <c r="B139" s="52">
        <v>3277362000</v>
      </c>
      <c r="C139" s="52">
        <v>11004250</v>
      </c>
      <c r="D139" s="52">
        <v>6587293</v>
      </c>
      <c r="E139" s="52">
        <v>21985.74</v>
      </c>
      <c r="F139" s="22">
        <v>2.0099390000000001E-3</v>
      </c>
      <c r="G139" s="52">
        <v>9.7999409999999995E-8</v>
      </c>
      <c r="K139" s="22">
        <f>F139/(AVERAGE($J$136:$J$143))</f>
        <v>2.0094782783380513E-3</v>
      </c>
      <c r="L139" s="52">
        <f>(G139/F139)*K139</f>
        <v>9.7976946407301305E-8</v>
      </c>
      <c r="M139" s="56">
        <f>((K139/0.0020025)-1)*1000</f>
        <v>3.4847831900381987</v>
      </c>
      <c r="N139" s="57">
        <f>(L139/K139)*1000</f>
        <v>4.8757405075477406E-2</v>
      </c>
      <c r="O139" s="58">
        <v>0.36187529385884082</v>
      </c>
      <c r="S139" s="21"/>
      <c r="T139" s="22">
        <f>F139</f>
        <v>2.0099390000000001E-3</v>
      </c>
      <c r="W139" s="32">
        <v>135</v>
      </c>
    </row>
    <row r="140" spans="1:36">
      <c r="A140" s="21" t="s">
        <v>118</v>
      </c>
      <c r="B140" s="52">
        <v>3155798000</v>
      </c>
      <c r="C140" s="52">
        <v>1968864</v>
      </c>
      <c r="D140" s="52">
        <v>6341536</v>
      </c>
      <c r="E140" s="52">
        <v>4037.0070000000001</v>
      </c>
      <c r="F140" s="22">
        <v>2.0094869999999999E-3</v>
      </c>
      <c r="G140" s="52">
        <v>1.008387E-7</v>
      </c>
      <c r="K140" s="22">
        <f>F140/(AVERAGE($J$136:$J$143))</f>
        <v>2.0090263819462655E-3</v>
      </c>
      <c r="L140" s="52">
        <f>(G140/F140)*K140</f>
        <v>1.008155855803819E-7</v>
      </c>
      <c r="M140" s="56">
        <f>((K140/0.0020025)-1)*1000</f>
        <v>3.2591170767868327</v>
      </c>
      <c r="N140" s="57">
        <f>(L140/K140)*1000</f>
        <v>5.0181314932617134E-2</v>
      </c>
      <c r="O140" s="58">
        <v>0.36187529385884082</v>
      </c>
      <c r="S140" s="21"/>
      <c r="T140" s="22">
        <f>F140</f>
        <v>2.0094869999999999E-3</v>
      </c>
      <c r="W140" s="32">
        <v>136</v>
      </c>
    </row>
    <row r="141" spans="1:36">
      <c r="A141" s="21" t="s">
        <v>119</v>
      </c>
      <c r="B141" s="52">
        <v>3237891000</v>
      </c>
      <c r="C141" s="52">
        <v>1990452</v>
      </c>
      <c r="D141" s="52">
        <v>6507204</v>
      </c>
      <c r="E141" s="52">
        <v>4014.377</v>
      </c>
      <c r="F141" s="22">
        <v>2.0097050000000001E-3</v>
      </c>
      <c r="G141" s="52">
        <v>8.8193720000000006E-8</v>
      </c>
      <c r="K141" s="22">
        <f>F141/(AVERAGE($J$136:$J$143))</f>
        <v>2.0092443319759323E-3</v>
      </c>
      <c r="L141" s="52">
        <f>(G141/F141)*K141</f>
        <v>8.8173504084366818E-8</v>
      </c>
      <c r="M141" s="56">
        <f>((K141/0.0020025)-1)*1000</f>
        <v>3.3679560429125122</v>
      </c>
      <c r="N141" s="57">
        <f>(L141/K141)*1000</f>
        <v>4.3883913310660022E-2</v>
      </c>
      <c r="O141" s="58">
        <v>0.36187529385884082</v>
      </c>
      <c r="S141" s="21"/>
      <c r="T141" s="22">
        <f>F141</f>
        <v>2.0097050000000001E-3</v>
      </c>
      <c r="W141" s="32">
        <v>137</v>
      </c>
    </row>
    <row r="142" spans="1:36" s="43" customFormat="1">
      <c r="A142" s="43" t="s">
        <v>259</v>
      </c>
      <c r="B142" s="44">
        <v>3274744000</v>
      </c>
      <c r="C142" s="44">
        <v>1923922</v>
      </c>
      <c r="D142" s="44">
        <v>6595261</v>
      </c>
      <c r="E142" s="44">
        <v>4104.009</v>
      </c>
      <c r="F142" s="45">
        <v>2.0139770000000001E-3</v>
      </c>
      <c r="G142" s="44">
        <v>1.141945E-7</v>
      </c>
      <c r="H142" s="46"/>
      <c r="I142" s="46"/>
      <c r="J142" s="47">
        <f>F142/$M$2</f>
        <v>1.0001872268573699</v>
      </c>
      <c r="K142" s="45"/>
      <c r="L142" s="44"/>
      <c r="M142" s="48"/>
      <c r="N142" s="49"/>
      <c r="O142" s="50"/>
      <c r="P142" s="45">
        <f>F142</f>
        <v>2.0139770000000001E-3</v>
      </c>
      <c r="S142" s="43">
        <f>((P142/0.0020025)-1)*1000</f>
        <v>5.7313358302122364</v>
      </c>
      <c r="W142" s="32">
        <v>138</v>
      </c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1:36" s="43" customFormat="1">
      <c r="A143" s="43" t="s">
        <v>260</v>
      </c>
      <c r="B143" s="44">
        <v>3269752000</v>
      </c>
      <c r="C143" s="44">
        <v>3498675</v>
      </c>
      <c r="D143" s="44">
        <v>6585806</v>
      </c>
      <c r="E143" s="44">
        <v>6948.7359999999999</v>
      </c>
      <c r="F143" s="45">
        <v>2.014161E-3</v>
      </c>
      <c r="G143" s="44">
        <v>1.009837E-7</v>
      </c>
      <c r="H143" s="46"/>
      <c r="I143" s="46"/>
      <c r="J143" s="47">
        <f>F143/$M$2</f>
        <v>1.0002786054827175</v>
      </c>
      <c r="K143" s="45"/>
      <c r="L143" s="44"/>
      <c r="M143" s="48"/>
      <c r="N143" s="49"/>
      <c r="O143" s="50"/>
      <c r="P143" s="45">
        <f>F143</f>
        <v>2.014161E-3</v>
      </c>
      <c r="S143" s="43">
        <f>((P143/0.0020025)-1)*1000</f>
        <v>5.823220973782739</v>
      </c>
      <c r="W143" s="32">
        <v>139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1:36">
      <c r="A144" s="21" t="s">
        <v>121</v>
      </c>
      <c r="B144" s="52">
        <v>3285370000</v>
      </c>
      <c r="C144" s="52">
        <v>3665250</v>
      </c>
      <c r="D144" s="52">
        <v>6604180</v>
      </c>
      <c r="E144" s="52">
        <v>7413.7209999999995</v>
      </c>
      <c r="F144" s="22">
        <v>2.0101780000000001E-3</v>
      </c>
      <c r="G144" s="52">
        <v>1.03085E-7</v>
      </c>
      <c r="K144" s="22">
        <f>F144/(AVERAGE($J$142:$J$150))</f>
        <v>2.0098076987205872E-3</v>
      </c>
      <c r="L144" s="52">
        <f>(G144/F144)*K144</f>
        <v>1.0306601038445935E-7</v>
      </c>
      <c r="M144" s="56">
        <f>((K144/0.0020025)-1)*1000</f>
        <v>3.6492877506053567</v>
      </c>
      <c r="N144" s="57">
        <f>(L144/K144)*1000</f>
        <v>5.128152830246873E-2</v>
      </c>
      <c r="O144" s="58">
        <v>0.36187529385884082</v>
      </c>
      <c r="S144" s="21"/>
      <c r="T144" s="22">
        <f>F144</f>
        <v>2.0101780000000001E-3</v>
      </c>
      <c r="W144" s="32">
        <v>140</v>
      </c>
    </row>
    <row r="145" spans="1:36">
      <c r="A145" s="21" t="s">
        <v>122</v>
      </c>
      <c r="B145" s="52">
        <v>3337745000</v>
      </c>
      <c r="C145" s="52">
        <v>3572468</v>
      </c>
      <c r="D145" s="52">
        <v>6706563</v>
      </c>
      <c r="E145" s="52">
        <v>7220.2610000000004</v>
      </c>
      <c r="F145" s="22">
        <v>2.0093089999999999E-3</v>
      </c>
      <c r="G145" s="52">
        <v>7.7038219999999995E-8</v>
      </c>
      <c r="K145" s="22">
        <f>F145/(AVERAGE($J$142:$J$150))</f>
        <v>2.0089388588018391E-3</v>
      </c>
      <c r="L145" s="52">
        <f>(G145/F145)*K145</f>
        <v>7.7024028544601658E-8</v>
      </c>
      <c r="M145" s="56">
        <f>((K145/0.0020025)-1)*1000</f>
        <v>3.215410138246888</v>
      </c>
      <c r="N145" s="57">
        <f>(L145/K145)*1000</f>
        <v>3.8340653428616499E-2</v>
      </c>
      <c r="O145" s="58">
        <v>0.36187529385884082</v>
      </c>
      <c r="S145" s="21"/>
      <c r="T145" s="22">
        <f>F145</f>
        <v>2.0093089999999999E-3</v>
      </c>
      <c r="W145" s="32">
        <v>141</v>
      </c>
    </row>
    <row r="146" spans="1:36">
      <c r="A146" s="21" t="s">
        <v>123</v>
      </c>
      <c r="B146" s="52">
        <v>3334013000</v>
      </c>
      <c r="C146" s="52">
        <v>3827287</v>
      </c>
      <c r="D146" s="52">
        <v>6700866</v>
      </c>
      <c r="E146" s="52">
        <v>7782.5209999999997</v>
      </c>
      <c r="F146" s="22">
        <v>2.0098490000000002E-3</v>
      </c>
      <c r="G146" s="52">
        <v>1.185742E-7</v>
      </c>
      <c r="K146" s="22">
        <f>F146/(AVERAGE($J$142:$J$150))</f>
        <v>2.0094787593267229E-3</v>
      </c>
      <c r="L146" s="52">
        <f>(G146/F146)*K146</f>
        <v>1.1855235706968966E-7</v>
      </c>
      <c r="M146" s="56">
        <f>((K146/0.0020025)-1)*1000</f>
        <v>3.4850233841312583</v>
      </c>
      <c r="N146" s="57">
        <f>(L146/K146)*1000</f>
        <v>5.8996571384218412E-2</v>
      </c>
      <c r="O146" s="58">
        <v>0.36187529385884082</v>
      </c>
      <c r="S146" s="21"/>
      <c r="T146" s="22">
        <f>F146</f>
        <v>2.0098490000000002E-3</v>
      </c>
      <c r="W146" s="32">
        <v>142</v>
      </c>
    </row>
    <row r="147" spans="1:36">
      <c r="A147" s="21" t="s">
        <v>124</v>
      </c>
      <c r="B147" s="52">
        <v>3355241000</v>
      </c>
      <c r="C147" s="52">
        <v>5648714</v>
      </c>
      <c r="D147" s="52">
        <v>6743165</v>
      </c>
      <c r="E147" s="52">
        <v>11375.3</v>
      </c>
      <c r="F147" s="22">
        <v>2.0097409999999998E-3</v>
      </c>
      <c r="G147" s="52">
        <v>5.4659460000000001E-8</v>
      </c>
      <c r="K147" s="22">
        <f>F147/(AVERAGE($J$142:$J$150))</f>
        <v>2.0093707792217461E-3</v>
      </c>
      <c r="L147" s="52">
        <f>(G147/F147)*K147</f>
        <v>5.4649391007119759E-8</v>
      </c>
      <c r="M147" s="56">
        <f>((K147/0.0020025)-1)*1000</f>
        <v>3.4311007349543399</v>
      </c>
      <c r="N147" s="57">
        <f>(L147/K147)*1000</f>
        <v>2.7197265717323778E-2</v>
      </c>
      <c r="O147" s="58">
        <v>0.36187529385884082</v>
      </c>
      <c r="S147" s="21"/>
      <c r="T147" s="22">
        <f>F147</f>
        <v>2.0097409999999998E-3</v>
      </c>
      <c r="W147" s="32">
        <v>143</v>
      </c>
    </row>
    <row r="148" spans="1:36">
      <c r="A148" s="21" t="s">
        <v>125</v>
      </c>
      <c r="B148" s="52">
        <v>3411268000</v>
      </c>
      <c r="C148" s="52">
        <v>3349774</v>
      </c>
      <c r="D148" s="52">
        <v>6856109</v>
      </c>
      <c r="E148" s="52">
        <v>7069.6009999999997</v>
      </c>
      <c r="F148" s="22">
        <v>2.0098410000000001E-3</v>
      </c>
      <c r="G148" s="52">
        <v>1.2451020000000001E-7</v>
      </c>
      <c r="K148" s="22">
        <f>F148/(AVERAGE($J$142:$J$150))</f>
        <v>2.0094707608004285E-3</v>
      </c>
      <c r="L148" s="52">
        <f>(G148/F148)*K148</f>
        <v>1.2448726358026008E-7</v>
      </c>
      <c r="M148" s="56">
        <f>((K148/0.0020025)-1)*1000</f>
        <v>3.4810291138220872</v>
      </c>
      <c r="N148" s="57">
        <f>(L148/K148)*1000</f>
        <v>6.19502736783656E-2</v>
      </c>
      <c r="O148" s="58">
        <v>0.36187529385884082</v>
      </c>
      <c r="S148" s="21"/>
      <c r="T148" s="22">
        <f>F148</f>
        <v>2.0098410000000001E-3</v>
      </c>
      <c r="W148" s="32">
        <v>144</v>
      </c>
    </row>
    <row r="149" spans="1:36" s="43" customFormat="1">
      <c r="A149" s="43" t="s">
        <v>261</v>
      </c>
      <c r="B149" s="44">
        <v>3416946000</v>
      </c>
      <c r="C149" s="44">
        <v>3221060</v>
      </c>
      <c r="D149" s="44">
        <v>6881191</v>
      </c>
      <c r="E149" s="44">
        <v>6839.9859999999999</v>
      </c>
      <c r="F149" s="45">
        <v>2.0138410000000002E-3</v>
      </c>
      <c r="G149" s="44">
        <v>1.38145E-7</v>
      </c>
      <c r="H149" s="46"/>
      <c r="I149" s="46"/>
      <c r="J149" s="47">
        <f>F149/$M$2</f>
        <v>1.0001196861342869</v>
      </c>
      <c r="K149" s="45"/>
      <c r="L149" s="44"/>
      <c r="M149" s="48"/>
      <c r="N149" s="49"/>
      <c r="O149" s="50"/>
      <c r="P149" s="45">
        <f>F149</f>
        <v>2.0138410000000002E-3</v>
      </c>
      <c r="S149" s="43">
        <f>((P149/0.0020025)-1)*1000</f>
        <v>5.6634207240950918</v>
      </c>
      <c r="W149" s="32">
        <v>145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</row>
    <row r="150" spans="1:36" s="43" customFormat="1">
      <c r="A150" s="43" t="s">
        <v>262</v>
      </c>
      <c r="B150" s="44">
        <v>3416674000</v>
      </c>
      <c r="C150" s="44">
        <v>2895758</v>
      </c>
      <c r="D150" s="44">
        <v>6880861</v>
      </c>
      <c r="E150" s="44">
        <v>6148.0389999999998</v>
      </c>
      <c r="F150" s="45">
        <v>2.0139049999999999E-3</v>
      </c>
      <c r="G150" s="44">
        <v>1.5918060000000001E-7</v>
      </c>
      <c r="H150" s="46"/>
      <c r="I150" s="46"/>
      <c r="J150" s="47">
        <f>F150/$M$2</f>
        <v>1.0001514700039729</v>
      </c>
      <c r="K150" s="45"/>
      <c r="L150" s="44"/>
      <c r="M150" s="48"/>
      <c r="N150" s="49"/>
      <c r="O150" s="50"/>
      <c r="P150" s="45">
        <f>F150</f>
        <v>2.0139049999999999E-3</v>
      </c>
      <c r="S150" s="43">
        <f>((P150/0.0020025)-1)*1000</f>
        <v>5.6953807740323104</v>
      </c>
      <c r="W150" s="32">
        <v>146</v>
      </c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</row>
    <row r="151" spans="1:36">
      <c r="A151" s="21" t="s">
        <v>126</v>
      </c>
      <c r="B151" s="52">
        <v>3538005000</v>
      </c>
      <c r="C151" s="52">
        <v>5345825</v>
      </c>
      <c r="D151" s="52">
        <v>7111454</v>
      </c>
      <c r="E151" s="52">
        <v>10871.6</v>
      </c>
      <c r="F151" s="22">
        <v>2.0100180000000001E-3</v>
      </c>
      <c r="G151" s="52">
        <v>1.004123E-7</v>
      </c>
      <c r="K151" s="22">
        <f>F151/(AVERAGE($J$149:$J$157))</f>
        <v>2.0094968142077771E-3</v>
      </c>
      <c r="L151" s="52">
        <f>(G151/F151)*K151</f>
        <v>1.0038626368384539E-7</v>
      </c>
      <c r="M151" s="56">
        <f>((K151/0.0020025)-1)*1000</f>
        <v>3.4940395544456049</v>
      </c>
      <c r="N151" s="57">
        <f>(L151/K151)*1000</f>
        <v>4.9955920792749117E-2</v>
      </c>
      <c r="O151" s="58">
        <v>0.36187529385884082</v>
      </c>
      <c r="S151" s="21"/>
      <c r="T151" s="22">
        <f>F151</f>
        <v>2.0100180000000001E-3</v>
      </c>
      <c r="W151" s="32">
        <v>147</v>
      </c>
    </row>
    <row r="152" spans="1:36">
      <c r="A152" s="21" t="s">
        <v>127</v>
      </c>
      <c r="B152" s="52">
        <v>3381472000</v>
      </c>
      <c r="C152" s="52">
        <v>2826771</v>
      </c>
      <c r="D152" s="52">
        <v>6796427</v>
      </c>
      <c r="E152" s="52">
        <v>5937.1459999999997</v>
      </c>
      <c r="F152" s="22">
        <v>2.0099010000000001E-3</v>
      </c>
      <c r="G152" s="52">
        <v>1.510905E-7</v>
      </c>
      <c r="K152" s="22">
        <f>F152/(AVERAGE($J$149:$J$157))</f>
        <v>2.0093798445451859E-3</v>
      </c>
      <c r="L152" s="52">
        <f>(G152/F152)*K152</f>
        <v>1.5105132312599197E-7</v>
      </c>
      <c r="M152" s="56">
        <f>((K152/0.0020025)-1)*1000</f>
        <v>3.4356277379206102</v>
      </c>
      <c r="N152" s="57">
        <f>(L152/K152)*1000</f>
        <v>7.5173105541019178E-2</v>
      </c>
      <c r="O152" s="58">
        <v>0.36187529385884082</v>
      </c>
      <c r="S152" s="21"/>
      <c r="T152" s="22">
        <f>F152</f>
        <v>2.0099010000000001E-3</v>
      </c>
      <c r="W152" s="32">
        <v>148</v>
      </c>
    </row>
    <row r="153" spans="1:36">
      <c r="A153" s="21" t="s">
        <v>128</v>
      </c>
      <c r="B153" s="52">
        <v>3401181000</v>
      </c>
      <c r="C153" s="52">
        <v>7626582</v>
      </c>
      <c r="D153" s="52">
        <v>6833183</v>
      </c>
      <c r="E153" s="52">
        <v>15671.29</v>
      </c>
      <c r="F153" s="22">
        <v>2.00906E-3</v>
      </c>
      <c r="G153" s="52">
        <v>1.385054E-7</v>
      </c>
      <c r="K153" s="22">
        <f>F153/(AVERAGE($J$149:$J$157))</f>
        <v>2.0085390626115173E-3</v>
      </c>
      <c r="L153" s="52">
        <f>(G153/F153)*K153</f>
        <v>1.3846948636806926E-7</v>
      </c>
      <c r="M153" s="56">
        <f>((K153/0.0020025)-1)*1000</f>
        <v>3.0157616037540524</v>
      </c>
      <c r="N153" s="57">
        <f>(L153/K153)*1000</f>
        <v>6.894039998805411E-2</v>
      </c>
      <c r="O153" s="58">
        <v>0.36187529385884082</v>
      </c>
      <c r="S153" s="21"/>
      <c r="T153" s="22">
        <f>F153</f>
        <v>2.00906E-3</v>
      </c>
      <c r="W153" s="32">
        <v>149</v>
      </c>
    </row>
    <row r="154" spans="1:36">
      <c r="A154" s="21" t="s">
        <v>129</v>
      </c>
      <c r="B154" s="52">
        <v>3427019000</v>
      </c>
      <c r="C154" s="52">
        <v>1021866</v>
      </c>
      <c r="D154" s="52">
        <v>6886920</v>
      </c>
      <c r="E154" s="52">
        <v>1975.701</v>
      </c>
      <c r="F154" s="22">
        <v>2.0095949999999999E-3</v>
      </c>
      <c r="G154" s="52">
        <v>1.3012840000000001E-7</v>
      </c>
      <c r="K154" s="22">
        <f>F154/(AVERAGE($J$149:$J$157))</f>
        <v>2.0090739238891779E-3</v>
      </c>
      <c r="L154" s="52">
        <f>(G154/F154)*K154</f>
        <v>1.3009465847467798E-7</v>
      </c>
      <c r="M154" s="56">
        <f>((K154/0.0020025)-1)*1000</f>
        <v>3.282858371624453</v>
      </c>
      <c r="N154" s="57">
        <f>(L154/K154)*1000</f>
        <v>6.4753544868493398E-2</v>
      </c>
      <c r="O154" s="58">
        <v>0.36187529385884082</v>
      </c>
      <c r="S154" s="21"/>
      <c r="T154" s="22">
        <f>F154</f>
        <v>2.0095949999999999E-3</v>
      </c>
      <c r="W154" s="32">
        <v>150</v>
      </c>
    </row>
    <row r="155" spans="1:36">
      <c r="A155" s="21" t="s">
        <v>130</v>
      </c>
      <c r="B155" s="52">
        <v>3418476000</v>
      </c>
      <c r="C155" s="52">
        <v>1977496</v>
      </c>
      <c r="D155" s="52">
        <v>6870848</v>
      </c>
      <c r="E155" s="52">
        <v>4141.7560000000003</v>
      </c>
      <c r="F155" s="22">
        <v>2.009916E-3</v>
      </c>
      <c r="G155" s="52">
        <v>1.2147580000000001E-7</v>
      </c>
      <c r="K155" s="22">
        <f>F155/(AVERAGE($J$149:$J$157))</f>
        <v>2.0093948406557744E-3</v>
      </c>
      <c r="L155" s="52">
        <f>(G155/F155)*K155</f>
        <v>1.2144430204273847E-7</v>
      </c>
      <c r="M155" s="56">
        <f>((K155/0.0020025)-1)*1000</f>
        <v>3.4431164323467378</v>
      </c>
      <c r="N155" s="57">
        <f>(L155/K155)*1000</f>
        <v>6.0438247170528522E-2</v>
      </c>
      <c r="O155" s="58">
        <v>0.36187529385884082</v>
      </c>
      <c r="S155" s="21"/>
      <c r="T155" s="22">
        <f>F155</f>
        <v>2.009916E-3</v>
      </c>
      <c r="W155" s="32">
        <v>151</v>
      </c>
    </row>
    <row r="156" spans="1:36" s="43" customFormat="1">
      <c r="A156" s="43" t="s">
        <v>263</v>
      </c>
      <c r="B156" s="44">
        <v>3400647000</v>
      </c>
      <c r="C156" s="44">
        <v>2460876</v>
      </c>
      <c r="D156" s="44">
        <v>6849575</v>
      </c>
      <c r="E156" s="44">
        <v>5220.0829999999996</v>
      </c>
      <c r="F156" s="45">
        <v>2.0141970000000001E-3</v>
      </c>
      <c r="G156" s="44">
        <v>1.2645420000000001E-7</v>
      </c>
      <c r="H156" s="46"/>
      <c r="I156" s="46"/>
      <c r="J156" s="47">
        <f>F156/$M$2</f>
        <v>1.0002964839094162</v>
      </c>
      <c r="K156" s="45"/>
      <c r="L156" s="44"/>
      <c r="M156" s="48"/>
      <c r="N156" s="49"/>
      <c r="O156" s="50"/>
      <c r="P156" s="45">
        <f>F156</f>
        <v>2.0141970000000001E-3</v>
      </c>
      <c r="S156" s="43">
        <f>((P156/0.0020025)-1)*1000</f>
        <v>5.841198501872702</v>
      </c>
      <c r="W156" s="32">
        <v>152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</row>
    <row r="157" spans="1:36" s="43" customFormat="1">
      <c r="A157" s="43" t="s">
        <v>264</v>
      </c>
      <c r="B157" s="44">
        <v>3400329000</v>
      </c>
      <c r="C157" s="44">
        <v>3580229</v>
      </c>
      <c r="D157" s="44">
        <v>6850122</v>
      </c>
      <c r="E157" s="44">
        <v>7369.0169999999998</v>
      </c>
      <c r="F157" s="45">
        <v>2.0145459999999999E-3</v>
      </c>
      <c r="G157" s="44">
        <v>1.139326E-7</v>
      </c>
      <c r="H157" s="46"/>
      <c r="I157" s="46"/>
      <c r="J157" s="47">
        <f>F157/$M$2</f>
        <v>1.0004698053237981</v>
      </c>
      <c r="K157" s="45"/>
      <c r="L157" s="44"/>
      <c r="M157" s="48"/>
      <c r="N157" s="49"/>
      <c r="O157" s="50"/>
      <c r="P157" s="45">
        <f>F157</f>
        <v>2.0145459999999999E-3</v>
      </c>
      <c r="S157" s="43">
        <f>((P157/0.0020025)-1)*1000</f>
        <v>6.0154806491885537</v>
      </c>
      <c r="W157" s="32">
        <v>153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</row>
    <row r="158" spans="1:36">
      <c r="A158" s="21" t="s">
        <v>132</v>
      </c>
      <c r="B158" s="52">
        <v>3206188000</v>
      </c>
      <c r="C158" s="52">
        <v>5710482</v>
      </c>
      <c r="D158" s="52">
        <v>6442754</v>
      </c>
      <c r="E158" s="52">
        <v>11503.9</v>
      </c>
      <c r="F158" s="22">
        <v>2.0094750000000001E-3</v>
      </c>
      <c r="G158" s="52">
        <v>1.082592E-7</v>
      </c>
      <c r="K158" s="22">
        <f>F158/(AVERAGE($J$156:$J$164))</f>
        <v>2.0080466999969852E-3</v>
      </c>
      <c r="L158" s="52">
        <f>(G158/F158)*K158</f>
        <v>1.0818225123692188E-7</v>
      </c>
      <c r="M158" s="56">
        <f>((K158/0.0020025)-1)*1000</f>
        <v>2.7698876389439242</v>
      </c>
      <c r="N158" s="57">
        <f>(L158/K158)*1000</f>
        <v>5.3874370171313399E-2</v>
      </c>
      <c r="O158" s="58">
        <v>0.36187529385884082</v>
      </c>
      <c r="S158" s="21"/>
      <c r="T158" s="22">
        <f>F158</f>
        <v>2.0094750000000001E-3</v>
      </c>
      <c r="W158" s="32">
        <v>154</v>
      </c>
    </row>
    <row r="159" spans="1:36">
      <c r="A159" s="21" t="s">
        <v>133</v>
      </c>
      <c r="B159" s="52">
        <v>3407726000</v>
      </c>
      <c r="C159" s="52">
        <v>3501275</v>
      </c>
      <c r="D159" s="52">
        <v>6848635</v>
      </c>
      <c r="E159" s="52">
        <v>7247.8670000000002</v>
      </c>
      <c r="F159" s="22">
        <v>2.0097370000000002E-3</v>
      </c>
      <c r="G159" s="52">
        <v>1.3399349999999999E-7</v>
      </c>
      <c r="K159" s="22">
        <f>F159/(AVERAGE($J$156:$J$164))</f>
        <v>2.0083085137719259E-3</v>
      </c>
      <c r="L159" s="52">
        <f>(G159/F159)*K159</f>
        <v>1.3389825974249295E-7</v>
      </c>
      <c r="M159" s="56">
        <f>((K159/0.0020025)-1)*1000</f>
        <v>2.9006310970915994</v>
      </c>
      <c r="N159" s="57">
        <f>(L159/K159)*1000</f>
        <v>6.6672156605565802E-2</v>
      </c>
      <c r="O159" s="58">
        <v>0.36187529385884082</v>
      </c>
      <c r="S159" s="21"/>
      <c r="T159" s="22">
        <f>F159</f>
        <v>2.0097370000000002E-3</v>
      </c>
      <c r="W159" s="32">
        <v>155</v>
      </c>
    </row>
    <row r="160" spans="1:36">
      <c r="A160" s="21" t="s">
        <v>134</v>
      </c>
      <c r="B160" s="52">
        <v>3418120000</v>
      </c>
      <c r="C160" s="52">
        <v>1786251</v>
      </c>
      <c r="D160" s="52">
        <v>6870260</v>
      </c>
      <c r="E160" s="52">
        <v>3681.3440000000001</v>
      </c>
      <c r="F160" s="22">
        <v>2.0099530000000001E-3</v>
      </c>
      <c r="G160" s="52">
        <v>9.8819280000000003E-8</v>
      </c>
      <c r="K160" s="22">
        <f>F160/(AVERAGE($J$156:$J$164))</f>
        <v>2.0085243602428696E-3</v>
      </c>
      <c r="L160" s="52">
        <f>(G160/F160)*K160</f>
        <v>9.874904096845101E-8</v>
      </c>
      <c r="M160" s="56">
        <f>((K160/0.0020025)-1)*1000</f>
        <v>3.0084195969386496</v>
      </c>
      <c r="N160" s="57">
        <f>(L160/K160)*1000</f>
        <v>4.9164970524186384E-2</v>
      </c>
      <c r="O160" s="58">
        <v>0.36187529385884082</v>
      </c>
      <c r="S160" s="21"/>
      <c r="T160" s="22">
        <f>F160</f>
        <v>2.0099530000000001E-3</v>
      </c>
      <c r="W160" s="32">
        <v>156</v>
      </c>
    </row>
    <row r="161" spans="1:36">
      <c r="A161" s="21" t="s">
        <v>265</v>
      </c>
      <c r="B161" s="52">
        <v>3085285000</v>
      </c>
      <c r="C161" s="52">
        <v>3475491</v>
      </c>
      <c r="D161" s="52">
        <v>6248546</v>
      </c>
      <c r="E161" s="52">
        <v>7237.3559999999998</v>
      </c>
      <c r="F161" s="22">
        <v>2.0252719999999998E-3</v>
      </c>
      <c r="G161" s="52">
        <v>1.4405819999999999E-7</v>
      </c>
      <c r="K161" s="22">
        <f>F161/(AVERAGE($J$156:$J$164))</f>
        <v>2.023832471763169E-3</v>
      </c>
      <c r="L161" s="52">
        <f>(G161/F161)*K161</f>
        <v>1.4395580592816814E-7</v>
      </c>
      <c r="M161" s="56">
        <f>((K161/0.0020025)-1)*1000</f>
        <v>10.652919731919619</v>
      </c>
      <c r="N161" s="57">
        <f>(L161/K161)*1000</f>
        <v>7.1130297560031447E-2</v>
      </c>
      <c r="O161" s="58">
        <v>0.36187529385884082</v>
      </c>
      <c r="S161" s="21"/>
      <c r="T161" s="22">
        <f>F161</f>
        <v>2.0252719999999998E-3</v>
      </c>
      <c r="W161" s="32">
        <v>157</v>
      </c>
    </row>
    <row r="162" spans="1:36">
      <c r="A162" s="21" t="s">
        <v>135</v>
      </c>
      <c r="B162" s="52">
        <v>3385071000</v>
      </c>
      <c r="C162" s="52">
        <v>3625513</v>
      </c>
      <c r="D162" s="52">
        <v>6804302</v>
      </c>
      <c r="E162" s="52">
        <v>7326.9110000000001</v>
      </c>
      <c r="F162" s="22">
        <v>2.0100920000000002E-3</v>
      </c>
      <c r="G162" s="52">
        <v>1.3350479999999999E-7</v>
      </c>
      <c r="K162" s="22">
        <f>F162/(AVERAGE($J$156:$J$164))</f>
        <v>2.0086632614440786E-3</v>
      </c>
      <c r="L162" s="52">
        <f>(G162/F162)*K162</f>
        <v>1.3340990710198309E-7</v>
      </c>
      <c r="M162" s="56">
        <f>((K162/0.0020025)-1)*1000</f>
        <v>3.0777834926734027</v>
      </c>
      <c r="N162" s="57">
        <f>(L162/K162)*1000</f>
        <v>6.6417258513540661E-2</v>
      </c>
      <c r="O162" s="58">
        <v>0.36187529385884082</v>
      </c>
      <c r="S162" s="21"/>
      <c r="T162" s="22">
        <f>F162</f>
        <v>2.0100920000000002E-3</v>
      </c>
      <c r="W162" s="32">
        <v>158</v>
      </c>
    </row>
    <row r="163" spans="1:36" s="43" customFormat="1">
      <c r="A163" s="43" t="s">
        <v>266</v>
      </c>
      <c r="B163" s="44">
        <v>3459645000</v>
      </c>
      <c r="C163" s="44">
        <v>3323771</v>
      </c>
      <c r="D163" s="44">
        <v>6974110</v>
      </c>
      <c r="E163" s="44">
        <v>6923.6009999999997</v>
      </c>
      <c r="F163" s="45">
        <v>2.0158450000000001E-3</v>
      </c>
      <c r="G163" s="44">
        <v>1.16089E-7</v>
      </c>
      <c r="H163" s="46"/>
      <c r="I163" s="46"/>
      <c r="J163" s="47">
        <f>F163/$M$2</f>
        <v>1.0011149185538339</v>
      </c>
      <c r="K163" s="45"/>
      <c r="L163" s="44"/>
      <c r="M163" s="48"/>
      <c r="N163" s="49"/>
      <c r="O163" s="50"/>
      <c r="P163" s="45">
        <f>F163</f>
        <v>2.0158450000000001E-3</v>
      </c>
      <c r="S163" s="43">
        <f>((P163/0.0020025)-1)*1000</f>
        <v>6.664169787765406</v>
      </c>
      <c r="W163" s="32">
        <v>159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</row>
    <row r="164" spans="1:36" s="43" customFormat="1">
      <c r="A164" s="43" t="s">
        <v>267</v>
      </c>
      <c r="B164" s="44">
        <v>3487065000</v>
      </c>
      <c r="C164" s="44">
        <v>8910023</v>
      </c>
      <c r="D164" s="44">
        <v>7028321</v>
      </c>
      <c r="E164" s="44">
        <v>17805.07</v>
      </c>
      <c r="F164" s="45">
        <v>2.015541E-3</v>
      </c>
      <c r="G164" s="44">
        <v>9.7009460000000006E-8</v>
      </c>
      <c r="H164" s="46"/>
      <c r="I164" s="46"/>
      <c r="J164" s="47">
        <f>F164/$M$2</f>
        <v>1.0009639451728249</v>
      </c>
      <c r="K164" s="45"/>
      <c r="L164" s="44"/>
      <c r="M164" s="48"/>
      <c r="N164" s="49"/>
      <c r="O164" s="50"/>
      <c r="P164" s="45">
        <f>F164</f>
        <v>2.015541E-3</v>
      </c>
      <c r="S164" s="43">
        <f>((P164/0.0020025)-1)*1000</f>
        <v>6.5123595505618415</v>
      </c>
      <c r="W164" s="32">
        <v>160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</row>
    <row r="165" spans="1:36">
      <c r="A165" s="21" t="s">
        <v>136</v>
      </c>
      <c r="B165" s="52">
        <v>2059224000</v>
      </c>
      <c r="C165" s="52">
        <v>9685937</v>
      </c>
      <c r="D165" s="52">
        <v>4129522</v>
      </c>
      <c r="E165" s="52">
        <v>18801.75</v>
      </c>
      <c r="F165" s="22">
        <v>2.0053929999999998E-3</v>
      </c>
      <c r="G165" s="52">
        <v>3.8035399999999999E-7</v>
      </c>
      <c r="K165" s="22">
        <f>F165/(AVERAGE($J$163:$J$171))</f>
        <v>2.0039153910524107E-3</v>
      </c>
      <c r="L165" s="52">
        <f>(G165/F165)*K165</f>
        <v>3.8007374846144802E-7</v>
      </c>
      <c r="M165" s="56">
        <f>((K165/0.0020025)-1)*1000</f>
        <v>0.70681201119149328</v>
      </c>
      <c r="N165" s="57">
        <f>(L165/K165)*1000</f>
        <v>0.18966556679912616</v>
      </c>
      <c r="O165" s="58">
        <v>0.36187529385884082</v>
      </c>
      <c r="S165" s="21"/>
      <c r="T165" s="22">
        <f>F165</f>
        <v>2.0053929999999998E-3</v>
      </c>
      <c r="W165" s="32">
        <v>161</v>
      </c>
    </row>
    <row r="166" spans="1:36">
      <c r="A166" s="21" t="s">
        <v>137</v>
      </c>
      <c r="B166" s="52">
        <v>3520204000</v>
      </c>
      <c r="C166" s="52">
        <v>4767206</v>
      </c>
      <c r="D166" s="52">
        <v>7070827</v>
      </c>
      <c r="E166" s="52">
        <v>9877.81</v>
      </c>
      <c r="F166" s="22">
        <v>2.0086399999999999E-3</v>
      </c>
      <c r="G166" s="52">
        <v>1.2797489999999999E-7</v>
      </c>
      <c r="K166" s="22">
        <f>F166/(AVERAGE($J$163:$J$171))</f>
        <v>2.0071599986055174E-3</v>
      </c>
      <c r="L166" s="52">
        <f>(G166/F166)*K166</f>
        <v>1.2788060583556097E-7</v>
      </c>
      <c r="M166" s="56">
        <f>((K166/0.0020025)-1)*1000</f>
        <v>2.3270904397090231</v>
      </c>
      <c r="N166" s="57">
        <f>(L166/K166)*1000</f>
        <v>6.3712213238808338E-2</v>
      </c>
      <c r="O166" s="58">
        <v>0.36187529385884082</v>
      </c>
      <c r="S166" s="21"/>
      <c r="T166" s="22">
        <f>F166</f>
        <v>2.0086399999999999E-3</v>
      </c>
      <c r="W166" s="32">
        <v>162</v>
      </c>
    </row>
    <row r="167" spans="1:36">
      <c r="A167" s="21" t="s">
        <v>138</v>
      </c>
      <c r="B167" s="52">
        <v>3475692000</v>
      </c>
      <c r="C167" s="52">
        <v>3292589</v>
      </c>
      <c r="D167" s="52">
        <v>6987704</v>
      </c>
      <c r="E167" s="52">
        <v>6670.527</v>
      </c>
      <c r="F167" s="22">
        <v>2.01045E-3</v>
      </c>
      <c r="G167" s="52">
        <v>1.2552430000000001E-7</v>
      </c>
      <c r="K167" s="22">
        <f>F167/(AVERAGE($J$163:$J$171))</f>
        <v>2.0089686649655799E-3</v>
      </c>
      <c r="L167" s="52">
        <f>(G167/F167)*K167</f>
        <v>1.2543181148088187E-7</v>
      </c>
      <c r="M167" s="56">
        <f>((K167/0.0020025)-1)*1000</f>
        <v>3.2302946145217337</v>
      </c>
      <c r="N167" s="57">
        <f>(L167/K167)*1000</f>
        <v>6.2435922305951415E-2</v>
      </c>
      <c r="O167" s="58">
        <v>0.36187529385884082</v>
      </c>
      <c r="S167" s="21"/>
      <c r="T167" s="22">
        <f>F167</f>
        <v>2.01045E-3</v>
      </c>
      <c r="W167" s="32">
        <v>163</v>
      </c>
    </row>
    <row r="168" spans="1:36">
      <c r="A168" s="21" t="s">
        <v>139</v>
      </c>
      <c r="B168" s="52">
        <v>3455215000</v>
      </c>
      <c r="C168" s="52">
        <v>5106755</v>
      </c>
      <c r="D168" s="52">
        <v>6946870</v>
      </c>
      <c r="E168" s="52">
        <v>10266.709999999999</v>
      </c>
      <c r="F168" s="22">
        <v>2.0105460000000002E-3</v>
      </c>
      <c r="G168" s="52">
        <v>7.1315870000000006E-8</v>
      </c>
      <c r="K168" s="22">
        <f>F168/(AVERAGE($J$163:$J$171))</f>
        <v>2.0090645942310863E-3</v>
      </c>
      <c r="L168" s="52">
        <f>(G168/F168)*K168</f>
        <v>7.1263323208614422E-8</v>
      </c>
      <c r="M168" s="56">
        <f>((K168/0.0020025)-1)*1000</f>
        <v>3.2781993663353326</v>
      </c>
      <c r="N168" s="57">
        <f>(L168/K168)*1000</f>
        <v>3.5470896960328187E-2</v>
      </c>
      <c r="O168" s="58">
        <v>0.36187529385884082</v>
      </c>
      <c r="S168" s="21"/>
      <c r="T168" s="22">
        <f>F168</f>
        <v>2.0105460000000002E-3</v>
      </c>
      <c r="W168" s="32">
        <v>164</v>
      </c>
    </row>
    <row r="169" spans="1:36">
      <c r="A169" s="21" t="s">
        <v>140</v>
      </c>
      <c r="B169" s="52">
        <v>3521507000</v>
      </c>
      <c r="C169" s="52">
        <v>4391712</v>
      </c>
      <c r="D169" s="52">
        <v>7078300</v>
      </c>
      <c r="E169" s="52">
        <v>8926.4369999999999</v>
      </c>
      <c r="F169" s="22">
        <v>2.0100199999999999E-3</v>
      </c>
      <c r="G169" s="52">
        <v>1.4044489999999999E-7</v>
      </c>
      <c r="K169" s="22">
        <f>F169/(AVERAGE($J$163:$J$171))</f>
        <v>2.0085389817971673E-3</v>
      </c>
      <c r="L169" s="52">
        <f>(G169/F169)*K169</f>
        <v>1.4034141771952765E-7</v>
      </c>
      <c r="M169" s="56">
        <f>((K169/0.0020025)-1)*1000</f>
        <v>3.0157212470249828</v>
      </c>
      <c r="N169" s="57">
        <f>(L169/K169)*1000</f>
        <v>6.9872389329459397E-2</v>
      </c>
      <c r="O169" s="58">
        <v>0.36187529385884082</v>
      </c>
      <c r="S169" s="21"/>
      <c r="T169" s="22">
        <f>F169</f>
        <v>2.0100199999999999E-3</v>
      </c>
      <c r="W169" s="32">
        <v>165</v>
      </c>
    </row>
    <row r="170" spans="1:36" s="43" customFormat="1">
      <c r="A170" s="43" t="s">
        <v>268</v>
      </c>
      <c r="B170" s="44">
        <v>3531203000</v>
      </c>
      <c r="C170" s="44">
        <v>2618742</v>
      </c>
      <c r="D170" s="44">
        <v>7112724</v>
      </c>
      <c r="E170" s="44">
        <v>5194.8819999999996</v>
      </c>
      <c r="F170" s="45">
        <v>2.01425E-3</v>
      </c>
      <c r="G170" s="44">
        <v>1.334404E-7</v>
      </c>
      <c r="H170" s="46"/>
      <c r="I170" s="46"/>
      <c r="J170" s="47">
        <f>F170/$M$2</f>
        <v>1.0003228049264998</v>
      </c>
      <c r="K170" s="45"/>
      <c r="L170" s="44"/>
      <c r="M170" s="48"/>
      <c r="N170" s="49"/>
      <c r="O170" s="50"/>
      <c r="P170" s="45">
        <f>F170</f>
        <v>2.01425E-3</v>
      </c>
      <c r="S170" s="43">
        <f>((P170/0.0020025)-1)*1000</f>
        <v>5.8676654182272525</v>
      </c>
      <c r="W170" s="32">
        <v>166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</row>
    <row r="171" spans="1:36" s="43" customFormat="1">
      <c r="A171" s="43" t="s">
        <v>269</v>
      </c>
      <c r="B171" s="44">
        <v>3359714000</v>
      </c>
      <c r="C171" s="44">
        <v>4402863</v>
      </c>
      <c r="D171" s="44">
        <v>6768826</v>
      </c>
      <c r="E171" s="44">
        <v>8775.134</v>
      </c>
      <c r="F171" s="45">
        <v>2.0147030000000001E-3</v>
      </c>
      <c r="G171" s="44">
        <v>1.0571139999999999E-7</v>
      </c>
      <c r="H171" s="46"/>
      <c r="I171" s="46"/>
      <c r="J171" s="47">
        <f>F171/$M$2</f>
        <v>1.0005477751291221</v>
      </c>
      <c r="K171" s="45"/>
      <c r="L171" s="44"/>
      <c r="M171" s="48"/>
      <c r="N171" s="49"/>
      <c r="O171" s="50"/>
      <c r="P171" s="45">
        <f>F171</f>
        <v>2.0147030000000001E-3</v>
      </c>
      <c r="S171" s="43">
        <f>((P171/0.0020025)-1)*1000</f>
        <v>6.0938826466916396</v>
      </c>
      <c r="W171" s="32">
        <v>167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</row>
    <row r="172" spans="1:36">
      <c r="A172" s="21" t="s">
        <v>142</v>
      </c>
      <c r="B172" s="52">
        <v>3199888000</v>
      </c>
      <c r="C172" s="52">
        <v>4961865</v>
      </c>
      <c r="D172" s="52">
        <v>6432256</v>
      </c>
      <c r="E172" s="52">
        <v>9856.223</v>
      </c>
      <c r="F172" s="22">
        <v>2.010151E-3</v>
      </c>
      <c r="G172" s="52">
        <v>1.071965E-7</v>
      </c>
      <c r="K172" s="22">
        <f>F172/(AVERAGE($J$170:$J$175))</f>
        <v>2.0091913556881534E-3</v>
      </c>
      <c r="L172" s="52">
        <f>(G172/F172)*K172</f>
        <v>1.0714532448558598E-7</v>
      </c>
      <c r="M172" s="56">
        <f>((K172/0.0020025)-1)*1000</f>
        <v>3.341500967867006</v>
      </c>
      <c r="N172" s="57">
        <f>(L172/K172)*1000</f>
        <v>5.3327585838078832E-2</v>
      </c>
      <c r="O172" s="58">
        <v>0.36187529385884082</v>
      </c>
      <c r="S172" s="21"/>
      <c r="T172" s="22">
        <f>F172</f>
        <v>2.010151E-3</v>
      </c>
      <c r="W172" s="32">
        <v>168</v>
      </c>
    </row>
    <row r="173" spans="1:36">
      <c r="A173" s="21" t="s">
        <v>143</v>
      </c>
      <c r="B173" s="52">
        <v>3134910000</v>
      </c>
      <c r="C173" s="52">
        <v>1325714</v>
      </c>
      <c r="D173" s="52">
        <v>6300321</v>
      </c>
      <c r="E173" s="52">
        <v>2547.4870000000001</v>
      </c>
      <c r="F173" s="22">
        <v>2.0097299999999999E-3</v>
      </c>
      <c r="G173" s="52">
        <v>1.292006E-7</v>
      </c>
      <c r="K173" s="22">
        <f>F173/(AVERAGE($J$170:$J$175))</f>
        <v>2.0087705566731815E-3</v>
      </c>
      <c r="L173" s="52">
        <f>(G173/F173)*K173</f>
        <v>1.2913891974768204E-7</v>
      </c>
      <c r="M173" s="56">
        <f>((K173/0.0020025)-1)*1000</f>
        <v>3.1313641314265617</v>
      </c>
      <c r="N173" s="57">
        <f>(L173/K173)*1000</f>
        <v>6.4287541112487745E-2</v>
      </c>
      <c r="O173" s="58">
        <v>0.36187529385884082</v>
      </c>
      <c r="S173" s="21"/>
      <c r="T173" s="22">
        <f>F173</f>
        <v>2.0097299999999999E-3</v>
      </c>
      <c r="W173" s="32">
        <v>169</v>
      </c>
    </row>
    <row r="174" spans="1:36" s="43" customFormat="1">
      <c r="A174" s="43" t="s">
        <v>270</v>
      </c>
      <c r="B174" s="44">
        <v>3046235000</v>
      </c>
      <c r="C174" s="44">
        <v>11342220</v>
      </c>
      <c r="D174" s="44">
        <v>6138245</v>
      </c>
      <c r="E174" s="44">
        <v>22804.9</v>
      </c>
      <c r="F174" s="45">
        <v>2.015027E-3</v>
      </c>
      <c r="G174" s="44">
        <v>1.1578659999999999E-7</v>
      </c>
      <c r="H174" s="46"/>
      <c r="I174" s="46"/>
      <c r="J174" s="47">
        <f>F174/$M$2</f>
        <v>1.0007086809694081</v>
      </c>
      <c r="K174" s="45"/>
      <c r="L174" s="44"/>
      <c r="M174" s="48"/>
      <c r="N174" s="49"/>
      <c r="O174" s="50"/>
      <c r="P174" s="45">
        <f>F174</f>
        <v>2.015027E-3</v>
      </c>
      <c r="S174" s="43">
        <f>((P174/0.0020025)-1)*1000</f>
        <v>6.2556803995006405</v>
      </c>
      <c r="W174" s="32">
        <v>170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</row>
    <row r="175" spans="1:36" s="43" customFormat="1">
      <c r="A175" s="43" t="s">
        <v>271</v>
      </c>
      <c r="B175" s="44">
        <v>2821165000</v>
      </c>
      <c r="C175" s="44">
        <v>1326437</v>
      </c>
      <c r="D175" s="44">
        <v>5682580</v>
      </c>
      <c r="E175" s="44">
        <v>2640.2359999999999</v>
      </c>
      <c r="F175" s="45">
        <v>2.0142670000000001E-3</v>
      </c>
      <c r="G175" s="44">
        <v>1.1835799999999999E-7</v>
      </c>
      <c r="H175" s="46"/>
      <c r="I175" s="46"/>
      <c r="J175" s="47">
        <f>F175/$M$2</f>
        <v>1.0003312475168853</v>
      </c>
      <c r="K175" s="45"/>
      <c r="L175" s="44"/>
      <c r="M175" s="48"/>
      <c r="N175" s="49"/>
      <c r="O175" s="50"/>
      <c r="P175" s="45">
        <f>F175</f>
        <v>2.0142670000000001E-3</v>
      </c>
      <c r="S175" s="43">
        <f>((P175/0.0020025)-1)*1000</f>
        <v>5.8761548064920621</v>
      </c>
      <c r="W175" s="32">
        <v>171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</row>
    <row r="176" spans="1:36">
      <c r="A176" s="21" t="s">
        <v>272</v>
      </c>
      <c r="B176" s="52">
        <v>2823136000</v>
      </c>
      <c r="C176" s="52">
        <v>1325257</v>
      </c>
      <c r="D176" s="52">
        <v>5713092</v>
      </c>
      <c r="E176" s="52">
        <v>2509.8139999999999</v>
      </c>
      <c r="F176" s="22">
        <v>2.0236690000000001E-3</v>
      </c>
      <c r="G176" s="52">
        <v>1.2896029999999999E-7</v>
      </c>
      <c r="K176" s="22">
        <f>F176/(AVERAGE($J$174:$J$182))</f>
        <v>2.0230601529337118E-3</v>
      </c>
      <c r="L176" s="52">
        <f>(G176/F176)*K176</f>
        <v>1.289215006210884E-7</v>
      </c>
      <c r="M176" s="56">
        <f>((K176/0.0020025)-1)*1000</f>
        <v>10.267242413838584</v>
      </c>
      <c r="N176" s="57">
        <f>(L176/K176)*1000</f>
        <v>6.3725984832499777E-2</v>
      </c>
      <c r="O176" s="58">
        <v>0.36187529385884082</v>
      </c>
      <c r="S176" s="21"/>
      <c r="T176" s="22">
        <f>F176</f>
        <v>2.0236690000000001E-3</v>
      </c>
      <c r="W176" s="32">
        <v>172</v>
      </c>
    </row>
    <row r="177" spans="1:36">
      <c r="A177" s="21" t="s">
        <v>273</v>
      </c>
      <c r="B177" s="52">
        <v>2800368000</v>
      </c>
      <c r="C177" s="52">
        <v>1654516</v>
      </c>
      <c r="D177" s="52">
        <v>5626305</v>
      </c>
      <c r="E177" s="52">
        <v>3368.404</v>
      </c>
      <c r="F177" s="22">
        <v>2.0091309999999999E-3</v>
      </c>
      <c r="G177" s="52">
        <v>1.3183089999999999E-7</v>
      </c>
      <c r="K177" s="22">
        <f>F177/(AVERAGE($J$174:$J$182))</f>
        <v>2.0085265268795739E-3</v>
      </c>
      <c r="L177" s="52">
        <f>(G177/F177)*K177</f>
        <v>1.3179123696384575E-7</v>
      </c>
      <c r="M177" s="56">
        <f>((K177/0.0020025)-1)*1000</f>
        <v>3.0095015628335275</v>
      </c>
      <c r="N177" s="57">
        <f>(L177/K177)*1000</f>
        <v>6.5615880696679313E-2</v>
      </c>
      <c r="O177" s="58">
        <v>0.36187529385884082</v>
      </c>
      <c r="S177" s="21"/>
      <c r="T177" s="22">
        <f>F177</f>
        <v>2.0091309999999999E-3</v>
      </c>
      <c r="W177" s="32">
        <v>173</v>
      </c>
    </row>
    <row r="178" spans="1:36">
      <c r="A178" s="21" t="s">
        <v>274</v>
      </c>
      <c r="B178" s="52">
        <v>2780481000</v>
      </c>
      <c r="C178" s="52">
        <v>4849338</v>
      </c>
      <c r="D178" s="52">
        <v>5585419</v>
      </c>
      <c r="E178" s="52">
        <v>9680.1820000000007</v>
      </c>
      <c r="F178" s="22">
        <v>2.0087970000000001E-3</v>
      </c>
      <c r="G178" s="52">
        <v>1.509714E-7</v>
      </c>
      <c r="K178" s="22">
        <f>F178/(AVERAGE($J$174:$J$182))</f>
        <v>2.0081926273678064E-3</v>
      </c>
      <c r="L178" s="52">
        <f>(G178/F178)*K178</f>
        <v>1.5092597829616233E-7</v>
      </c>
      <c r="M178" s="56">
        <f>((K178/0.0020025)-1)*1000</f>
        <v>2.8427602336111857</v>
      </c>
      <c r="N178" s="57">
        <f>(L178/K178)*1000</f>
        <v>7.5155130159991271E-2</v>
      </c>
      <c r="O178" s="58">
        <v>0.36187529385884082</v>
      </c>
      <c r="S178" s="21"/>
      <c r="T178" s="22">
        <f>F178</f>
        <v>2.0087970000000001E-3</v>
      </c>
      <c r="W178" s="32">
        <v>174</v>
      </c>
    </row>
    <row r="179" spans="1:36">
      <c r="A179" s="21" t="s">
        <v>275</v>
      </c>
      <c r="B179" s="52">
        <v>2640750000</v>
      </c>
      <c r="C179" s="52">
        <v>9117537</v>
      </c>
      <c r="D179" s="52">
        <v>5305115</v>
      </c>
      <c r="E179" s="52">
        <v>18179.98</v>
      </c>
      <c r="F179" s="22">
        <v>2.0089439999999999E-3</v>
      </c>
      <c r="G179" s="52">
        <v>1.8691700000000001E-7</v>
      </c>
      <c r="K179" s="22">
        <f>F179/(AVERAGE($J$174:$J$182))</f>
        <v>2.0083395831409496E-3</v>
      </c>
      <c r="L179" s="52">
        <f>(G179/F179)*K179</f>
        <v>1.8686076359617637E-7</v>
      </c>
      <c r="M179" s="56">
        <f>((K179/0.0020025)-1)*1000</f>
        <v>2.9161463874904925</v>
      </c>
      <c r="N179" s="57">
        <f>(L179/K179)*1000</f>
        <v>9.3042414323146902E-2</v>
      </c>
      <c r="O179" s="58">
        <v>0.36187529385884082</v>
      </c>
      <c r="S179" s="21"/>
      <c r="T179" s="22">
        <f>F179</f>
        <v>2.0089439999999999E-3</v>
      </c>
      <c r="W179" s="32">
        <v>175</v>
      </c>
    </row>
    <row r="180" spans="1:36">
      <c r="A180" s="21" t="s">
        <v>276</v>
      </c>
      <c r="B180" s="52">
        <v>2790027000</v>
      </c>
      <c r="C180" s="52">
        <v>4732809</v>
      </c>
      <c r="D180" s="52">
        <v>5606456</v>
      </c>
      <c r="E180" s="52">
        <v>9741.9150000000009</v>
      </c>
      <c r="F180" s="22">
        <v>2.0094620000000001E-3</v>
      </c>
      <c r="G180" s="52">
        <v>1.109604E-7</v>
      </c>
      <c r="K180" s="22">
        <f>F180/(AVERAGE($J$174:$J$182))</f>
        <v>2.0088574272939309E-3</v>
      </c>
      <c r="L180" s="52">
        <f>(G180/F180)*K180</f>
        <v>1.1092701612446788E-7</v>
      </c>
      <c r="M180" s="56">
        <f>((K180/0.0020025)-1)*1000</f>
        <v>3.1747452154462508</v>
      </c>
      <c r="N180" s="57">
        <f>(L180/K180)*1000</f>
        <v>5.5218959104476717E-2</v>
      </c>
      <c r="O180" s="58">
        <v>0.36187529385884082</v>
      </c>
      <c r="S180" s="21"/>
      <c r="T180" s="22">
        <f>F180</f>
        <v>2.0094620000000001E-3</v>
      </c>
      <c r="W180" s="32">
        <v>176</v>
      </c>
    </row>
    <row r="181" spans="1:36" s="43" customFormat="1">
      <c r="A181" s="43" t="s">
        <v>277</v>
      </c>
      <c r="B181" s="44">
        <v>2815696000</v>
      </c>
      <c r="C181" s="44">
        <v>1481131</v>
      </c>
      <c r="D181" s="44">
        <v>5670080</v>
      </c>
      <c r="E181" s="44">
        <v>3028.2809999999999</v>
      </c>
      <c r="F181" s="45">
        <v>2.01374E-3</v>
      </c>
      <c r="G181" s="44">
        <v>1.011904E-7</v>
      </c>
      <c r="H181" s="46"/>
      <c r="I181" s="46"/>
      <c r="J181" s="47">
        <f>F181/$M$2</f>
        <v>1.0000695272149385</v>
      </c>
      <c r="K181" s="45"/>
      <c r="L181" s="44"/>
      <c r="M181" s="48"/>
      <c r="N181" s="49"/>
      <c r="O181" s="50"/>
      <c r="P181" s="45">
        <f>F181</f>
        <v>2.01374E-3</v>
      </c>
      <c r="S181" s="43">
        <f>((P181/0.0020025)-1)*1000</f>
        <v>5.6129837702871832</v>
      </c>
      <c r="W181" s="32">
        <v>177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</row>
    <row r="182" spans="1:36" s="43" customFormat="1">
      <c r="A182" s="43" t="s">
        <v>278</v>
      </c>
      <c r="B182" s="44">
        <v>2869523000</v>
      </c>
      <c r="C182" s="44">
        <v>1855439</v>
      </c>
      <c r="D182" s="44">
        <v>5778616</v>
      </c>
      <c r="E182" s="44">
        <v>3729.9789999999998</v>
      </c>
      <c r="F182" s="45">
        <v>2.0137900000000001E-3</v>
      </c>
      <c r="G182" s="44">
        <v>1.436539E-7</v>
      </c>
      <c r="H182" s="46"/>
      <c r="I182" s="46"/>
      <c r="J182" s="47">
        <f>F182/$M$2</f>
        <v>1.0000943583631308</v>
      </c>
      <c r="K182" s="45"/>
      <c r="L182" s="44"/>
      <c r="M182" s="48"/>
      <c r="N182" s="49"/>
      <c r="O182" s="50"/>
      <c r="P182" s="45">
        <f>F182</f>
        <v>2.0137900000000001E-3</v>
      </c>
      <c r="S182" s="43">
        <f>((P182/0.0020025)-1)*1000</f>
        <v>5.637952559300885</v>
      </c>
      <c r="W182" s="32">
        <v>178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</row>
    <row r="183" spans="1:36">
      <c r="A183" s="21" t="s">
        <v>279</v>
      </c>
      <c r="B183" s="52">
        <v>2772010000</v>
      </c>
      <c r="C183" s="52">
        <v>708296</v>
      </c>
      <c r="D183" s="52">
        <v>5570587</v>
      </c>
      <c r="E183" s="52">
        <v>1307.4949999999999</v>
      </c>
      <c r="F183" s="22">
        <v>2.009584E-3</v>
      </c>
      <c r="G183" s="52">
        <v>1.7857509999999999E-7</v>
      </c>
      <c r="K183" s="22">
        <f>F183/(AVERAGE($J$181:$J$189))</f>
        <v>2.0089801386427722E-3</v>
      </c>
      <c r="L183" s="52">
        <f>(G183/F183)*K183</f>
        <v>1.7852143983836798E-7</v>
      </c>
      <c r="M183" s="56">
        <f>((K183/0.0020025)-1)*1000</f>
        <v>3.2360242910223214</v>
      </c>
      <c r="N183" s="57">
        <f>(L183/K183)*1000</f>
        <v>8.8861724615641832E-2</v>
      </c>
      <c r="O183" s="58">
        <v>0.36187529385884082</v>
      </c>
      <c r="S183" s="21"/>
      <c r="T183" s="22">
        <f>F183</f>
        <v>2.009584E-3</v>
      </c>
      <c r="W183" s="32">
        <v>179</v>
      </c>
    </row>
    <row r="184" spans="1:36">
      <c r="A184" s="21" t="s">
        <v>24</v>
      </c>
      <c r="B184" s="52">
        <v>2831161000</v>
      </c>
      <c r="C184" s="52">
        <v>2695376</v>
      </c>
      <c r="D184" s="52">
        <v>5689166</v>
      </c>
      <c r="E184" s="52">
        <v>5545.7309999999998</v>
      </c>
      <c r="F184" s="22">
        <v>2.009481E-3</v>
      </c>
      <c r="G184" s="52">
        <v>9.0047340000000001E-8</v>
      </c>
      <c r="K184" s="22">
        <f>F184/(AVERAGE($J$181:$J$189))</f>
        <v>2.0088771695933169E-3</v>
      </c>
      <c r="L184" s="52">
        <f>(G184/F184)*K184</f>
        <v>9.002028160933448E-8</v>
      </c>
      <c r="M184" s="56">
        <f>((K184/0.0020025)-1)*1000</f>
        <v>3.1846040416063648</v>
      </c>
      <c r="N184" s="57">
        <f>(L184/K184)*1000</f>
        <v>4.4811242305849118E-2</v>
      </c>
      <c r="O184" s="58">
        <v>0.36187529385884082</v>
      </c>
      <c r="S184" s="21"/>
      <c r="T184" s="22">
        <f>F184</f>
        <v>2.009481E-3</v>
      </c>
      <c r="W184" s="32">
        <v>180</v>
      </c>
    </row>
    <row r="185" spans="1:36">
      <c r="A185" s="21" t="s">
        <v>35</v>
      </c>
      <c r="B185" s="52">
        <v>2880599000</v>
      </c>
      <c r="C185" s="52">
        <v>3238682</v>
      </c>
      <c r="D185" s="52">
        <v>5788979</v>
      </c>
      <c r="E185" s="52">
        <v>6581.5910000000003</v>
      </c>
      <c r="F185" s="22">
        <v>2.0096440000000001E-3</v>
      </c>
      <c r="G185" s="52">
        <v>1.036511E-7</v>
      </c>
      <c r="K185" s="22">
        <f>F185/(AVERAGE($J$181:$J$189))</f>
        <v>2.0090401206133285E-3</v>
      </c>
      <c r="L185" s="52">
        <f>(G185/F185)*K185</f>
        <v>1.0361995380560147E-7</v>
      </c>
      <c r="M185" s="56">
        <f>((K185/0.0020025)-1)*1000</f>
        <v>3.2659778343713253</v>
      </c>
      <c r="N185" s="57">
        <f>(L185/K185)*1000</f>
        <v>5.1576846446435287E-2</v>
      </c>
      <c r="O185" s="58">
        <v>0.36187529385884082</v>
      </c>
      <c r="S185" s="21"/>
      <c r="T185" s="22">
        <f>F185</f>
        <v>2.0096440000000001E-3</v>
      </c>
      <c r="W185" s="32">
        <v>181</v>
      </c>
    </row>
    <row r="186" spans="1:36">
      <c r="A186" s="21" t="s">
        <v>43</v>
      </c>
      <c r="B186" s="52">
        <v>2870527000</v>
      </c>
      <c r="C186" s="52">
        <v>2354144</v>
      </c>
      <c r="D186" s="52">
        <v>5768810</v>
      </c>
      <c r="E186" s="52">
        <v>4613.8990000000003</v>
      </c>
      <c r="F186" s="22">
        <v>2.0096699999999999E-3</v>
      </c>
      <c r="G186" s="52">
        <v>1.637513E-7</v>
      </c>
      <c r="K186" s="22">
        <f>F186/(AVERAGE($J$181:$J$189))</f>
        <v>2.0090661128005696E-3</v>
      </c>
      <c r="L186" s="52">
        <f>(G186/F186)*K186</f>
        <v>1.6370209425280764E-7</v>
      </c>
      <c r="M186" s="56">
        <f>((K186/0.0020025)-1)*1000</f>
        <v>3.2789577031557826</v>
      </c>
      <c r="N186" s="57">
        <f>(L186/K186)*1000</f>
        <v>8.1481686047958121E-2</v>
      </c>
      <c r="O186" s="58">
        <v>0.36187529385884082</v>
      </c>
      <c r="S186" s="21"/>
      <c r="T186" s="22">
        <f>F186</f>
        <v>2.0096699999999999E-3</v>
      </c>
      <c r="W186" s="32">
        <v>182</v>
      </c>
    </row>
    <row r="187" spans="1:36">
      <c r="A187" s="21" t="s">
        <v>44</v>
      </c>
      <c r="B187" s="52">
        <v>2645863000</v>
      </c>
      <c r="C187" s="52">
        <v>1208940</v>
      </c>
      <c r="D187" s="52">
        <v>5321961</v>
      </c>
      <c r="E187" s="52">
        <v>2388.7600000000002</v>
      </c>
      <c r="F187" s="22">
        <v>2.011428E-3</v>
      </c>
      <c r="G187" s="52">
        <v>1.3324590000000001E-7</v>
      </c>
      <c r="K187" s="22">
        <f>F187/(AVERAGE($J$181:$J$189))</f>
        <v>2.0108235845378714E-3</v>
      </c>
      <c r="L187" s="52">
        <f>(G187/F187)*K187</f>
        <v>1.3320586084263259E-7</v>
      </c>
      <c r="M187" s="56">
        <f>((K187/0.0020025)-1)*1000</f>
        <v>4.1565965232817081</v>
      </c>
      <c r="N187" s="57">
        <f>(L187/K187)*1000</f>
        <v>6.6244429330803795E-2</v>
      </c>
      <c r="O187" s="58">
        <v>0.36187529385884082</v>
      </c>
      <c r="S187" s="21"/>
      <c r="T187" s="22">
        <f>F187</f>
        <v>2.011428E-3</v>
      </c>
      <c r="W187" s="32">
        <v>183</v>
      </c>
    </row>
    <row r="188" spans="1:36" s="43" customFormat="1">
      <c r="A188" s="43" t="s">
        <v>280</v>
      </c>
      <c r="B188" s="44">
        <v>2864458000</v>
      </c>
      <c r="C188" s="44">
        <v>2824213</v>
      </c>
      <c r="D188" s="44">
        <v>5770627</v>
      </c>
      <c r="E188" s="44">
        <v>6023.72</v>
      </c>
      <c r="F188" s="45">
        <v>2.0145610000000002E-3</v>
      </c>
      <c r="G188" s="44">
        <v>1.835659E-7</v>
      </c>
      <c r="H188" s="46"/>
      <c r="I188" s="46"/>
      <c r="J188" s="47">
        <f>F188/$M$2</f>
        <v>1.0004772546682561</v>
      </c>
      <c r="K188" s="45"/>
      <c r="L188" s="44"/>
      <c r="M188" s="48"/>
      <c r="N188" s="49"/>
      <c r="O188" s="50"/>
      <c r="P188" s="45">
        <f>F188</f>
        <v>2.0145610000000002E-3</v>
      </c>
      <c r="S188" s="43">
        <f>((P188/0.0020025)-1)*1000</f>
        <v>6.0229712858927975</v>
      </c>
      <c r="W188" s="32">
        <v>184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</row>
    <row r="189" spans="1:36" s="43" customFormat="1">
      <c r="A189" s="43" t="s">
        <v>281</v>
      </c>
      <c r="B189" s="44">
        <v>2881191000</v>
      </c>
      <c r="C189" s="44">
        <v>2516354</v>
      </c>
      <c r="D189" s="44">
        <v>5804824</v>
      </c>
      <c r="E189" s="44">
        <v>5366.75</v>
      </c>
      <c r="F189" s="45">
        <v>2.0147300000000002E-3</v>
      </c>
      <c r="G189" s="44">
        <v>1.703093E-7</v>
      </c>
      <c r="H189" s="46"/>
      <c r="I189" s="46"/>
      <c r="J189" s="47">
        <f>F189/$M$2</f>
        <v>1.0005611839491459</v>
      </c>
      <c r="K189" s="45"/>
      <c r="L189" s="44"/>
      <c r="M189" s="48"/>
      <c r="N189" s="49"/>
      <c r="O189" s="50"/>
      <c r="P189" s="45">
        <f>F189</f>
        <v>2.0147300000000002E-3</v>
      </c>
      <c r="S189" s="43">
        <f>((P189/0.0020025)-1)*1000</f>
        <v>6.1073657927590563</v>
      </c>
      <c r="W189" s="32">
        <v>185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</row>
    <row r="190" spans="1:36">
      <c r="A190" s="21" t="s">
        <v>45</v>
      </c>
      <c r="B190" s="52">
        <v>2866887000</v>
      </c>
      <c r="C190" s="52">
        <v>6712355</v>
      </c>
      <c r="D190" s="52">
        <v>5760532</v>
      </c>
      <c r="E190" s="52">
        <v>13679.42</v>
      </c>
      <c r="F190" s="22">
        <v>2.009332E-3</v>
      </c>
      <c r="G190" s="52">
        <v>1.1994830000000001E-7</v>
      </c>
      <c r="K190" s="22">
        <f>F190/(AVERAGE($J$188:$J$196))</f>
        <v>2.0084672100362027E-3</v>
      </c>
      <c r="L190" s="52">
        <f>(G190/F190)*K190</f>
        <v>1.1989667583534502E-7</v>
      </c>
      <c r="M190" s="56">
        <f>((K190/0.0020025)-1)*1000</f>
        <v>2.9798801678915243</v>
      </c>
      <c r="N190" s="57">
        <f>(L190/K190)*1000</f>
        <v>5.9695610282422221E-2</v>
      </c>
      <c r="O190" s="58">
        <v>0.36187529385884082</v>
      </c>
      <c r="S190" s="21"/>
      <c r="T190" s="22">
        <f>F190</f>
        <v>2.009332E-3</v>
      </c>
      <c r="W190" s="32">
        <v>186</v>
      </c>
    </row>
    <row r="191" spans="1:36">
      <c r="A191" s="21" t="s">
        <v>46</v>
      </c>
      <c r="B191" s="52">
        <v>2906507000</v>
      </c>
      <c r="C191" s="52">
        <v>940472.8</v>
      </c>
      <c r="D191" s="52">
        <v>5841302</v>
      </c>
      <c r="E191" s="52">
        <v>2064.3319999999999</v>
      </c>
      <c r="F191" s="22">
        <v>2.0097330000000001E-3</v>
      </c>
      <c r="G191" s="52">
        <v>1.3731090000000001E-7</v>
      </c>
      <c r="K191" s="22">
        <f>F191/(AVERAGE($J$188:$J$196))</f>
        <v>2.0088680374510974E-3</v>
      </c>
      <c r="L191" s="52">
        <f>(G191/F191)*K191</f>
        <v>1.3725180320154166E-7</v>
      </c>
      <c r="M191" s="56">
        <f>((K191/0.0020025)-1)*1000</f>
        <v>3.18004367095992</v>
      </c>
      <c r="N191" s="57">
        <f>(L191/K191)*1000</f>
        <v>6.8322956333005433E-2</v>
      </c>
      <c r="O191" s="58">
        <v>0.36187529385884082</v>
      </c>
      <c r="S191" s="21"/>
      <c r="T191" s="22">
        <f>F191</f>
        <v>2.0097330000000001E-3</v>
      </c>
      <c r="W191" s="32">
        <v>187</v>
      </c>
    </row>
    <row r="192" spans="1:36">
      <c r="A192" s="21" t="s">
        <v>47</v>
      </c>
      <c r="B192" s="52">
        <v>2927811000</v>
      </c>
      <c r="C192" s="52">
        <v>5178312</v>
      </c>
      <c r="D192" s="52">
        <v>5884076</v>
      </c>
      <c r="E192" s="52">
        <v>10537.68</v>
      </c>
      <c r="F192" s="22">
        <v>2.0097180000000002E-3</v>
      </c>
      <c r="G192" s="52">
        <v>9.3301320000000006E-8</v>
      </c>
      <c r="K192" s="22">
        <f>F192/(AVERAGE($J$188:$J$196))</f>
        <v>2.0088530439068995E-3</v>
      </c>
      <c r="L192" s="52">
        <f>(G192/F192)*K192</f>
        <v>9.32611643437197E-8</v>
      </c>
      <c r="M192" s="56">
        <f>((K192/0.0020025)-1)*1000</f>
        <v>3.1725562581270683</v>
      </c>
      <c r="N192" s="57">
        <f>(L192/K192)*1000</f>
        <v>4.6425080533686811E-2</v>
      </c>
      <c r="O192" s="58">
        <v>0.36187529385884082</v>
      </c>
      <c r="S192" s="21"/>
      <c r="T192" s="22">
        <f>F192</f>
        <v>2.0097180000000002E-3</v>
      </c>
      <c r="W192" s="32">
        <v>188</v>
      </c>
    </row>
    <row r="193" spans="1:36">
      <c r="A193" s="21" t="s">
        <v>48</v>
      </c>
      <c r="B193" s="52">
        <v>1150082000</v>
      </c>
      <c r="C193" s="52">
        <v>7319219</v>
      </c>
      <c r="D193" s="52">
        <v>2306957</v>
      </c>
      <c r="E193" s="52">
        <v>14605.76</v>
      </c>
      <c r="F193" s="22">
        <v>2.0059119999999999E-3</v>
      </c>
      <c r="G193" s="52">
        <v>4.023047E-7</v>
      </c>
      <c r="K193" s="22">
        <f>F193/(AVERAGE($J$188:$J$196))</f>
        <v>2.0050486819590489E-3</v>
      </c>
      <c r="L193" s="52">
        <f>(G193/F193)*K193</f>
        <v>4.0213155336870739E-7</v>
      </c>
      <c r="M193" s="56">
        <f>((K193/0.0020025)-1)*1000</f>
        <v>1.2727500419720261</v>
      </c>
      <c r="N193" s="57">
        <f>(L193/K193)*1000</f>
        <v>0.20055949612944138</v>
      </c>
      <c r="O193" s="58">
        <v>0.36187529385884082</v>
      </c>
      <c r="S193" s="21"/>
      <c r="T193" s="22">
        <f>F193</f>
        <v>2.0059119999999999E-3</v>
      </c>
      <c r="W193" s="32">
        <v>189</v>
      </c>
    </row>
    <row r="194" spans="1:36">
      <c r="A194" s="21" t="s">
        <v>49</v>
      </c>
      <c r="B194" s="52">
        <v>2739832000</v>
      </c>
      <c r="C194" s="52">
        <v>2843769</v>
      </c>
      <c r="D194" s="52">
        <v>5502090</v>
      </c>
      <c r="E194" s="52">
        <v>5881.6880000000001</v>
      </c>
      <c r="F194" s="22">
        <v>2.0081840000000001E-3</v>
      </c>
      <c r="G194" s="52">
        <v>1.500371E-7</v>
      </c>
      <c r="K194" s="22">
        <f>F194/(AVERAGE($J$188:$J$196))</f>
        <v>2.0073197041202461E-3</v>
      </c>
      <c r="L194" s="52">
        <f>(G194/F194)*K194</f>
        <v>1.4997252601308435E-7</v>
      </c>
      <c r="M194" s="56">
        <f>((K194/0.0020025)-1)*1000</f>
        <v>2.406843505740941</v>
      </c>
      <c r="N194" s="57">
        <f>(L194/K194)*1000</f>
        <v>7.4712825119610554E-2</v>
      </c>
      <c r="O194" s="58">
        <v>0.36187529385884082</v>
      </c>
      <c r="S194" s="21"/>
      <c r="T194" s="22">
        <f>F194</f>
        <v>2.0081840000000001E-3</v>
      </c>
      <c r="W194" s="32">
        <v>190</v>
      </c>
    </row>
    <row r="195" spans="1:36" s="43" customFormat="1">
      <c r="A195" s="43" t="s">
        <v>282</v>
      </c>
      <c r="B195" s="44">
        <v>2939071000</v>
      </c>
      <c r="C195" s="44">
        <v>1380908</v>
      </c>
      <c r="D195" s="44">
        <v>5919759</v>
      </c>
      <c r="E195" s="44">
        <v>2735.3789999999999</v>
      </c>
      <c r="F195" s="45">
        <v>2.0141600000000001E-3</v>
      </c>
      <c r="G195" s="44">
        <v>1.5827730000000001E-7</v>
      </c>
      <c r="H195" s="46"/>
      <c r="I195" s="46"/>
      <c r="J195" s="47">
        <f>F195/$M$2</f>
        <v>1.0002781088597537</v>
      </c>
      <c r="K195" s="45"/>
      <c r="L195" s="44"/>
      <c r="M195" s="48"/>
      <c r="N195" s="49"/>
      <c r="O195" s="50"/>
      <c r="P195" s="45">
        <f>F195</f>
        <v>2.0141600000000001E-3</v>
      </c>
      <c r="S195" s="43">
        <f>((P195/0.0020025)-1)*1000</f>
        <v>5.8227215980026781</v>
      </c>
      <c r="W195" s="32">
        <v>191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</row>
    <row r="196" spans="1:36" s="43" customFormat="1">
      <c r="A196" s="43" t="s">
        <v>283</v>
      </c>
      <c r="B196" s="44">
        <v>2948257000</v>
      </c>
      <c r="C196" s="44">
        <v>2173418</v>
      </c>
      <c r="D196" s="44">
        <v>5939020</v>
      </c>
      <c r="E196" s="44">
        <v>4427.2780000000002</v>
      </c>
      <c r="F196" s="45">
        <v>2.0144170000000001E-3</v>
      </c>
      <c r="G196" s="44">
        <v>1.4024620000000001E-7</v>
      </c>
      <c r="H196" s="46"/>
      <c r="I196" s="46"/>
      <c r="J196" s="47">
        <f>F196/$M$2</f>
        <v>1.0004057409614622</v>
      </c>
      <c r="K196" s="45"/>
      <c r="L196" s="44"/>
      <c r="M196" s="48"/>
      <c r="N196" s="49"/>
      <c r="O196" s="50"/>
      <c r="P196" s="45">
        <f>F196</f>
        <v>2.0144170000000001E-3</v>
      </c>
      <c r="S196" s="43">
        <f>((P196/0.0020025)-1)*1000</f>
        <v>5.9510611735331675</v>
      </c>
      <c r="W196" s="32">
        <v>192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</row>
    <row r="197" spans="1:36">
      <c r="A197" s="21" t="s">
        <v>25</v>
      </c>
      <c r="B197" s="52">
        <v>2972698000</v>
      </c>
      <c r="C197" s="52">
        <v>2682801</v>
      </c>
      <c r="D197" s="52">
        <v>5974342</v>
      </c>
      <c r="E197" s="52">
        <v>5386.549</v>
      </c>
      <c r="F197" s="22">
        <v>2.0097370000000002E-3</v>
      </c>
      <c r="G197" s="52">
        <v>1.129023E-7</v>
      </c>
      <c r="K197" s="22">
        <f>F197/(AVERAGE($J$195:$J$203))</f>
        <v>2.0089892162209193E-3</v>
      </c>
      <c r="L197" s="52">
        <f>(G197/F197)*K197</f>
        <v>1.1286029126524469E-7</v>
      </c>
      <c r="M197" s="56">
        <f>((K197/0.0020025)-1)*1000</f>
        <v>3.2405574136926685</v>
      </c>
      <c r="N197" s="57">
        <f>(L197/K197)*1000</f>
        <v>5.6177649115282245E-2</v>
      </c>
      <c r="O197" s="58">
        <v>0.36187529385884082</v>
      </c>
      <c r="S197" s="21"/>
      <c r="T197" s="22">
        <f>F197</f>
        <v>2.0097370000000002E-3</v>
      </c>
      <c r="W197" s="32">
        <v>193</v>
      </c>
    </row>
    <row r="198" spans="1:36">
      <c r="A198" s="21" t="s">
        <v>26</v>
      </c>
      <c r="B198" s="52">
        <v>2943463000</v>
      </c>
      <c r="C198" s="52">
        <v>1548394</v>
      </c>
      <c r="D198" s="52">
        <v>5915352</v>
      </c>
      <c r="E198" s="52">
        <v>3078.761</v>
      </c>
      <c r="F198" s="22">
        <v>2.0096580000000001E-3</v>
      </c>
      <c r="G198" s="52">
        <v>1.78604E-7</v>
      </c>
      <c r="K198" s="22">
        <f>F198/(AVERAGE($J$195:$J$203))</f>
        <v>2.0089102456152721E-3</v>
      </c>
      <c r="L198" s="52">
        <f>(G198/F198)*K198</f>
        <v>1.7853754494937448E-7</v>
      </c>
      <c r="M198" s="56">
        <f>((K198/0.0020025)-1)*1000</f>
        <v>3.201121405878693</v>
      </c>
      <c r="N198" s="57">
        <f>(L198/K198)*1000</f>
        <v>8.8872833089013156E-2</v>
      </c>
      <c r="O198" s="58">
        <v>0.36187529385884082</v>
      </c>
      <c r="S198" s="21"/>
      <c r="T198" s="22">
        <f>F198</f>
        <v>2.0096580000000001E-3</v>
      </c>
      <c r="W198" s="32">
        <v>194</v>
      </c>
    </row>
    <row r="199" spans="1:36">
      <c r="A199" s="21" t="s">
        <v>27</v>
      </c>
      <c r="B199" s="52">
        <v>2964541000</v>
      </c>
      <c r="C199" s="52">
        <v>1009379</v>
      </c>
      <c r="D199" s="52">
        <v>5957940</v>
      </c>
      <c r="E199" s="52">
        <v>2265.346</v>
      </c>
      <c r="F199" s="22">
        <v>2.009734E-3</v>
      </c>
      <c r="G199" s="52">
        <v>1.056707E-7</v>
      </c>
      <c r="K199" s="22">
        <f>F199/(AVERAGE($J$195:$J$203))</f>
        <v>2.0089862173371604E-3</v>
      </c>
      <c r="L199" s="52">
        <f>(G199/F199)*K199</f>
        <v>1.056313820019813E-7</v>
      </c>
      <c r="M199" s="56">
        <f>((K199/0.0020025)-1)*1000</f>
        <v>3.2390598437754825</v>
      </c>
      <c r="N199" s="57">
        <f>(L199/K199)*1000</f>
        <v>5.2579445837110786E-2</v>
      </c>
      <c r="O199" s="58">
        <v>0.36187529385884082</v>
      </c>
      <c r="S199" s="21"/>
      <c r="T199" s="22">
        <f>F199</f>
        <v>2.009734E-3</v>
      </c>
      <c r="W199" s="32">
        <v>195</v>
      </c>
    </row>
    <row r="200" spans="1:36">
      <c r="A200" s="21" t="s">
        <v>28</v>
      </c>
      <c r="B200" s="52">
        <v>2927002000</v>
      </c>
      <c r="C200" s="52">
        <v>917984.8</v>
      </c>
      <c r="D200" s="52">
        <v>5881485</v>
      </c>
      <c r="E200" s="52">
        <v>1800.202</v>
      </c>
      <c r="F200" s="22">
        <v>2.0093889999999999E-3</v>
      </c>
      <c r="G200" s="52">
        <v>1.2251360000000001E-7</v>
      </c>
      <c r="K200" s="22">
        <f>F200/(AVERAGE($J$195:$J$203))</f>
        <v>2.0086413457049038E-3</v>
      </c>
      <c r="L200" s="52">
        <f>(G200/F200)*K200</f>
        <v>1.2246801508874206E-7</v>
      </c>
      <c r="M200" s="56">
        <f>((K200/0.0020025)-1)*1000</f>
        <v>3.0668393033228547</v>
      </c>
      <c r="N200" s="57">
        <f>(L200/K200)*1000</f>
        <v>6.0970573642037465E-2</v>
      </c>
      <c r="O200" s="58">
        <v>0.36187529385884082</v>
      </c>
      <c r="S200" s="21"/>
      <c r="T200" s="22">
        <f>F200</f>
        <v>2.0093889999999999E-3</v>
      </c>
      <c r="W200" s="32">
        <v>196</v>
      </c>
    </row>
    <row r="201" spans="1:36">
      <c r="A201" s="21" t="s">
        <v>29</v>
      </c>
      <c r="B201" s="52">
        <v>2912942000</v>
      </c>
      <c r="C201" s="52">
        <v>4322480</v>
      </c>
      <c r="D201" s="52">
        <v>5853399</v>
      </c>
      <c r="E201" s="52">
        <v>8975.5789999999997</v>
      </c>
      <c r="F201" s="22">
        <v>2.009444E-3</v>
      </c>
      <c r="G201" s="52">
        <v>1.2795060000000001E-7</v>
      </c>
      <c r="K201" s="22">
        <f>F201/(AVERAGE($J$195:$J$203))</f>
        <v>2.0086963252404812E-3</v>
      </c>
      <c r="L201" s="52">
        <f>(G201/F201)*K201</f>
        <v>1.2790299208752008E-7</v>
      </c>
      <c r="M201" s="56">
        <f>((K201/0.0020025)-1)*1000</f>
        <v>3.0942947518008967</v>
      </c>
      <c r="N201" s="57">
        <f>(L201/K201)*1000</f>
        <v>6.3674628404673139E-2</v>
      </c>
      <c r="O201" s="58">
        <v>0.36187529385884082</v>
      </c>
      <c r="S201" s="21"/>
      <c r="T201" s="22">
        <f>F201</f>
        <v>2.009444E-3</v>
      </c>
      <c r="W201" s="32">
        <v>197</v>
      </c>
    </row>
    <row r="202" spans="1:36" s="43" customFormat="1">
      <c r="A202" s="43" t="s">
        <v>284</v>
      </c>
      <c r="B202" s="44">
        <v>2937252000</v>
      </c>
      <c r="C202" s="44">
        <v>1178050</v>
      </c>
      <c r="D202" s="44">
        <v>5916993</v>
      </c>
      <c r="E202" s="44">
        <v>2463.3180000000002</v>
      </c>
      <c r="F202" s="45">
        <v>2.0144659999999999E-3</v>
      </c>
      <c r="G202" s="44">
        <v>1.136429E-7</v>
      </c>
      <c r="H202" s="46"/>
      <c r="I202" s="46"/>
      <c r="J202" s="47">
        <f>F202/$M$2</f>
        <v>1.0004300754866904</v>
      </c>
      <c r="K202" s="45"/>
      <c r="L202" s="44"/>
      <c r="M202" s="48"/>
      <c r="N202" s="49"/>
      <c r="O202" s="50"/>
      <c r="P202" s="45">
        <f>F202</f>
        <v>2.0144659999999999E-3</v>
      </c>
      <c r="S202" s="43">
        <f>((P202/0.0020025)-1)*1000</f>
        <v>5.9755305867665864</v>
      </c>
      <c r="W202" s="32">
        <v>198</v>
      </c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</row>
    <row r="203" spans="1:36" s="43" customFormat="1">
      <c r="A203" s="43" t="s">
        <v>285</v>
      </c>
      <c r="B203" s="44">
        <v>2946565000</v>
      </c>
      <c r="C203" s="44">
        <v>3031296</v>
      </c>
      <c r="D203" s="44">
        <v>5935428</v>
      </c>
      <c r="E203" s="44">
        <v>6108.6760000000004</v>
      </c>
      <c r="F203" s="45">
        <v>2.0143549999999998E-3</v>
      </c>
      <c r="G203" s="44">
        <v>9.3835599999999999E-8</v>
      </c>
      <c r="H203" s="46"/>
      <c r="I203" s="46"/>
      <c r="J203" s="47">
        <f>F203/$M$2</f>
        <v>1.0003749503377035</v>
      </c>
      <c r="K203" s="45"/>
      <c r="L203" s="44"/>
      <c r="M203" s="48"/>
      <c r="N203" s="49"/>
      <c r="O203" s="50"/>
      <c r="P203" s="45">
        <f>F203</f>
        <v>2.0143549999999998E-3</v>
      </c>
      <c r="S203" s="43">
        <f>((P203/0.0020025)-1)*1000</f>
        <v>5.9200998751560707</v>
      </c>
      <c r="W203" s="32">
        <v>199</v>
      </c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</row>
    <row r="204" spans="1:36">
      <c r="A204" s="21" t="s">
        <v>30</v>
      </c>
      <c r="B204" s="52">
        <v>2924277000</v>
      </c>
      <c r="C204" s="52">
        <v>4354164</v>
      </c>
      <c r="D204" s="52">
        <v>5877552</v>
      </c>
      <c r="E204" s="52">
        <v>8820.6849999999995</v>
      </c>
      <c r="F204" s="22">
        <v>2.009916E-3</v>
      </c>
      <c r="G204" s="52">
        <v>1.206846E-7</v>
      </c>
      <c r="K204" s="22">
        <f>F204/(AVERAGE($J$202:$J$210))</f>
        <v>2.0083169564161828E-3</v>
      </c>
      <c r="L204" s="52">
        <f>(G204/F204)*K204</f>
        <v>1.2058858606942004E-7</v>
      </c>
      <c r="M204" s="56">
        <f>((K204/0.0020025)-1)*1000</f>
        <v>2.9048471491550654</v>
      </c>
      <c r="N204" s="57">
        <f>(L204/K204)*1000</f>
        <v>6.0044598878759112E-2</v>
      </c>
      <c r="O204" s="58">
        <v>0.36187529385884082</v>
      </c>
      <c r="S204" s="21"/>
      <c r="T204" s="22">
        <f>F204</f>
        <v>2.009916E-3</v>
      </c>
      <c r="W204" s="32">
        <v>200</v>
      </c>
    </row>
    <row r="205" spans="1:36">
      <c r="A205" s="21" t="s">
        <v>31</v>
      </c>
      <c r="B205" s="52">
        <v>2985589000</v>
      </c>
      <c r="C205" s="52">
        <v>3247397</v>
      </c>
      <c r="D205" s="52">
        <v>5991043</v>
      </c>
      <c r="E205" s="52">
        <v>6486.393</v>
      </c>
      <c r="F205" s="22">
        <v>2.0066540000000001E-3</v>
      </c>
      <c r="G205" s="52">
        <v>1.1931160000000001E-7</v>
      </c>
      <c r="K205" s="22">
        <f>F205/(AVERAGE($J$202:$J$210))</f>
        <v>2.0050575515893993E-3</v>
      </c>
      <c r="L205" s="52">
        <f>(G205/F205)*K205</f>
        <v>1.1921667839707981E-7</v>
      </c>
      <c r="M205" s="56">
        <f>((K205/0.0020025)-1)*1000</f>
        <v>1.2771793205490489</v>
      </c>
      <c r="N205" s="57">
        <f>(L205/K205)*1000</f>
        <v>5.9457983289595513E-2</v>
      </c>
      <c r="O205" s="58">
        <v>0.36187529385884082</v>
      </c>
      <c r="S205" s="21"/>
      <c r="T205" s="22">
        <f>F205</f>
        <v>2.0066540000000001E-3</v>
      </c>
      <c r="W205" s="32">
        <v>201</v>
      </c>
    </row>
    <row r="206" spans="1:36">
      <c r="A206" s="21" t="s">
        <v>32</v>
      </c>
      <c r="B206" s="52">
        <v>2747308000</v>
      </c>
      <c r="C206" s="52">
        <v>5960656</v>
      </c>
      <c r="D206" s="52">
        <v>5520473</v>
      </c>
      <c r="E206" s="52">
        <v>11978.56</v>
      </c>
      <c r="F206" s="22">
        <v>2.0094119999999999E-3</v>
      </c>
      <c r="G206" s="52">
        <v>9.0751019999999996E-8</v>
      </c>
      <c r="K206" s="22">
        <f>F206/(AVERAGE($J$202:$J$210))</f>
        <v>2.0078133573871518E-3</v>
      </c>
      <c r="L206" s="52">
        <f>(G206/F206)*K206</f>
        <v>9.067882054676122E-8</v>
      </c>
      <c r="M206" s="56">
        <f>((K206/0.0020025)-1)*1000</f>
        <v>2.653361991087122</v>
      </c>
      <c r="N206" s="57">
        <f>(L206/K206)*1000</f>
        <v>4.5162973048832197E-2</v>
      </c>
      <c r="O206" s="58">
        <v>0.36187529385884082</v>
      </c>
      <c r="S206" s="21"/>
      <c r="T206" s="22">
        <f>F206</f>
        <v>2.0094119999999999E-3</v>
      </c>
      <c r="W206" s="32">
        <v>202</v>
      </c>
    </row>
    <row r="207" spans="1:36">
      <c r="A207" s="21" t="s">
        <v>33</v>
      </c>
      <c r="B207" s="52">
        <v>2891902000</v>
      </c>
      <c r="C207" s="52">
        <v>4128110</v>
      </c>
      <c r="D207" s="52">
        <v>5811254</v>
      </c>
      <c r="E207" s="52">
        <v>8367.9140000000007</v>
      </c>
      <c r="F207" s="22">
        <v>2.0094919999999999E-3</v>
      </c>
      <c r="G207" s="52">
        <v>1.5532809999999999E-7</v>
      </c>
      <c r="K207" s="22">
        <f>F207/(AVERAGE($J$202:$J$210))</f>
        <v>2.0078932937409662E-3</v>
      </c>
      <c r="L207" s="52">
        <f>(G207/F207)*K207</f>
        <v>1.5520452448654993E-7</v>
      </c>
      <c r="M207" s="56">
        <f>((K207/0.0020025)-1)*1000</f>
        <v>2.6932802701453706</v>
      </c>
      <c r="N207" s="57">
        <f>(L207/K207)*1000</f>
        <v>7.7297197500661857E-2</v>
      </c>
      <c r="O207" s="58">
        <v>0.36187529385884082</v>
      </c>
      <c r="S207" s="21"/>
      <c r="T207" s="22">
        <f>F207</f>
        <v>2.0094919999999999E-3</v>
      </c>
      <c r="W207" s="32">
        <v>203</v>
      </c>
    </row>
    <row r="208" spans="1:36">
      <c r="A208" s="21" t="s">
        <v>34</v>
      </c>
      <c r="B208" s="52">
        <v>2982323000</v>
      </c>
      <c r="C208" s="52">
        <v>921729.3</v>
      </c>
      <c r="D208" s="52">
        <v>5992653</v>
      </c>
      <c r="E208" s="52">
        <v>2062.5729999999999</v>
      </c>
      <c r="F208" s="22">
        <v>2.0093910000000001E-3</v>
      </c>
      <c r="G208" s="52">
        <v>1.4729099999999999E-7</v>
      </c>
      <c r="K208" s="22">
        <f>F208/(AVERAGE($J$202:$J$210))</f>
        <v>2.007792374094276E-3</v>
      </c>
      <c r="L208" s="52">
        <f>(G208/F208)*K208</f>
        <v>1.4717381862102496E-7</v>
      </c>
      <c r="M208" s="56">
        <f>((K208/0.0020025)-1)*1000</f>
        <v>2.6428834428344761</v>
      </c>
      <c r="N208" s="57">
        <f>(L208/K208)*1000</f>
        <v>7.3301313681607999E-2</v>
      </c>
      <c r="O208" s="58">
        <v>0.36187529385884082</v>
      </c>
      <c r="S208" s="21"/>
      <c r="T208" s="22">
        <f>F208</f>
        <v>2.0093910000000001E-3</v>
      </c>
      <c r="W208" s="32">
        <v>204</v>
      </c>
    </row>
    <row r="209" spans="1:36" s="43" customFormat="1">
      <c r="A209" s="43" t="s">
        <v>286</v>
      </c>
      <c r="B209" s="44">
        <v>2976338000</v>
      </c>
      <c r="C209" s="44">
        <v>2613965</v>
      </c>
      <c r="D209" s="44">
        <v>6000136</v>
      </c>
      <c r="E209" s="44">
        <v>5327.5450000000001</v>
      </c>
      <c r="F209" s="45">
        <v>2.0159449999999999E-3</v>
      </c>
      <c r="G209" s="44">
        <v>1.167425E-7</v>
      </c>
      <c r="H209" s="46"/>
      <c r="I209" s="46"/>
      <c r="J209" s="47">
        <f>F209/$M$2</f>
        <v>1.0011645808502185</v>
      </c>
      <c r="K209" s="45"/>
      <c r="L209" s="44"/>
      <c r="M209" s="48"/>
      <c r="N209" s="49"/>
      <c r="O209" s="50"/>
      <c r="P209" s="45">
        <f>F209</f>
        <v>2.0159449999999999E-3</v>
      </c>
      <c r="S209" s="43">
        <f>((P209/0.0020025)-1)*1000</f>
        <v>6.7141073657928096</v>
      </c>
      <c r="W209" s="32">
        <v>205</v>
      </c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</row>
    <row r="210" spans="1:36" s="43" customFormat="1">
      <c r="A210" s="43" t="s">
        <v>287</v>
      </c>
      <c r="B210" s="44">
        <v>2953970000</v>
      </c>
      <c r="C210" s="44">
        <v>1928543</v>
      </c>
      <c r="D210" s="44">
        <v>5955339</v>
      </c>
      <c r="E210" s="44">
        <v>3745.8069999999998</v>
      </c>
      <c r="F210" s="45">
        <v>2.016047E-3</v>
      </c>
      <c r="G210" s="44">
        <v>1.2543440000000001E-7</v>
      </c>
      <c r="H210" s="46"/>
      <c r="I210" s="46"/>
      <c r="J210" s="47">
        <f>F210/$M$2</f>
        <v>1.0012152363925308</v>
      </c>
      <c r="K210" s="45"/>
      <c r="L210" s="44"/>
      <c r="M210" s="48"/>
      <c r="N210" s="49"/>
      <c r="O210" s="50"/>
      <c r="P210" s="45">
        <f>F210</f>
        <v>2.016047E-3</v>
      </c>
      <c r="S210" s="43">
        <f>((P210/0.0020025)-1)*1000</f>
        <v>6.7650436953807791</v>
      </c>
      <c r="W210" s="32">
        <v>206</v>
      </c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</row>
    <row r="211" spans="1:36">
      <c r="A211" s="21" t="s">
        <v>36</v>
      </c>
      <c r="B211" s="52">
        <v>2949084000</v>
      </c>
      <c r="C211" s="52">
        <v>889988.5</v>
      </c>
      <c r="D211" s="52">
        <v>5926984</v>
      </c>
      <c r="E211" s="52">
        <v>1815.5619999999999</v>
      </c>
      <c r="F211" s="22">
        <v>2.0097719999999999E-3</v>
      </c>
      <c r="G211" s="52">
        <v>1.2065240000000001E-7</v>
      </c>
      <c r="K211" s="22">
        <f>F211/(AVERAGE($J$209:$J$217))</f>
        <v>2.0078940865422721E-3</v>
      </c>
      <c r="L211" s="52">
        <f>(G211/F211)*K211</f>
        <v>1.2053966344795971E-7</v>
      </c>
      <c r="M211" s="56">
        <f>((K211/0.0020025)-1)*1000</f>
        <v>2.6936761759162042</v>
      </c>
      <c r="N211" s="57">
        <f>(L211/K211)*1000</f>
        <v>6.0032879351488641E-2</v>
      </c>
      <c r="O211" s="58">
        <v>0.36187529385884082</v>
      </c>
      <c r="S211" s="21"/>
      <c r="T211" s="22">
        <f>F211</f>
        <v>2.0097719999999999E-3</v>
      </c>
      <c r="W211" s="32">
        <v>207</v>
      </c>
    </row>
    <row r="212" spans="1:36">
      <c r="A212" s="21" t="s">
        <v>37</v>
      </c>
      <c r="B212" s="52">
        <v>2944345000</v>
      </c>
      <c r="C212" s="52">
        <v>668522.80000000005</v>
      </c>
      <c r="D212" s="52">
        <v>5917148</v>
      </c>
      <c r="E212" s="52">
        <v>1424.2570000000001</v>
      </c>
      <c r="F212" s="22">
        <v>2.0096649999999999E-3</v>
      </c>
      <c r="G212" s="52">
        <v>1.4717680000000001E-7</v>
      </c>
      <c r="K212" s="22">
        <f>F212/(AVERAGE($J$209:$J$217))</f>
        <v>2.0077871865221402E-3</v>
      </c>
      <c r="L212" s="52">
        <f>(G212/F212)*K212</f>
        <v>1.4703927927954748E-7</v>
      </c>
      <c r="M212" s="56">
        <f>((K212/0.0020025)-1)*1000</f>
        <v>2.6402928949513793</v>
      </c>
      <c r="N212" s="57">
        <f>(L212/K212)*1000</f>
        <v>7.3234494306264983E-2</v>
      </c>
      <c r="O212" s="58">
        <v>0.36187529385884082</v>
      </c>
      <c r="S212" s="21"/>
      <c r="T212" s="22">
        <f>F212</f>
        <v>2.0096649999999999E-3</v>
      </c>
      <c r="W212" s="32">
        <v>208</v>
      </c>
    </row>
    <row r="213" spans="1:36">
      <c r="A213" s="21" t="s">
        <v>38</v>
      </c>
      <c r="B213" s="52">
        <v>2934445000</v>
      </c>
      <c r="C213" s="52">
        <v>888731.6</v>
      </c>
      <c r="D213" s="52">
        <v>5897175</v>
      </c>
      <c r="E213" s="52">
        <v>1656.383</v>
      </c>
      <c r="F213" s="22">
        <v>2.0096390000000001E-3</v>
      </c>
      <c r="G213" s="52">
        <v>1.2413950000000001E-7</v>
      </c>
      <c r="K213" s="22">
        <f>F213/(AVERAGE($J$209:$J$217))</f>
        <v>2.0077612108163143E-3</v>
      </c>
      <c r="L213" s="52">
        <f>(G213/F213)*K213</f>
        <v>1.2402350513208185E-7</v>
      </c>
      <c r="M213" s="56">
        <f>((K213/0.0020025)-1)*1000</f>
        <v>2.6273212565863791</v>
      </c>
      <c r="N213" s="57">
        <f>(L213/K213)*1000</f>
        <v>6.1772039654883287E-2</v>
      </c>
      <c r="O213" s="58">
        <v>0.36187529385884082</v>
      </c>
      <c r="S213" s="21"/>
      <c r="T213" s="22">
        <f>F213</f>
        <v>2.0096390000000001E-3</v>
      </c>
      <c r="W213" s="32">
        <v>209</v>
      </c>
    </row>
    <row r="214" spans="1:36">
      <c r="A214" s="21" t="s">
        <v>39</v>
      </c>
      <c r="B214" s="52">
        <v>2905764000</v>
      </c>
      <c r="C214" s="52">
        <v>2804549</v>
      </c>
      <c r="D214" s="52">
        <v>5839836</v>
      </c>
      <c r="E214" s="52">
        <v>5742.683</v>
      </c>
      <c r="F214" s="22">
        <v>2.0097409999999998E-3</v>
      </c>
      <c r="G214" s="52">
        <v>8.8569610000000006E-8</v>
      </c>
      <c r="K214" s="22">
        <f>F214/(AVERAGE($J$209:$J$217))</f>
        <v>2.0078631155084018E-3</v>
      </c>
      <c r="L214" s="52">
        <f>(G214/F214)*K214</f>
        <v>8.8486851327591044E-8</v>
      </c>
      <c r="M214" s="56">
        <f>((K214/0.0020025)-1)*1000</f>
        <v>2.6782099917113111</v>
      </c>
      <c r="N214" s="57">
        <f>(L214/K214)*1000</f>
        <v>4.4070161279488262E-2</v>
      </c>
      <c r="O214" s="58">
        <v>0.36187529385884082</v>
      </c>
      <c r="S214" s="21"/>
      <c r="T214" s="22">
        <f>F214</f>
        <v>2.0097409999999998E-3</v>
      </c>
      <c r="W214" s="32">
        <v>210</v>
      </c>
    </row>
    <row r="215" spans="1:36">
      <c r="A215" s="21" t="s">
        <v>40</v>
      </c>
      <c r="B215" s="52">
        <v>2971592000</v>
      </c>
      <c r="C215" s="52">
        <v>4104838</v>
      </c>
      <c r="D215" s="52">
        <v>5972040</v>
      </c>
      <c r="E215" s="52">
        <v>8520.2080000000005</v>
      </c>
      <c r="F215" s="22">
        <v>2.0097090000000001E-3</v>
      </c>
      <c r="G215" s="52">
        <v>1.7860619999999999E-7</v>
      </c>
      <c r="K215" s="22">
        <f>F215/(AVERAGE($J$209:$J$217))</f>
        <v>2.0078311454089235E-3</v>
      </c>
      <c r="L215" s="52">
        <f>(G215/F215)*K215</f>
        <v>1.7843931192184302E-7</v>
      </c>
      <c r="M215" s="56">
        <f>((K215/0.0020025)-1)*1000</f>
        <v>2.6622448983388836</v>
      </c>
      <c r="N215" s="57">
        <f>(L215/K215)*1000</f>
        <v>8.8871672466013726E-2</v>
      </c>
      <c r="O215" s="58">
        <v>0.36187529385884082</v>
      </c>
      <c r="S215" s="21"/>
      <c r="T215" s="22">
        <f>F215</f>
        <v>2.0097090000000001E-3</v>
      </c>
      <c r="W215" s="32">
        <v>211</v>
      </c>
    </row>
    <row r="216" spans="1:36" s="43" customFormat="1">
      <c r="A216" s="43" t="s">
        <v>288</v>
      </c>
      <c r="B216" s="44">
        <v>2932974000</v>
      </c>
      <c r="C216" s="44">
        <v>3688653</v>
      </c>
      <c r="D216" s="44">
        <v>5911749</v>
      </c>
      <c r="E216" s="44">
        <v>7373.2969999999996</v>
      </c>
      <c r="F216" s="45">
        <v>2.015616E-3</v>
      </c>
      <c r="G216" s="44">
        <v>1.435589E-7</v>
      </c>
      <c r="H216" s="46"/>
      <c r="I216" s="46"/>
      <c r="J216" s="47">
        <f>F216/$M$2</f>
        <v>1.0010011918951132</v>
      </c>
      <c r="K216" s="45"/>
      <c r="L216" s="44"/>
      <c r="M216" s="48"/>
      <c r="N216" s="49"/>
      <c r="O216" s="50"/>
      <c r="P216" s="45">
        <f>F216</f>
        <v>2.015616E-3</v>
      </c>
      <c r="S216" s="43">
        <f>((P216/0.0020025)-1)*1000</f>
        <v>6.5498127340823942</v>
      </c>
      <c r="W216" s="32">
        <v>212</v>
      </c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</row>
    <row r="217" spans="1:36" s="43" customFormat="1">
      <c r="A217" s="43" t="s">
        <v>289</v>
      </c>
      <c r="B217" s="44">
        <v>2969093000</v>
      </c>
      <c r="C217" s="44">
        <v>3202291</v>
      </c>
      <c r="D217" s="44">
        <v>5980721</v>
      </c>
      <c r="E217" s="44">
        <v>6728.75</v>
      </c>
      <c r="F217" s="45">
        <v>2.014325E-3</v>
      </c>
      <c r="G217" s="44">
        <v>1.517871E-7</v>
      </c>
      <c r="H217" s="46"/>
      <c r="I217" s="46"/>
      <c r="J217" s="47">
        <f>F217/$M$2</f>
        <v>1.0003600516487883</v>
      </c>
      <c r="K217" s="45"/>
      <c r="L217" s="44"/>
      <c r="M217" s="48"/>
      <c r="N217" s="49"/>
      <c r="O217" s="50"/>
      <c r="P217" s="45">
        <f>F217</f>
        <v>2.014325E-3</v>
      </c>
      <c r="S217" s="43">
        <f>((P217/0.0020025)-1)*1000</f>
        <v>5.9051186017478052</v>
      </c>
      <c r="W217" s="32">
        <v>213</v>
      </c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</row>
    <row r="218" spans="1:36">
      <c r="A218" s="21" t="s">
        <v>41</v>
      </c>
      <c r="B218" s="52">
        <v>3003453000</v>
      </c>
      <c r="C218" s="52">
        <v>1970770</v>
      </c>
      <c r="D218" s="52">
        <v>6035262</v>
      </c>
      <c r="E218" s="52">
        <v>3917.92</v>
      </c>
      <c r="F218" s="22">
        <v>2.0094409999999998E-3</v>
      </c>
      <c r="G218" s="52">
        <v>8.5826019999999997E-8</v>
      </c>
      <c r="K218" s="22">
        <f>F218/(AVERAGE($J$216:$J$220))</f>
        <v>2.0082966884515871E-3</v>
      </c>
      <c r="L218" s="52">
        <f>(G218/F218)*K218</f>
        <v>8.5777144862167977E-8</v>
      </c>
      <c r="M218" s="56">
        <f>((K218/0.0020025)-1)*1000</f>
        <v>2.8947258185203495</v>
      </c>
      <c r="N218" s="57">
        <f>(L218/K218)*1000</f>
        <v>4.2711390879354008E-2</v>
      </c>
      <c r="O218" s="58">
        <v>0.36187529385884082</v>
      </c>
      <c r="S218" s="21"/>
      <c r="T218" s="22">
        <f>F218</f>
        <v>2.0094409999999998E-3</v>
      </c>
      <c r="W218" s="32">
        <v>214</v>
      </c>
    </row>
    <row r="219" spans="1:36">
      <c r="A219" s="21" t="s">
        <v>42</v>
      </c>
      <c r="B219" s="52">
        <v>2906837000</v>
      </c>
      <c r="C219" s="52">
        <v>10084140</v>
      </c>
      <c r="D219" s="52">
        <v>5841518</v>
      </c>
      <c r="E219" s="52">
        <v>20274.55</v>
      </c>
      <c r="F219" s="22">
        <v>2.0095790000000001E-3</v>
      </c>
      <c r="G219" s="52">
        <v>1.4639009999999999E-7</v>
      </c>
      <c r="K219" s="22">
        <f>F219/(AVERAGE($J$216:$J$220))</f>
        <v>2.0084346098650581E-3</v>
      </c>
      <c r="L219" s="52">
        <f>(G219/F219)*K219</f>
        <v>1.4630673558073945E-7</v>
      </c>
      <c r="M219" s="56">
        <f>((K219/0.0020025)-1)*1000</f>
        <v>2.9636004319890663</v>
      </c>
      <c r="N219" s="57">
        <f>(L219/K219)*1000</f>
        <v>7.2846153348537168E-2</v>
      </c>
      <c r="O219" s="58">
        <v>0.36187529385884082</v>
      </c>
      <c r="S219" s="21"/>
      <c r="T219" s="22">
        <f>F219</f>
        <v>2.0095790000000001E-3</v>
      </c>
      <c r="W219" s="32">
        <v>215</v>
      </c>
    </row>
    <row r="220" spans="1:36" s="64" customFormat="1" ht="13" thickBot="1">
      <c r="A220" s="64" t="s">
        <v>290</v>
      </c>
      <c r="B220" s="65">
        <v>2936093000</v>
      </c>
      <c r="C220" s="65">
        <v>2302077</v>
      </c>
      <c r="D220" s="65">
        <v>5914175</v>
      </c>
      <c r="E220" s="65">
        <v>4621.9110000000001</v>
      </c>
      <c r="F220" s="66">
        <v>2.014301E-3</v>
      </c>
      <c r="G220" s="65">
        <v>1.424105E-7</v>
      </c>
      <c r="H220" s="67"/>
      <c r="I220" s="67"/>
      <c r="J220" s="68">
        <f>F220/$M$2</f>
        <v>1.000348132697656</v>
      </c>
      <c r="K220" s="66"/>
      <c r="L220" s="65"/>
      <c r="M220" s="69"/>
      <c r="N220" s="70"/>
      <c r="O220" s="71"/>
      <c r="P220" s="66">
        <f>F220</f>
        <v>2.014301E-3</v>
      </c>
      <c r="S220" s="64">
        <f>((P220/0.0020025)-1)*1000</f>
        <v>5.8931335830212372</v>
      </c>
      <c r="W220" s="72">
        <v>216</v>
      </c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</row>
    <row r="221" spans="1:36" s="43" customFormat="1">
      <c r="A221" s="43" t="s">
        <v>291</v>
      </c>
      <c r="B221" s="44">
        <v>3001523000</v>
      </c>
      <c r="C221" s="44">
        <v>857973.1</v>
      </c>
      <c r="D221" s="44">
        <v>6048237</v>
      </c>
      <c r="E221" s="44">
        <v>1656.954</v>
      </c>
      <c r="F221" s="45">
        <v>2.0150559999999999E-3</v>
      </c>
      <c r="G221" s="44">
        <v>1.084416E-7</v>
      </c>
      <c r="H221" s="46"/>
      <c r="I221" s="46"/>
      <c r="J221" s="47">
        <f>F221/$M$2</f>
        <v>1.0007230830353595</v>
      </c>
      <c r="K221" s="45"/>
      <c r="L221" s="44"/>
      <c r="M221" s="48"/>
      <c r="N221" s="49"/>
      <c r="O221" s="50"/>
      <c r="P221" s="45">
        <f>F221</f>
        <v>2.0150559999999999E-3</v>
      </c>
      <c r="S221" s="60">
        <f>((P221/0.0020025)-1)*1000</f>
        <v>6.2701622971286231</v>
      </c>
      <c r="W221" s="32">
        <v>217</v>
      </c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</row>
    <row r="222" spans="1:36" s="43" customFormat="1">
      <c r="A222" s="43" t="s">
        <v>292</v>
      </c>
      <c r="B222" s="44">
        <v>3016261000</v>
      </c>
      <c r="C222" s="44">
        <v>3453831</v>
      </c>
      <c r="D222" s="44">
        <v>6077087</v>
      </c>
      <c r="E222" s="44">
        <v>6981.3950000000004</v>
      </c>
      <c r="F222" s="45">
        <v>2.0147749999999999E-3</v>
      </c>
      <c r="G222" s="44">
        <v>1.6093390000000001E-7</v>
      </c>
      <c r="H222" s="46"/>
      <c r="I222" s="46"/>
      <c r="J222" s="47">
        <f>F222/$M$2</f>
        <v>1.0005835319825189</v>
      </c>
      <c r="K222" s="45"/>
      <c r="L222" s="44"/>
      <c r="M222" s="48"/>
      <c r="N222" s="49"/>
      <c r="O222" s="50"/>
      <c r="P222" s="45">
        <f>F222</f>
        <v>2.0147749999999999E-3</v>
      </c>
      <c r="S222" s="60">
        <f>((P222/0.0020025)-1)*1000</f>
        <v>6.1298377028713436</v>
      </c>
      <c r="W222" s="32">
        <v>218</v>
      </c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</row>
    <row r="223" spans="1:36">
      <c r="A223" s="21" t="s">
        <v>293</v>
      </c>
      <c r="B223" s="52">
        <v>2998844000</v>
      </c>
      <c r="C223" s="52">
        <v>797100</v>
      </c>
      <c r="D223" s="52">
        <v>6027799</v>
      </c>
      <c r="E223" s="52">
        <v>1687.06</v>
      </c>
      <c r="F223" s="22">
        <v>2.0100410000000002E-3</v>
      </c>
      <c r="G223" s="52">
        <v>1.2499019999999999E-7</v>
      </c>
      <c r="K223" s="22">
        <f>F223/(AVERAGE($J$221:$J$229))</f>
        <v>2.0084687667393858E-3</v>
      </c>
      <c r="L223" s="52">
        <f>(G223/F223)*K223</f>
        <v>1.248924339595606E-7</v>
      </c>
      <c r="M223" s="56">
        <f>((K223/0.0020025)-1)*1000</f>
        <v>2.9806575477582253</v>
      </c>
      <c r="N223" s="57">
        <f>(L223/K223)*1000</f>
        <v>6.2182910696846477E-2</v>
      </c>
      <c r="O223" s="58">
        <f>STDEV(S221:S302)</f>
        <v>0.28460459445634484</v>
      </c>
      <c r="S223" s="21"/>
      <c r="T223" s="22">
        <f>F223</f>
        <v>2.0100410000000002E-3</v>
      </c>
      <c r="W223" s="32">
        <v>219</v>
      </c>
    </row>
    <row r="224" spans="1:36">
      <c r="A224" s="21" t="s">
        <v>294</v>
      </c>
      <c r="B224" s="52">
        <v>2951459000</v>
      </c>
      <c r="C224" s="52">
        <v>1904736</v>
      </c>
      <c r="D224" s="52">
        <v>5936223</v>
      </c>
      <c r="E224" s="52">
        <v>3808.5360000000001</v>
      </c>
      <c r="F224" s="22">
        <v>2.0112839999999999E-3</v>
      </c>
      <c r="G224" s="52">
        <v>1.4539000000000001E-7</v>
      </c>
      <c r="K224" s="22">
        <f>F224/(AVERAGE($J$221:$J$229))</f>
        <v>2.0097107944776539E-3</v>
      </c>
      <c r="L224" s="52">
        <f>(G224/F224)*K224</f>
        <v>1.4527627744719598E-7</v>
      </c>
      <c r="M224" s="56">
        <f>((K224/0.0020025)-1)*1000</f>
        <v>3.6008961186786426</v>
      </c>
      <c r="N224" s="57">
        <f>(L224/K224)*1000</f>
        <v>7.2287155866600644E-2</v>
      </c>
      <c r="O224" s="58">
        <v>0.28460459445634384</v>
      </c>
      <c r="S224" s="21"/>
      <c r="T224" s="22">
        <f>F224</f>
        <v>2.0112839999999999E-3</v>
      </c>
      <c r="W224" s="32">
        <v>220</v>
      </c>
    </row>
    <row r="225" spans="1:36">
      <c r="A225" s="21" t="s">
        <v>295</v>
      </c>
      <c r="B225" s="52">
        <v>2964593000</v>
      </c>
      <c r="C225" s="52">
        <v>1796769</v>
      </c>
      <c r="D225" s="52">
        <v>5961150</v>
      </c>
      <c r="E225" s="52">
        <v>3685.9580000000001</v>
      </c>
      <c r="F225" s="22">
        <v>2.010782E-3</v>
      </c>
      <c r="G225" s="52">
        <v>1.027235E-7</v>
      </c>
      <c r="K225" s="22">
        <f>F225/(AVERAGE($J$221:$J$229))</f>
        <v>2.0092091871368569E-3</v>
      </c>
      <c r="L225" s="52">
        <f>(G225/F225)*K225</f>
        <v>1.0264315074177754E-7</v>
      </c>
      <c r="M225" s="56">
        <f>((K225/0.0020025)-1)*1000</f>
        <v>3.3504055614765882</v>
      </c>
      <c r="N225" s="57">
        <f>(L225/K225)*1000</f>
        <v>5.108634352207251E-2</v>
      </c>
      <c r="O225" s="58">
        <v>0.28460459445634384</v>
      </c>
      <c r="S225" s="21"/>
      <c r="T225" s="22">
        <f>F225</f>
        <v>2.010782E-3</v>
      </c>
      <c r="W225" s="32">
        <v>221</v>
      </c>
    </row>
    <row r="226" spans="1:36">
      <c r="A226" s="21" t="s">
        <v>296</v>
      </c>
      <c r="B226" s="52">
        <v>2841162000</v>
      </c>
      <c r="C226" s="52">
        <v>2180393</v>
      </c>
      <c r="D226" s="52">
        <v>5697217</v>
      </c>
      <c r="E226" s="52">
        <v>4597.2150000000001</v>
      </c>
      <c r="F226" s="22">
        <v>2.0052410000000001E-3</v>
      </c>
      <c r="G226" s="52">
        <v>1.5452850000000001E-7</v>
      </c>
      <c r="K226" s="22">
        <f>F226/(AVERAGE($J$221:$J$229))</f>
        <v>2.003672521249692E-3</v>
      </c>
      <c r="L226" s="52">
        <f>(G226/F226)*K226</f>
        <v>1.544076294071052E-7</v>
      </c>
      <c r="M226" s="56">
        <f>((K226/0.0020025)-1)*1000</f>
        <v>0.58552871395356476</v>
      </c>
      <c r="N226" s="57">
        <f>(L226/K226)*1000</f>
        <v>7.7062308221306067E-2</v>
      </c>
      <c r="O226" s="58">
        <v>0.28460459445634384</v>
      </c>
      <c r="S226" s="21"/>
      <c r="T226" s="22">
        <f>F226</f>
        <v>2.0052410000000001E-3</v>
      </c>
      <c r="W226" s="32">
        <v>222</v>
      </c>
    </row>
    <row r="227" spans="1:36">
      <c r="A227" s="21" t="s">
        <v>297</v>
      </c>
      <c r="B227" s="52">
        <v>2949419000</v>
      </c>
      <c r="C227" s="52">
        <v>2820164</v>
      </c>
      <c r="D227" s="52">
        <v>5914815</v>
      </c>
      <c r="E227" s="52">
        <v>5887.0559999999996</v>
      </c>
      <c r="F227" s="22">
        <v>2.0054159999999999E-3</v>
      </c>
      <c r="G227" s="52">
        <v>1.266038E-7</v>
      </c>
      <c r="K227" s="22">
        <f>F227/(AVERAGE($J$221:$J$229))</f>
        <v>2.0038473843665035E-3</v>
      </c>
      <c r="L227" s="52">
        <f>(G227/F227)*K227</f>
        <v>1.265047718183459E-7</v>
      </c>
      <c r="M227" s="56">
        <f>((K227/0.0020025)-1)*1000</f>
        <v>0.6728511193525577</v>
      </c>
      <c r="N227" s="57">
        <f>(L227/K227)*1000</f>
        <v>6.3130941410659946E-2</v>
      </c>
      <c r="O227" s="58">
        <v>0.28460459445634384</v>
      </c>
      <c r="S227" s="21"/>
      <c r="T227" s="22">
        <f>F227</f>
        <v>2.0054159999999999E-3</v>
      </c>
      <c r="W227" s="32">
        <v>223</v>
      </c>
    </row>
    <row r="228" spans="1:36" s="43" customFormat="1">
      <c r="A228" s="43" t="s">
        <v>298</v>
      </c>
      <c r="B228" s="44">
        <v>2956516000</v>
      </c>
      <c r="C228" s="44">
        <v>998157.1</v>
      </c>
      <c r="D228" s="44">
        <v>5958797</v>
      </c>
      <c r="E228" s="44">
        <v>2054.36</v>
      </c>
      <c r="F228" s="45">
        <v>2.01548E-3</v>
      </c>
      <c r="G228" s="44">
        <v>8.9267829999999994E-8</v>
      </c>
      <c r="H228" s="46"/>
      <c r="I228" s="46"/>
      <c r="J228" s="47">
        <f>F228/$M$2</f>
        <v>1.0009336511720301</v>
      </c>
      <c r="K228" s="45"/>
      <c r="L228" s="44"/>
      <c r="M228" s="48"/>
      <c r="N228" s="49"/>
      <c r="O228" s="50"/>
      <c r="P228" s="45">
        <f>F228</f>
        <v>2.01548E-3</v>
      </c>
      <c r="S228" s="60">
        <f>((P228/0.0020025)-1)*1000</f>
        <v>6.4818976279650276</v>
      </c>
      <c r="W228" s="32">
        <v>224</v>
      </c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</row>
    <row r="229" spans="1:36" s="43" customFormat="1">
      <c r="A229" s="43" t="s">
        <v>299</v>
      </c>
      <c r="B229" s="44">
        <v>2898398000</v>
      </c>
      <c r="C229" s="44">
        <v>896581.5</v>
      </c>
      <c r="D229" s="44">
        <v>5841415</v>
      </c>
      <c r="E229" s="44">
        <v>1843.9390000000001</v>
      </c>
      <c r="F229" s="45">
        <v>2.0153940000000002E-3</v>
      </c>
      <c r="G229" s="44">
        <v>1.016728E-7</v>
      </c>
      <c r="H229" s="46"/>
      <c r="I229" s="46"/>
      <c r="J229" s="47">
        <f>F229/$M$2</f>
        <v>1.0008909415971396</v>
      </c>
      <c r="K229" s="45"/>
      <c r="L229" s="44"/>
      <c r="M229" s="48"/>
      <c r="N229" s="49"/>
      <c r="O229" s="50"/>
      <c r="P229" s="45">
        <f>F229</f>
        <v>2.0153940000000002E-3</v>
      </c>
      <c r="S229" s="60">
        <f>((P229/0.0020025)-1)*1000</f>
        <v>6.4389513108615848</v>
      </c>
      <c r="W229" s="32">
        <v>225</v>
      </c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</row>
    <row r="230" spans="1:36">
      <c r="A230" s="21" t="s">
        <v>300</v>
      </c>
      <c r="B230" s="52">
        <v>2897498000</v>
      </c>
      <c r="C230" s="52">
        <v>2733728</v>
      </c>
      <c r="D230" s="52">
        <v>5824580</v>
      </c>
      <c r="E230" s="52">
        <v>5704.8909999999996</v>
      </c>
      <c r="F230" s="22">
        <v>2.0102090000000002E-3</v>
      </c>
      <c r="G230" s="52">
        <v>1.3780759999999999E-7</v>
      </c>
      <c r="K230" s="22">
        <f>F230/(AVERAGE($J$228:$J$236))</f>
        <v>2.0080200825976849E-3</v>
      </c>
      <c r="L230" s="52">
        <f>(G230/F230)*K230</f>
        <v>1.3765754124799397E-7</v>
      </c>
      <c r="M230" s="56">
        <f>((K230/0.0020025)-1)*1000</f>
        <v>2.7565955543995546</v>
      </c>
      <c r="N230" s="57">
        <f>(L230/K230)*1000</f>
        <v>6.8553866786985815E-2</v>
      </c>
      <c r="O230" s="58">
        <v>0.28460459445634384</v>
      </c>
      <c r="S230" s="21"/>
      <c r="T230" s="22">
        <f>F230</f>
        <v>2.0102090000000002E-3</v>
      </c>
      <c r="W230" s="32">
        <v>226</v>
      </c>
    </row>
    <row r="231" spans="1:36">
      <c r="A231" s="21" t="s">
        <v>301</v>
      </c>
      <c r="B231" s="52">
        <v>2866143000</v>
      </c>
      <c r="C231" s="52">
        <v>1182104</v>
      </c>
      <c r="D231" s="52">
        <v>5770854</v>
      </c>
      <c r="E231" s="52">
        <v>2506.5279999999998</v>
      </c>
      <c r="F231" s="22">
        <v>2.0134570000000002E-3</v>
      </c>
      <c r="G231" s="52">
        <v>1.717677E-7</v>
      </c>
      <c r="K231" s="22">
        <f>F231/(AVERAGE($J$228:$J$236))</f>
        <v>2.0112645458491563E-3</v>
      </c>
      <c r="L231" s="52">
        <f>(G231/F231)*K231</f>
        <v>1.715806620812136E-7</v>
      </c>
      <c r="M231" s="56">
        <f>((K231/0.0020025)-1)*1000</f>
        <v>4.3768019221754884</v>
      </c>
      <c r="N231" s="57">
        <f>(L231/K231)*1000</f>
        <v>8.5309842723236703E-2</v>
      </c>
      <c r="O231" s="58">
        <v>0.28460459445634384</v>
      </c>
      <c r="S231" s="21"/>
      <c r="T231" s="22">
        <f>F231</f>
        <v>2.0134570000000002E-3</v>
      </c>
      <c r="W231" s="32">
        <v>227</v>
      </c>
    </row>
    <row r="232" spans="1:36">
      <c r="A232" s="21" t="s">
        <v>302</v>
      </c>
      <c r="B232" s="52">
        <v>2877615000</v>
      </c>
      <c r="C232" s="52">
        <v>4777090</v>
      </c>
      <c r="D232" s="52">
        <v>5782900</v>
      </c>
      <c r="E232" s="52">
        <v>9493.9380000000001</v>
      </c>
      <c r="F232" s="22">
        <v>2.0096160000000001E-3</v>
      </c>
      <c r="G232" s="52">
        <v>1.6521499999999999E-7</v>
      </c>
      <c r="K232" s="22">
        <f>F232/(AVERAGE($J$228:$J$236))</f>
        <v>2.0074277283156274E-3</v>
      </c>
      <c r="L232" s="52">
        <f>(G232/F232)*K232</f>
        <v>1.6503509731892376E-7</v>
      </c>
      <c r="M232" s="56">
        <f>((K232/0.0020025)-1)*1000</f>
        <v>2.460788172597983</v>
      </c>
      <c r="N232" s="57">
        <f>(L232/K232)*1000</f>
        <v>8.2212223628792755E-2</v>
      </c>
      <c r="O232" s="58">
        <v>0.28460459445634384</v>
      </c>
      <c r="S232" s="21"/>
      <c r="T232" s="22">
        <f>F232</f>
        <v>2.0096160000000001E-3</v>
      </c>
      <c r="W232" s="32">
        <v>228</v>
      </c>
    </row>
    <row r="233" spans="1:36">
      <c r="A233" s="21" t="s">
        <v>303</v>
      </c>
      <c r="B233" s="52">
        <v>2856710000</v>
      </c>
      <c r="C233" s="52">
        <v>2876743</v>
      </c>
      <c r="D233" s="52">
        <v>5743377</v>
      </c>
      <c r="E233" s="52">
        <v>5878.4750000000004</v>
      </c>
      <c r="F233" s="22">
        <v>2.0104860000000001E-3</v>
      </c>
      <c r="G233" s="52">
        <v>1.4259670000000001E-7</v>
      </c>
      <c r="K233" s="22">
        <f>F233/(AVERAGE($J$228:$J$236))</f>
        <v>2.0082967809722718E-3</v>
      </c>
      <c r="L233" s="52">
        <f>(G233/F233)*K233</f>
        <v>1.4244142639504516E-7</v>
      </c>
      <c r="M233" s="56">
        <f>((K233/0.0020025)-1)*1000</f>
        <v>2.8947720211094374</v>
      </c>
      <c r="N233" s="57">
        <f>(L233/K233)*1000</f>
        <v>7.0926482452501535E-2</v>
      </c>
      <c r="O233" s="58">
        <v>0.28460459445634384</v>
      </c>
      <c r="S233" s="21"/>
      <c r="T233" s="22">
        <f>F233</f>
        <v>2.0104860000000001E-3</v>
      </c>
      <c r="W233" s="32">
        <v>229</v>
      </c>
    </row>
    <row r="234" spans="1:36">
      <c r="A234" s="21" t="s">
        <v>304</v>
      </c>
      <c r="B234" s="52">
        <v>2910100000</v>
      </c>
      <c r="C234" s="52">
        <v>4021739</v>
      </c>
      <c r="D234" s="52">
        <v>5874507</v>
      </c>
      <c r="E234" s="52">
        <v>8194.7870000000003</v>
      </c>
      <c r="F234" s="22">
        <v>2.0186610000000002E-3</v>
      </c>
      <c r="G234" s="52">
        <v>1.2825689999999999E-7</v>
      </c>
      <c r="K234" s="22">
        <f>F234/(AVERAGE($J$228:$J$236))</f>
        <v>2.0164628792114277E-3</v>
      </c>
      <c r="L234" s="52">
        <f>(G234/F234)*K234</f>
        <v>1.2811724100913036E-7</v>
      </c>
      <c r="M234" s="56">
        <f>((K234/0.0020025)-1)*1000</f>
        <v>6.9727237010874799</v>
      </c>
      <c r="N234" s="57">
        <f>(L234/K234)*1000</f>
        <v>6.3535630796849984E-2</v>
      </c>
      <c r="O234" s="58">
        <v>0.28460459445634384</v>
      </c>
      <c r="S234" s="21"/>
      <c r="T234" s="22">
        <f>F234</f>
        <v>2.0186610000000002E-3</v>
      </c>
      <c r="W234" s="32">
        <v>230</v>
      </c>
    </row>
    <row r="235" spans="1:36" s="43" customFormat="1">
      <c r="A235" s="43" t="s">
        <v>305</v>
      </c>
      <c r="B235" s="44">
        <v>2952898000</v>
      </c>
      <c r="C235" s="44">
        <v>1913611</v>
      </c>
      <c r="D235" s="44">
        <v>5953471</v>
      </c>
      <c r="E235" s="44">
        <v>3845.4250000000002</v>
      </c>
      <c r="F235" s="45">
        <v>2.016145E-3</v>
      </c>
      <c r="G235" s="44">
        <v>9.3005350000000004E-8</v>
      </c>
      <c r="H235" s="46"/>
      <c r="I235" s="46"/>
      <c r="J235" s="47">
        <f>F235/$M$2</f>
        <v>1.0012639054429877</v>
      </c>
      <c r="K235" s="45"/>
      <c r="L235" s="44"/>
      <c r="M235" s="48"/>
      <c r="N235" s="49"/>
      <c r="O235" s="50"/>
      <c r="P235" s="45">
        <f>F235</f>
        <v>2.016145E-3</v>
      </c>
      <c r="S235" s="60">
        <f>((P235/0.0020025)-1)*1000</f>
        <v>6.8139825218476169</v>
      </c>
      <c r="W235" s="32">
        <v>231</v>
      </c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</row>
    <row r="236" spans="1:36" s="43" customFormat="1">
      <c r="A236" s="43" t="s">
        <v>306</v>
      </c>
      <c r="B236" s="44">
        <v>2951124000</v>
      </c>
      <c r="C236" s="44">
        <v>1068489</v>
      </c>
      <c r="D236" s="44">
        <v>5949941</v>
      </c>
      <c r="E236" s="44">
        <v>2313.8319999999999</v>
      </c>
      <c r="F236" s="45">
        <v>2.0161609999999998E-3</v>
      </c>
      <c r="G236" s="44">
        <v>1.585304E-7</v>
      </c>
      <c r="H236" s="46"/>
      <c r="I236" s="46"/>
      <c r="J236" s="47">
        <f>F236/$M$2</f>
        <v>1.0012718514104091</v>
      </c>
      <c r="K236" s="45"/>
      <c r="L236" s="44"/>
      <c r="M236" s="48"/>
      <c r="N236" s="49"/>
      <c r="O236" s="50"/>
      <c r="P236" s="45">
        <f>F236</f>
        <v>2.0161609999999998E-3</v>
      </c>
      <c r="S236" s="60">
        <f>((P236/0.0020025)-1)*1000</f>
        <v>6.8219725343319215</v>
      </c>
      <c r="W236" s="32">
        <v>232</v>
      </c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</row>
    <row r="237" spans="1:36">
      <c r="A237" s="21" t="s">
        <v>307</v>
      </c>
      <c r="B237" s="52">
        <v>2900701000</v>
      </c>
      <c r="C237" s="52">
        <v>3733696</v>
      </c>
      <c r="D237" s="52">
        <v>5831485</v>
      </c>
      <c r="E237" s="52">
        <v>7570.4179999999997</v>
      </c>
      <c r="F237" s="22">
        <v>2.0103709999999999E-3</v>
      </c>
      <c r="G237" s="52">
        <v>1.3646809999999999E-7</v>
      </c>
      <c r="K237" s="22">
        <f>F237/(AVERAGE($J$235:$J$243))</f>
        <v>2.0075333253241931E-3</v>
      </c>
      <c r="L237" s="52">
        <f>(G237/F237)*K237</f>
        <v>1.362754728324645E-7</v>
      </c>
      <c r="M237" s="56">
        <f>((K237/0.0020025)-1)*1000</f>
        <v>2.5135207611450827</v>
      </c>
      <c r="N237" s="57">
        <f>(L237/K237)*1000</f>
        <v>6.7882047641952645E-2</v>
      </c>
      <c r="O237" s="58">
        <v>0.28460459445634384</v>
      </c>
      <c r="S237" s="21"/>
      <c r="T237" s="22">
        <f>F237</f>
        <v>2.0103709999999999E-3</v>
      </c>
      <c r="W237" s="32">
        <v>233</v>
      </c>
    </row>
    <row r="238" spans="1:36">
      <c r="A238" s="21" t="s">
        <v>308</v>
      </c>
      <c r="B238" s="52">
        <v>2918838000</v>
      </c>
      <c r="C238" s="52">
        <v>1680242</v>
      </c>
      <c r="D238" s="52">
        <v>5870224</v>
      </c>
      <c r="E238" s="52">
        <v>3507.7220000000002</v>
      </c>
      <c r="F238" s="22">
        <v>2.0111510000000001E-3</v>
      </c>
      <c r="G238" s="52">
        <v>1.329839E-7</v>
      </c>
      <c r="K238" s="22">
        <f>F238/(AVERAGE($J$235:$J$243))</f>
        <v>2.0083122243402221E-3</v>
      </c>
      <c r="L238" s="52">
        <f>(G238/F238)*K238</f>
        <v>1.3279619084317272E-7</v>
      </c>
      <c r="M238" s="56">
        <f>((K238/0.0020025)-1)*1000</f>
        <v>2.9024840650297978</v>
      </c>
      <c r="N238" s="57">
        <f>(L238/K238)*1000</f>
        <v>6.612327965428752E-2</v>
      </c>
      <c r="O238" s="58">
        <v>0.28460459445634384</v>
      </c>
      <c r="S238" s="21"/>
      <c r="T238" s="22">
        <f>F238</f>
        <v>2.0111510000000001E-3</v>
      </c>
      <c r="W238" s="32">
        <v>234</v>
      </c>
    </row>
    <row r="239" spans="1:36">
      <c r="A239" s="21" t="s">
        <v>309</v>
      </c>
      <c r="B239" s="52">
        <v>2912543000</v>
      </c>
      <c r="C239" s="52">
        <v>1361207</v>
      </c>
      <c r="D239" s="52">
        <v>5858570</v>
      </c>
      <c r="E239" s="52">
        <v>2810.5070000000001</v>
      </c>
      <c r="F239" s="22">
        <v>2.0114960000000002E-3</v>
      </c>
      <c r="G239" s="52">
        <v>1.475926E-7</v>
      </c>
      <c r="K239" s="22">
        <f>F239/(AVERAGE($J$235:$J$243))</f>
        <v>2.0086567373665425E-3</v>
      </c>
      <c r="L239" s="52">
        <f>(G239/F239)*K239</f>
        <v>1.4738427040145502E-7</v>
      </c>
      <c r="M239" s="56">
        <f>((K239/0.0020025)-1)*1000</f>
        <v>3.0745255263633364</v>
      </c>
      <c r="N239" s="57">
        <f>(L239/K239)*1000</f>
        <v>7.3374543126111108E-2</v>
      </c>
      <c r="O239" s="58">
        <v>0.28460459445634384</v>
      </c>
      <c r="S239" s="21"/>
      <c r="T239" s="22">
        <f>F239</f>
        <v>2.0114960000000002E-3</v>
      </c>
      <c r="W239" s="32">
        <v>235</v>
      </c>
    </row>
    <row r="240" spans="1:36">
      <c r="A240" s="21" t="s">
        <v>310</v>
      </c>
      <c r="B240" s="52">
        <v>2904751000</v>
      </c>
      <c r="C240" s="52">
        <v>1232447</v>
      </c>
      <c r="D240" s="52">
        <v>5842685</v>
      </c>
      <c r="E240" s="52">
        <v>2473.7170000000001</v>
      </c>
      <c r="F240" s="22">
        <v>2.0114239999999999E-3</v>
      </c>
      <c r="G240" s="52">
        <v>1.06805E-7</v>
      </c>
      <c r="K240" s="22">
        <f>F240/(AVERAGE($J$235:$J$243))</f>
        <v>2.0085848389958319E-3</v>
      </c>
      <c r="L240" s="52">
        <f>(G240/F240)*K240</f>
        <v>1.0665424282943318E-7</v>
      </c>
      <c r="M240" s="56">
        <f>((K240/0.0020025)-1)*1000</f>
        <v>3.0386212213893149</v>
      </c>
      <c r="N240" s="57">
        <f>(L240/K240)*1000</f>
        <v>5.3099197384539505E-2</v>
      </c>
      <c r="O240" s="58">
        <v>0.28460459445634384</v>
      </c>
      <c r="S240" s="21"/>
      <c r="T240" s="22">
        <f>F240</f>
        <v>2.0114239999999999E-3</v>
      </c>
      <c r="W240" s="32">
        <v>236</v>
      </c>
    </row>
    <row r="241" spans="1:36">
      <c r="A241" s="21" t="s">
        <v>311</v>
      </c>
      <c r="B241" s="52">
        <v>2912668000</v>
      </c>
      <c r="C241" s="52">
        <v>3363779</v>
      </c>
      <c r="D241" s="52">
        <v>5851820</v>
      </c>
      <c r="E241" s="52">
        <v>6682.5619999999999</v>
      </c>
      <c r="F241" s="22">
        <v>2.009093E-3</v>
      </c>
      <c r="G241" s="52">
        <v>1.5304900000000001E-7</v>
      </c>
      <c r="K241" s="22">
        <f>F241/(AVERAGE($J$235:$J$243))</f>
        <v>2.0062571292440846E-3</v>
      </c>
      <c r="L241" s="52">
        <f>(G241/F241)*K241</f>
        <v>1.5283296859512126E-7</v>
      </c>
      <c r="M241" s="56">
        <f>((K241/0.0020025)-1)*1000</f>
        <v>1.8762193478574218</v>
      </c>
      <c r="N241" s="57">
        <f>(L241/K241)*1000</f>
        <v>7.6178156013683801E-2</v>
      </c>
      <c r="O241" s="58">
        <v>0.28460459445634384</v>
      </c>
      <c r="S241" s="21"/>
      <c r="T241" s="22">
        <f>F241</f>
        <v>2.009093E-3</v>
      </c>
      <c r="W241" s="32">
        <v>237</v>
      </c>
    </row>
    <row r="242" spans="1:36" s="43" customFormat="1">
      <c r="A242" s="43" t="s">
        <v>312</v>
      </c>
      <c r="B242" s="44">
        <v>2940792000</v>
      </c>
      <c r="C242" s="44">
        <v>1584255</v>
      </c>
      <c r="D242" s="44">
        <v>5928068</v>
      </c>
      <c r="E242" s="44">
        <v>3319.0169999999998</v>
      </c>
      <c r="F242" s="45">
        <v>2.0158060000000002E-3</v>
      </c>
      <c r="G242" s="44">
        <v>1.0805860000000001E-7</v>
      </c>
      <c r="H242" s="46"/>
      <c r="I242" s="46"/>
      <c r="J242" s="47">
        <f>F242/$M$2</f>
        <v>1.0010955502582441</v>
      </c>
      <c r="K242" s="45"/>
      <c r="L242" s="44"/>
      <c r="M242" s="48"/>
      <c r="N242" s="49"/>
      <c r="O242" s="50"/>
      <c r="P242" s="45">
        <f>F242</f>
        <v>2.0158060000000002E-3</v>
      </c>
      <c r="S242" s="60">
        <f>((P242/0.0020025)-1)*1000</f>
        <v>6.6446941323348163</v>
      </c>
      <c r="W242" s="32">
        <v>238</v>
      </c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</row>
    <row r="243" spans="1:36" s="43" customFormat="1">
      <c r="A243" s="43" t="s">
        <v>313</v>
      </c>
      <c r="B243" s="44">
        <v>2924863000</v>
      </c>
      <c r="C243" s="44">
        <v>1275618</v>
      </c>
      <c r="D243" s="44">
        <v>5901417</v>
      </c>
      <c r="E243" s="44">
        <v>2567.319</v>
      </c>
      <c r="F243" s="45">
        <v>2.0176730000000002E-3</v>
      </c>
      <c r="G243" s="44">
        <v>1.9287000000000001E-7</v>
      </c>
      <c r="H243" s="46"/>
      <c r="I243" s="46"/>
      <c r="J243" s="47">
        <f>F243/$M$2</f>
        <v>1.0020227453317443</v>
      </c>
      <c r="K243" s="45"/>
      <c r="L243" s="44"/>
      <c r="M243" s="48"/>
      <c r="N243" s="49"/>
      <c r="O243" s="50"/>
      <c r="P243" s="45">
        <f>F243</f>
        <v>2.0176730000000002E-3</v>
      </c>
      <c r="S243" s="60">
        <f>((P243/0.0020025)-1)*1000</f>
        <v>7.577028714107481</v>
      </c>
      <c r="W243" s="32">
        <v>239</v>
      </c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</row>
    <row r="244" spans="1:36" ht="15">
      <c r="A244" s="21" t="s">
        <v>314</v>
      </c>
      <c r="B244" s="52">
        <v>2921489000</v>
      </c>
      <c r="C244" s="52">
        <v>5643049</v>
      </c>
      <c r="D244" s="52">
        <v>5873837</v>
      </c>
      <c r="E244" s="52">
        <v>11382.66</v>
      </c>
      <c r="F244" s="22">
        <v>2.010562E-3</v>
      </c>
      <c r="G244" s="52">
        <v>1.418695E-7</v>
      </c>
      <c r="K244" s="22">
        <f>F244/(AVERAGE($J$242:$J$250))</f>
        <v>2.007701653298619E-3</v>
      </c>
      <c r="L244" s="52">
        <f>(G244/F244)*K244</f>
        <v>1.416676678971593E-7</v>
      </c>
      <c r="M244" s="56">
        <f>((K244/0.0020025)-1)*1000</f>
        <v>2.5975796747161883</v>
      </c>
      <c r="N244" s="57">
        <f>(L244/K244)*1000</f>
        <v>7.0562111489225393E-2</v>
      </c>
      <c r="O244" s="58">
        <v>0.28460459445634384</v>
      </c>
      <c r="S244" s="21"/>
      <c r="T244" s="22">
        <f>F244</f>
        <v>2.010562E-3</v>
      </c>
      <c r="W244" s="32">
        <v>240</v>
      </c>
      <c r="Z244" s="59" t="s">
        <v>315</v>
      </c>
    </row>
    <row r="245" spans="1:36">
      <c r="A245" s="21" t="s">
        <v>316</v>
      </c>
      <c r="B245" s="52">
        <v>2900099000</v>
      </c>
      <c r="C245" s="52">
        <v>1318255</v>
      </c>
      <c r="D245" s="52">
        <v>5832672</v>
      </c>
      <c r="E245" s="52">
        <v>2833.9940000000001</v>
      </c>
      <c r="F245" s="22">
        <v>2.0111970000000002E-3</v>
      </c>
      <c r="G245" s="52">
        <v>1.1742989999999999E-7</v>
      </c>
      <c r="K245" s="22">
        <f>F245/(AVERAGE($J$242:$J$250))</f>
        <v>2.0083357499093399E-3</v>
      </c>
      <c r="L245" s="52">
        <f>(G245/F245)*K245</f>
        <v>1.1726283714538096E-7</v>
      </c>
      <c r="M245" s="56">
        <f>((K245/0.0020025)-1)*1000</f>
        <v>2.9142321644644031</v>
      </c>
      <c r="N245" s="57">
        <f>(L245/K245)*1000</f>
        <v>5.8388064421337135E-2</v>
      </c>
      <c r="O245" s="58">
        <v>0.28460459445634384</v>
      </c>
      <c r="S245" s="21"/>
      <c r="T245" s="22">
        <f>F245</f>
        <v>2.0111970000000002E-3</v>
      </c>
      <c r="W245" s="32">
        <v>241</v>
      </c>
    </row>
    <row r="246" spans="1:36">
      <c r="A246" s="21" t="s">
        <v>317</v>
      </c>
      <c r="B246" s="52">
        <v>2912550000</v>
      </c>
      <c r="C246" s="52">
        <v>1995433</v>
      </c>
      <c r="D246" s="52">
        <v>5857177</v>
      </c>
      <c r="E246" s="52">
        <v>4076.9479999999999</v>
      </c>
      <c r="F246" s="22">
        <v>2.0110129999999999E-3</v>
      </c>
      <c r="G246" s="52">
        <v>9.0854770000000001E-8</v>
      </c>
      <c r="K246" s="22">
        <f>F246/(AVERAGE($J$242:$J$250))</f>
        <v>2.0081520116788315E-3</v>
      </c>
      <c r="L246" s="52">
        <f>(G246/F246)*K246</f>
        <v>9.0725514527314139E-8</v>
      </c>
      <c r="M246" s="56">
        <f>((K246/0.0020025)-1)*1000</f>
        <v>2.8224777422380942</v>
      </c>
      <c r="N246" s="57">
        <f>(L246/K246)*1000</f>
        <v>4.517860898959878E-2</v>
      </c>
      <c r="O246" s="58">
        <v>0.28460459445634384</v>
      </c>
      <c r="S246" s="21"/>
      <c r="T246" s="22">
        <f>F246</f>
        <v>2.0110129999999999E-3</v>
      </c>
      <c r="W246" s="32">
        <v>242</v>
      </c>
    </row>
    <row r="247" spans="1:36">
      <c r="A247" s="21" t="s">
        <v>318</v>
      </c>
      <c r="B247" s="52">
        <v>2893629000</v>
      </c>
      <c r="C247" s="52">
        <v>4275725</v>
      </c>
      <c r="D247" s="52">
        <v>5817220</v>
      </c>
      <c r="E247" s="52">
        <v>8393.41</v>
      </c>
      <c r="F247" s="22">
        <v>2.010356E-3</v>
      </c>
      <c r="G247" s="52">
        <v>1.095138E-7</v>
      </c>
      <c r="K247" s="22">
        <f>F247/(AVERAGE($J$242:$J$250))</f>
        <v>2.0074959463666367E-3</v>
      </c>
      <c r="L247" s="52">
        <f>(G247/F247)*K247</f>
        <v>1.0935799906643728E-7</v>
      </c>
      <c r="M247" s="56">
        <f>((K247/0.0020025)-1)*1000</f>
        <v>2.4948546150496131</v>
      </c>
      <c r="N247" s="57">
        <f>(L247/K247)*1000</f>
        <v>5.4474829333710048E-2</v>
      </c>
      <c r="O247" s="58">
        <v>0.28460459445634384</v>
      </c>
      <c r="S247" s="21"/>
      <c r="T247" s="22">
        <f>F247</f>
        <v>2.010356E-3</v>
      </c>
      <c r="W247" s="32">
        <v>243</v>
      </c>
    </row>
    <row r="248" spans="1:36">
      <c r="A248" s="21" t="s">
        <v>319</v>
      </c>
      <c r="B248" s="52">
        <v>2939125000</v>
      </c>
      <c r="C248" s="52">
        <v>2641356</v>
      </c>
      <c r="D248" s="52">
        <v>5908570</v>
      </c>
      <c r="E248" s="52">
        <v>5232.8090000000002</v>
      </c>
      <c r="F248" s="22">
        <v>2.0103159999999998E-3</v>
      </c>
      <c r="G248" s="52">
        <v>1.210522E-7</v>
      </c>
      <c r="K248" s="22">
        <f>F248/(AVERAGE($J$242:$J$250))</f>
        <v>2.007456003273048E-3</v>
      </c>
      <c r="L248" s="52">
        <f>(G248/F248)*K248</f>
        <v>1.2087998384304244E-7</v>
      </c>
      <c r="M248" s="56">
        <f>((K248/0.0020025)-1)*1000</f>
        <v>2.4749080015220581</v>
      </c>
      <c r="N248" s="57">
        <f>(L248/K248)*1000</f>
        <v>6.0215508407633442E-2</v>
      </c>
      <c r="O248" s="58">
        <v>0.28460459445634384</v>
      </c>
      <c r="S248" s="21"/>
      <c r="T248" s="22">
        <f>F248</f>
        <v>2.0103159999999998E-3</v>
      </c>
      <c r="W248" s="32">
        <v>244</v>
      </c>
    </row>
    <row r="249" spans="1:36" s="43" customFormat="1">
      <c r="A249" s="43" t="s">
        <v>320</v>
      </c>
      <c r="B249" s="44">
        <v>2908799000</v>
      </c>
      <c r="C249" s="44">
        <v>583667.9</v>
      </c>
      <c r="D249" s="44">
        <v>5865434</v>
      </c>
      <c r="E249" s="44">
        <v>1222.9939999999999</v>
      </c>
      <c r="F249" s="45">
        <v>2.016445E-3</v>
      </c>
      <c r="G249" s="44">
        <v>8.7274700000000003E-8</v>
      </c>
      <c r="H249" s="46"/>
      <c r="I249" s="46"/>
      <c r="J249" s="47">
        <f>F249/$M$2</f>
        <v>1.0014128923321415</v>
      </c>
      <c r="K249" s="45"/>
      <c r="L249" s="44"/>
      <c r="M249" s="48"/>
      <c r="N249" s="49"/>
      <c r="O249" s="50"/>
      <c r="P249" s="45">
        <f>F249</f>
        <v>2.016445E-3</v>
      </c>
      <c r="S249" s="60">
        <f>((P249/0.0020025)-1)*1000</f>
        <v>6.9637952559300498</v>
      </c>
      <c r="W249" s="32">
        <v>245</v>
      </c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</row>
    <row r="250" spans="1:36" s="43" customFormat="1">
      <c r="A250" s="43" t="s">
        <v>321</v>
      </c>
      <c r="B250" s="44">
        <v>2893179000</v>
      </c>
      <c r="C250" s="44">
        <v>3133645</v>
      </c>
      <c r="D250" s="44">
        <v>5832507</v>
      </c>
      <c r="E250" s="44">
        <v>6320.2510000000002</v>
      </c>
      <c r="F250" s="45">
        <v>2.0159510000000002E-3</v>
      </c>
      <c r="G250" s="44">
        <v>1.1379350000000001E-7</v>
      </c>
      <c r="H250" s="46"/>
      <c r="I250" s="46"/>
      <c r="J250" s="47">
        <f>F250/$M$2</f>
        <v>1.0011675605880017</v>
      </c>
      <c r="K250" s="45"/>
      <c r="L250" s="44"/>
      <c r="M250" s="48"/>
      <c r="N250" s="49"/>
      <c r="O250" s="50"/>
      <c r="P250" s="45">
        <f>F250</f>
        <v>2.0159510000000002E-3</v>
      </c>
      <c r="S250" s="60">
        <f>((P250/0.0020025)-1)*1000</f>
        <v>6.7171036204745072</v>
      </c>
      <c r="W250" s="32">
        <v>246</v>
      </c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</row>
    <row r="251" spans="1:36">
      <c r="A251" s="21" t="s">
        <v>322</v>
      </c>
      <c r="B251" s="52">
        <v>2859912000</v>
      </c>
      <c r="C251" s="52">
        <v>6737280</v>
      </c>
      <c r="D251" s="52">
        <v>5745978</v>
      </c>
      <c r="E251" s="52">
        <v>12979.34</v>
      </c>
      <c r="F251" s="22">
        <v>2.009149E-3</v>
      </c>
      <c r="G251" s="52">
        <v>2.309864E-7</v>
      </c>
      <c r="K251" s="22">
        <f>F251/(AVERAGE($J$249:$J$257))</f>
        <v>2.0066551310759248E-3</v>
      </c>
      <c r="L251" s="52">
        <f>(G251/F251)*K251</f>
        <v>2.3069968666771652E-7</v>
      </c>
      <c r="M251" s="56">
        <f>((K251/0.0020025)-1)*1000</f>
        <v>2.0749718231833914</v>
      </c>
      <c r="N251" s="57">
        <f>(L251/K251)*1000</f>
        <v>0.11496728216772374</v>
      </c>
      <c r="O251" s="58">
        <v>0.28460459445634384</v>
      </c>
      <c r="S251" s="21"/>
      <c r="T251" s="22">
        <f>F251</f>
        <v>2.009149E-3</v>
      </c>
      <c r="W251" s="32">
        <v>247</v>
      </c>
    </row>
    <row r="252" spans="1:36">
      <c r="A252" s="21" t="s">
        <v>323</v>
      </c>
      <c r="B252" s="52">
        <v>2881472000</v>
      </c>
      <c r="C252" s="52">
        <v>1429507</v>
      </c>
      <c r="D252" s="52">
        <v>5795080</v>
      </c>
      <c r="E252" s="52">
        <v>2922.8440000000001</v>
      </c>
      <c r="F252" s="22">
        <v>2.011152E-3</v>
      </c>
      <c r="G252" s="52">
        <v>1.1095799999999999E-7</v>
      </c>
      <c r="K252" s="22">
        <f>F252/(AVERAGE($J$249:$J$257))</f>
        <v>2.0086556448394859E-3</v>
      </c>
      <c r="L252" s="52">
        <f>(G252/F252)*K252</f>
        <v>1.1082027267958845E-7</v>
      </c>
      <c r="M252" s="56">
        <f>((K252/0.0020025)-1)*1000</f>
        <v>3.0739799448118443</v>
      </c>
      <c r="N252" s="57">
        <f>(L252/K252)*1000</f>
        <v>5.5171364471705765E-2</v>
      </c>
      <c r="O252" s="58">
        <v>0.28460459445634384</v>
      </c>
      <c r="S252" s="21"/>
      <c r="T252" s="22">
        <f>F252</f>
        <v>2.011152E-3</v>
      </c>
      <c r="W252" s="32">
        <v>248</v>
      </c>
    </row>
    <row r="253" spans="1:36">
      <c r="A253" s="21" t="s">
        <v>324</v>
      </c>
      <c r="B253" s="52">
        <v>2894274000</v>
      </c>
      <c r="C253" s="52">
        <v>1654868</v>
      </c>
      <c r="D253" s="52">
        <v>5821690</v>
      </c>
      <c r="E253" s="52">
        <v>3382.1759999999999</v>
      </c>
      <c r="F253" s="22">
        <v>2.011451E-3</v>
      </c>
      <c r="G253" s="52">
        <v>9.3838830000000003E-8</v>
      </c>
      <c r="K253" s="22">
        <f>F253/(AVERAGE($J$249:$J$257))</f>
        <v>2.008954273703842E-3</v>
      </c>
      <c r="L253" s="52">
        <f>(G253/F253)*K253</f>
        <v>9.3722351957799763E-8</v>
      </c>
      <c r="M253" s="56">
        <f>((K253/0.0020025)-1)*1000</f>
        <v>3.2231079669622353</v>
      </c>
      <c r="N253" s="57">
        <f>(L253/K253)*1000</f>
        <v>4.6652307215040288E-2</v>
      </c>
      <c r="O253" s="58">
        <v>0.28460459445634384</v>
      </c>
      <c r="S253" s="21"/>
      <c r="T253" s="22">
        <f>F253</f>
        <v>2.011451E-3</v>
      </c>
      <c r="W253" s="32">
        <v>249</v>
      </c>
    </row>
    <row r="254" spans="1:36">
      <c r="A254" s="21" t="s">
        <v>325</v>
      </c>
      <c r="B254" s="52">
        <v>2921766000</v>
      </c>
      <c r="C254" s="52">
        <v>2607914</v>
      </c>
      <c r="D254" s="52">
        <v>5875354</v>
      </c>
      <c r="E254" s="52">
        <v>5460.6080000000002</v>
      </c>
      <c r="F254" s="22">
        <v>2.0108909999999999E-3</v>
      </c>
      <c r="G254" s="52">
        <v>1.4290129999999999E-7</v>
      </c>
      <c r="K254" s="22">
        <f>F254/(AVERAGE($J$249:$J$257))</f>
        <v>2.0083949688073895E-3</v>
      </c>
      <c r="L254" s="52">
        <f>(G254/F254)*K254</f>
        <v>1.4272392285610479E-7</v>
      </c>
      <c r="M254" s="56">
        <f>((K254/0.0020025)-1)*1000</f>
        <v>2.9438046478849067</v>
      </c>
      <c r="N254" s="57">
        <f>(L254/K254)*1000</f>
        <v>7.1063672769931335E-2</v>
      </c>
      <c r="O254" s="58">
        <v>0.28460459445634384</v>
      </c>
      <c r="S254" s="21"/>
      <c r="T254" s="22">
        <f>F254</f>
        <v>2.0108909999999999E-3</v>
      </c>
      <c r="W254" s="32">
        <v>250</v>
      </c>
    </row>
    <row r="255" spans="1:36">
      <c r="A255" s="21" t="s">
        <v>326</v>
      </c>
      <c r="B255" s="52">
        <v>2911108000</v>
      </c>
      <c r="C255" s="52">
        <v>836105.5</v>
      </c>
      <c r="D255" s="52">
        <v>5853863</v>
      </c>
      <c r="E255" s="52">
        <v>1814.2339999999999</v>
      </c>
      <c r="F255" s="22">
        <v>2.010871E-3</v>
      </c>
      <c r="G255" s="52">
        <v>1.15413E-7</v>
      </c>
      <c r="K255" s="22">
        <f>F255/(AVERAGE($J$249:$J$257))</f>
        <v>2.0083749936325159E-3</v>
      </c>
      <c r="L255" s="52">
        <f>(G255/F255)*K255</f>
        <v>1.1526974288261633E-7</v>
      </c>
      <c r="M255" s="56">
        <f>((K255/0.0020025)-1)*1000</f>
        <v>2.933829529346399</v>
      </c>
      <c r="N255" s="57">
        <f>(L255/K255)*1000</f>
        <v>5.7394532021198777E-2</v>
      </c>
      <c r="O255" s="58">
        <v>0.28460459445634384</v>
      </c>
      <c r="S255" s="21"/>
      <c r="T255" s="22">
        <f>F255</f>
        <v>2.010871E-3</v>
      </c>
      <c r="W255" s="32">
        <v>251</v>
      </c>
    </row>
    <row r="256" spans="1:36" s="43" customFormat="1">
      <c r="A256" s="43" t="s">
        <v>327</v>
      </c>
      <c r="B256" s="44">
        <v>2936587000</v>
      </c>
      <c r="C256" s="44">
        <v>3994255</v>
      </c>
      <c r="D256" s="44">
        <v>5919821</v>
      </c>
      <c r="E256" s="44">
        <v>8102.6059999999998</v>
      </c>
      <c r="F256" s="45">
        <v>2.0158849999999998E-3</v>
      </c>
      <c r="G256" s="44">
        <v>1.061893E-7</v>
      </c>
      <c r="H256" s="46"/>
      <c r="I256" s="46"/>
      <c r="J256" s="47">
        <f>F256/$M$2</f>
        <v>1.0011347834723876</v>
      </c>
      <c r="K256" s="45"/>
      <c r="L256" s="44"/>
      <c r="M256" s="48"/>
      <c r="N256" s="49"/>
      <c r="O256" s="50"/>
      <c r="P256" s="45">
        <f>F256</f>
        <v>2.0158849999999998E-3</v>
      </c>
      <c r="S256" s="60">
        <f>((P256/0.0020025)-1)*1000</f>
        <v>6.6841448189762787</v>
      </c>
      <c r="W256" s="32">
        <v>252</v>
      </c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</row>
    <row r="257" spans="1:36" s="43" customFormat="1">
      <c r="A257" s="43" t="s">
        <v>328</v>
      </c>
      <c r="B257" s="44">
        <v>2971813000</v>
      </c>
      <c r="C257" s="44">
        <v>2939349</v>
      </c>
      <c r="D257" s="44">
        <v>5991559</v>
      </c>
      <c r="E257" s="44">
        <v>5862.3549999999996</v>
      </c>
      <c r="F257" s="45">
        <v>2.0161290000000002E-3</v>
      </c>
      <c r="G257" s="44">
        <v>1.177448E-7</v>
      </c>
      <c r="H257" s="46"/>
      <c r="I257" s="46"/>
      <c r="J257" s="47">
        <f>F257/$M$2</f>
        <v>1.0012559594755663</v>
      </c>
      <c r="K257" s="45"/>
      <c r="L257" s="44"/>
      <c r="M257" s="48"/>
      <c r="N257" s="49"/>
      <c r="O257" s="50"/>
      <c r="P257" s="45">
        <f>F257</f>
        <v>2.0161290000000002E-3</v>
      </c>
      <c r="S257" s="60">
        <f>((P257/0.0020025)-1)*1000</f>
        <v>6.8059925093633122</v>
      </c>
      <c r="W257" s="32">
        <v>253</v>
      </c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</row>
    <row r="258" spans="1:36">
      <c r="A258" s="21" t="s">
        <v>329</v>
      </c>
      <c r="B258" s="52">
        <v>2916247000</v>
      </c>
      <c r="C258" s="52">
        <v>891108.7</v>
      </c>
      <c r="D258" s="52">
        <v>5866167</v>
      </c>
      <c r="E258" s="52">
        <v>1873.172</v>
      </c>
      <c r="F258" s="22">
        <v>2.0115469999999998E-3</v>
      </c>
      <c r="G258" s="52">
        <v>9.1723280000000003E-8</v>
      </c>
      <c r="K258" s="22">
        <f>F258/(AVERAGE($J$256:$J$263))</f>
        <v>2.0089975074010498E-3</v>
      </c>
      <c r="L258" s="52">
        <f>(G258/F258)*K258</f>
        <v>9.160702727336154E-8</v>
      </c>
      <c r="M258" s="56">
        <f>((K258/0.0020025)-1)*1000</f>
        <v>3.2446978282396621</v>
      </c>
      <c r="N258" s="57">
        <f>(L258/K258)*1000</f>
        <v>4.5598377765968194E-2</v>
      </c>
      <c r="O258" s="58">
        <v>0.28460459445634384</v>
      </c>
      <c r="S258" s="21"/>
      <c r="T258" s="22">
        <f>F258</f>
        <v>2.0115469999999998E-3</v>
      </c>
      <c r="W258" s="32">
        <v>254</v>
      </c>
    </row>
    <row r="259" spans="1:36">
      <c r="A259" s="21" t="s">
        <v>330</v>
      </c>
      <c r="B259" s="52">
        <v>2902849000</v>
      </c>
      <c r="C259" s="52">
        <v>718939.7</v>
      </c>
      <c r="D259" s="52">
        <v>5838277</v>
      </c>
      <c r="E259" s="52">
        <v>1521.8989999999999</v>
      </c>
      <c r="F259" s="22">
        <v>2.0112229999999999E-3</v>
      </c>
      <c r="G259" s="52">
        <v>1.585399E-7</v>
      </c>
      <c r="K259" s="22">
        <f>F259/(AVERAGE($J$256:$J$263))</f>
        <v>2.0086739180479808E-3</v>
      </c>
      <c r="L259" s="52">
        <f>(G259/F259)*K259</f>
        <v>1.5833896196490149E-7</v>
      </c>
      <c r="M259" s="56">
        <f>((K259/0.0020025)-1)*1000</f>
        <v>3.0831051425621592</v>
      </c>
      <c r="N259" s="57">
        <f>(L259/K259)*1000</f>
        <v>7.882760887281022E-2</v>
      </c>
      <c r="O259" s="58">
        <v>0.28460459445634384</v>
      </c>
      <c r="S259" s="21"/>
      <c r="T259" s="22">
        <f>F259</f>
        <v>2.0112229999999999E-3</v>
      </c>
      <c r="W259" s="32">
        <v>255</v>
      </c>
    </row>
    <row r="260" spans="1:36">
      <c r="A260" s="21" t="s">
        <v>331</v>
      </c>
      <c r="B260" s="52">
        <v>2876818000</v>
      </c>
      <c r="C260" s="52">
        <v>2235435</v>
      </c>
      <c r="D260" s="52">
        <v>5785294</v>
      </c>
      <c r="E260" s="52">
        <v>4576.1450000000004</v>
      </c>
      <c r="F260" s="22">
        <v>2.0110039999999998E-3</v>
      </c>
      <c r="G260" s="52">
        <v>1.2796939999999999E-7</v>
      </c>
      <c r="K260" s="22">
        <f>F260/(AVERAGE($J$256:$J$263))</f>
        <v>2.0084551956148877E-3</v>
      </c>
      <c r="L260" s="52">
        <f>(G260/F260)*K260</f>
        <v>1.2780720789701055E-7</v>
      </c>
      <c r="M260" s="56">
        <f>((K260/0.0020025)-1)*1000</f>
        <v>2.9738804568728572</v>
      </c>
      <c r="N260" s="57">
        <f>(L260/K260)*1000</f>
        <v>6.3634582526936795E-2</v>
      </c>
      <c r="O260" s="58">
        <v>0.28460459445634384</v>
      </c>
      <c r="S260" s="21"/>
      <c r="T260" s="22">
        <f>F260</f>
        <v>2.0110039999999998E-3</v>
      </c>
      <c r="W260" s="32">
        <v>256</v>
      </c>
    </row>
    <row r="261" spans="1:36">
      <c r="A261" s="21" t="s">
        <v>332</v>
      </c>
      <c r="B261" s="52">
        <v>2873166000</v>
      </c>
      <c r="C261" s="52">
        <v>1204133</v>
      </c>
      <c r="D261" s="52">
        <v>5778792</v>
      </c>
      <c r="E261" s="52">
        <v>2334.027</v>
      </c>
      <c r="F261" s="22">
        <v>2.0112979999999999E-3</v>
      </c>
      <c r="G261" s="52">
        <v>1.189708E-7</v>
      </c>
      <c r="K261" s="22">
        <f>F261/(AVERAGE($J$256:$J$263))</f>
        <v>2.0087488229908208E-3</v>
      </c>
      <c r="L261" s="52">
        <f>(G261/F261)*K261</f>
        <v>1.1882001298180397E-7</v>
      </c>
      <c r="M261" s="56">
        <f>((K261/0.0020025)-1)*1000</f>
        <v>3.120510856839287</v>
      </c>
      <c r="N261" s="57">
        <f>(L261/K261)*1000</f>
        <v>5.9151254562973765E-2</v>
      </c>
      <c r="O261" s="58">
        <v>0.28460459445634384</v>
      </c>
      <c r="S261" s="21"/>
      <c r="T261" s="22">
        <f>F261</f>
        <v>2.0112979999999999E-3</v>
      </c>
      <c r="W261" s="32">
        <v>257</v>
      </c>
    </row>
    <row r="262" spans="1:36">
      <c r="A262" s="21" t="s">
        <v>333</v>
      </c>
      <c r="B262" s="52">
        <v>2859478000</v>
      </c>
      <c r="C262" s="52">
        <v>2488841</v>
      </c>
      <c r="D262" s="52">
        <v>5750107</v>
      </c>
      <c r="E262" s="52">
        <v>5010.2479999999996</v>
      </c>
      <c r="F262" s="22">
        <v>2.010894E-3</v>
      </c>
      <c r="G262" s="52">
        <v>1.153241E-7</v>
      </c>
      <c r="K262" s="22">
        <f>F262/(AVERAGE($J$256:$J$263))</f>
        <v>2.0083453350320558E-3</v>
      </c>
      <c r="L262" s="52">
        <f>(G262/F262)*K262</f>
        <v>1.1517793491440638E-7</v>
      </c>
      <c r="M262" s="56">
        <f>((K262/0.0020025)-1)*1000</f>
        <v>2.9190187425998104</v>
      </c>
      <c r="N262" s="57">
        <f>(L262/K262)*1000</f>
        <v>5.7349666367297332E-2</v>
      </c>
      <c r="O262" s="58">
        <v>0.28460459445634384</v>
      </c>
      <c r="S262" s="21"/>
      <c r="T262" s="22">
        <f>F262</f>
        <v>2.010894E-3</v>
      </c>
      <c r="W262" s="32">
        <v>258</v>
      </c>
    </row>
    <row r="263" spans="1:36" s="43" customFormat="1">
      <c r="A263" s="43" t="s">
        <v>334</v>
      </c>
      <c r="B263" s="44">
        <v>2915203000</v>
      </c>
      <c r="C263" s="44">
        <v>1611758</v>
      </c>
      <c r="D263" s="44">
        <v>5878368</v>
      </c>
      <c r="E263" s="44">
        <v>3292.6039999999998</v>
      </c>
      <c r="F263" s="45">
        <v>2.0164520000000002E-3</v>
      </c>
      <c r="G263" s="44">
        <v>1.3823469999999999E-7</v>
      </c>
      <c r="H263" s="46"/>
      <c r="I263" s="46"/>
      <c r="J263" s="47">
        <f>F263/$M$2</f>
        <v>1.0014163686928885</v>
      </c>
      <c r="K263" s="45"/>
      <c r="L263" s="44"/>
      <c r="M263" s="48"/>
      <c r="N263" s="49"/>
      <c r="O263" s="50"/>
      <c r="P263" s="45">
        <f>F263</f>
        <v>2.0164520000000002E-3</v>
      </c>
      <c r="S263" s="60">
        <f>((P263/0.0020025)-1)*1000</f>
        <v>6.9672908863920302</v>
      </c>
      <c r="W263" s="32">
        <v>259</v>
      </c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</row>
    <row r="264" spans="1:36" s="43" customFormat="1">
      <c r="A264" s="84" t="s">
        <v>335</v>
      </c>
      <c r="B264" s="85">
        <v>2901869000</v>
      </c>
      <c r="C264" s="85">
        <v>5908637</v>
      </c>
      <c r="D264" s="85">
        <v>5856279</v>
      </c>
      <c r="E264" s="85">
        <v>12069.12</v>
      </c>
      <c r="F264" s="86">
        <v>2.0181050000000001E-3</v>
      </c>
      <c r="G264" s="85">
        <v>1.3296720000000001E-7</v>
      </c>
      <c r="H264" s="46"/>
      <c r="I264" s="46"/>
      <c r="J264" s="47"/>
      <c r="K264" s="45"/>
      <c r="L264" s="44"/>
      <c r="M264" s="48"/>
      <c r="N264" s="49"/>
      <c r="O264" s="50"/>
      <c r="P264" s="45">
        <f>F264</f>
        <v>2.0181050000000001E-3</v>
      </c>
      <c r="S264" s="60"/>
      <c r="W264" s="32">
        <v>260</v>
      </c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</row>
    <row r="265" spans="1:36">
      <c r="A265" s="21" t="s">
        <v>336</v>
      </c>
      <c r="B265" s="52">
        <v>2909172000</v>
      </c>
      <c r="C265" s="52">
        <v>784770</v>
      </c>
      <c r="D265" s="52">
        <v>5851551</v>
      </c>
      <c r="E265" s="52">
        <v>1726.645</v>
      </c>
      <c r="F265" s="22">
        <v>2.0114149999999999E-3</v>
      </c>
      <c r="G265" s="52">
        <v>1.436837E-7</v>
      </c>
      <c r="K265" s="22">
        <f>F265/(AVERAGE($J$263:$J$278))</f>
        <v>2.0089211416300682E-3</v>
      </c>
      <c r="L265" s="52">
        <f>(G265/F265)*K265</f>
        <v>1.4350555337294006E-7</v>
      </c>
      <c r="M265" s="56">
        <f>((K265/0.0020025)-1)*1000</f>
        <v>3.2065626117694368</v>
      </c>
      <c r="N265" s="57">
        <f>(L265/K265)*1000</f>
        <v>7.1434139647959277E-2</v>
      </c>
      <c r="O265" s="58">
        <v>0.28460459445634384</v>
      </c>
      <c r="S265" s="21"/>
      <c r="T265" s="22">
        <f>F265</f>
        <v>2.0114149999999999E-3</v>
      </c>
      <c r="W265" s="32">
        <v>261</v>
      </c>
    </row>
    <row r="266" spans="1:36">
      <c r="A266" s="21" t="s">
        <v>337</v>
      </c>
      <c r="B266" s="52">
        <v>2878652000</v>
      </c>
      <c r="C266" s="52">
        <v>2847809</v>
      </c>
      <c r="D266" s="52">
        <v>5788845</v>
      </c>
      <c r="E266" s="52">
        <v>5648.29</v>
      </c>
      <c r="F266" s="22">
        <v>2.0109569999999998E-3</v>
      </c>
      <c r="G266" s="52">
        <v>1.079009E-7</v>
      </c>
      <c r="K266" s="22">
        <f>F266/(AVERAGE($J$263:$J$278))</f>
        <v>2.0084637094826161E-3</v>
      </c>
      <c r="L266" s="52">
        <f>(G266/F266)*K266</f>
        <v>1.0776711877504733E-7</v>
      </c>
      <c r="M266" s="56">
        <f>((K266/0.0020025)-1)*1000</f>
        <v>2.9781320762127805</v>
      </c>
      <c r="N266" s="57">
        <f>(L266/K266)*1000</f>
        <v>5.3656492903627485E-2</v>
      </c>
      <c r="O266" s="58">
        <v>0.28460459445634384</v>
      </c>
      <c r="S266" s="21"/>
      <c r="T266" s="22">
        <f>F266</f>
        <v>2.0109569999999998E-3</v>
      </c>
      <c r="W266" s="32">
        <v>262</v>
      </c>
    </row>
    <row r="267" spans="1:36">
      <c r="A267" s="21" t="s">
        <v>338</v>
      </c>
      <c r="B267" s="52">
        <v>2876723000</v>
      </c>
      <c r="C267" s="52">
        <v>579685</v>
      </c>
      <c r="D267" s="52">
        <v>5785903</v>
      </c>
      <c r="E267" s="52">
        <v>1231.8989999999999</v>
      </c>
      <c r="F267" s="22">
        <v>2.011283E-3</v>
      </c>
      <c r="G267" s="52">
        <v>1.0883719999999999E-7</v>
      </c>
      <c r="K267" s="22">
        <f>F267/(AVERAGE($J$263:$J$278))</f>
        <v>2.0087893052906278E-3</v>
      </c>
      <c r="L267" s="52">
        <f>(G267/F267)*K267</f>
        <v>1.087022579009404E-7</v>
      </c>
      <c r="M267" s="56">
        <f>((K267/0.0020025)-1)*1000</f>
        <v>3.1407267368928071</v>
      </c>
      <c r="N267" s="57">
        <f>(L267/K267)*1000</f>
        <v>5.4113319706873671E-2</v>
      </c>
      <c r="O267" s="58">
        <v>0.28460459445634384</v>
      </c>
      <c r="S267" s="21"/>
      <c r="T267" s="22">
        <f>F267</f>
        <v>2.011283E-3</v>
      </c>
      <c r="W267" s="32">
        <v>263</v>
      </c>
    </row>
    <row r="268" spans="1:36">
      <c r="A268" s="21" t="s">
        <v>339</v>
      </c>
      <c r="B268" s="52">
        <v>2880066000</v>
      </c>
      <c r="C268" s="52">
        <v>794622.9</v>
      </c>
      <c r="D268" s="52">
        <v>5792602</v>
      </c>
      <c r="E268" s="52">
        <v>1561.2660000000001</v>
      </c>
      <c r="F268" s="22">
        <v>2.011274E-3</v>
      </c>
      <c r="G268" s="52">
        <v>6.7464399999999996E-8</v>
      </c>
      <c r="K268" s="22">
        <f>F268/(AVERAGE($J$263:$J$278))</f>
        <v>2.0087803164493025E-3</v>
      </c>
      <c r="L268" s="52">
        <f>(G268/F268)*K268</f>
        <v>6.7380754079783417E-8</v>
      </c>
      <c r="M268" s="56">
        <f>((K268/0.0020025)-1)*1000</f>
        <v>3.1362379272421581</v>
      </c>
      <c r="N268" s="57">
        <f>(L268/K268)*1000</f>
        <v>3.3543117446951529E-2</v>
      </c>
      <c r="O268" s="58">
        <v>0.28460459445634384</v>
      </c>
      <c r="S268" s="21"/>
      <c r="T268" s="22">
        <f>F268</f>
        <v>2.011274E-3</v>
      </c>
      <c r="W268" s="32">
        <v>264</v>
      </c>
    </row>
    <row r="269" spans="1:36">
      <c r="A269" s="21" t="s">
        <v>340</v>
      </c>
      <c r="B269" s="52">
        <v>3030091000</v>
      </c>
      <c r="C269" s="52">
        <v>2913522</v>
      </c>
      <c r="D269" s="52">
        <v>6086284</v>
      </c>
      <c r="E269" s="52">
        <v>6101.6629999999996</v>
      </c>
      <c r="F269" s="22">
        <v>2.0086129999999998E-3</v>
      </c>
      <c r="G269" s="52">
        <v>1.4006660000000001E-7</v>
      </c>
      <c r="K269" s="22">
        <f>F269/(AVERAGE($J$263:$J$278))</f>
        <v>2.0061226156974049E-3</v>
      </c>
      <c r="L269" s="52">
        <f>(G269/F269)*K269</f>
        <v>1.398929380442336E-7</v>
      </c>
      <c r="M269" s="56">
        <f>((K269/0.0020025)-1)*1000</f>
        <v>1.8090465405267153</v>
      </c>
      <c r="N269" s="57">
        <f>(L269/K269)*1000</f>
        <v>6.9732994857645572E-2</v>
      </c>
      <c r="O269" s="58">
        <v>0.28460459445634384</v>
      </c>
      <c r="S269" s="21"/>
      <c r="T269" s="22">
        <f>F269</f>
        <v>2.0086129999999998E-3</v>
      </c>
      <c r="W269" s="32">
        <v>265</v>
      </c>
    </row>
    <row r="270" spans="1:36" s="43" customFormat="1">
      <c r="A270" s="84" t="s">
        <v>341</v>
      </c>
      <c r="B270" s="85">
        <v>2937595000</v>
      </c>
      <c r="C270" s="85">
        <v>1818004</v>
      </c>
      <c r="D270" s="85">
        <v>5931361</v>
      </c>
      <c r="E270" s="85">
        <v>3738.5070000000001</v>
      </c>
      <c r="F270" s="86">
        <v>2.019121E-3</v>
      </c>
      <c r="G270" s="85">
        <v>1.151398E-7</v>
      </c>
      <c r="H270" s="46"/>
      <c r="I270" s="46"/>
      <c r="J270" s="47"/>
      <c r="K270" s="45"/>
      <c r="L270" s="44"/>
      <c r="M270" s="48"/>
      <c r="N270" s="49"/>
      <c r="O270" s="50"/>
      <c r="P270" s="45">
        <f>F270</f>
        <v>2.019121E-3</v>
      </c>
      <c r="S270" s="60"/>
      <c r="W270" s="32">
        <v>266</v>
      </c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</row>
    <row r="271" spans="1:36" s="43" customFormat="1">
      <c r="A271" s="84" t="s">
        <v>342</v>
      </c>
      <c r="B271" s="85">
        <v>2966183000</v>
      </c>
      <c r="C271" s="85">
        <v>4740298</v>
      </c>
      <c r="D271" s="85">
        <v>5987007</v>
      </c>
      <c r="E271" s="85">
        <v>9484.0580000000009</v>
      </c>
      <c r="F271" s="86">
        <v>2.0184220000000002E-3</v>
      </c>
      <c r="G271" s="85">
        <v>1.098083E-7</v>
      </c>
      <c r="H271" s="46"/>
      <c r="I271" s="46"/>
      <c r="J271" s="47"/>
      <c r="K271" s="45"/>
      <c r="L271" s="44"/>
      <c r="M271" s="48"/>
      <c r="N271" s="49"/>
      <c r="O271" s="50"/>
      <c r="P271" s="45">
        <f>F271</f>
        <v>2.0184220000000002E-3</v>
      </c>
      <c r="S271" s="60"/>
      <c r="W271" s="32">
        <v>267</v>
      </c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</row>
    <row r="272" spans="1:36">
      <c r="A272" s="21" t="s">
        <v>343</v>
      </c>
      <c r="B272" s="52">
        <v>3018359000</v>
      </c>
      <c r="C272" s="52">
        <v>822157.1</v>
      </c>
      <c r="D272" s="52">
        <v>6055958</v>
      </c>
      <c r="E272" s="52">
        <v>1633.836</v>
      </c>
      <c r="F272" s="22">
        <v>2.006374E-3</v>
      </c>
      <c r="G272" s="52">
        <v>1.0068430000000001E-7</v>
      </c>
      <c r="K272" s="22">
        <f>F272/(AVERAGE($J$263:$J$278))</f>
        <v>2.0038863917276576E-3</v>
      </c>
      <c r="L272" s="52">
        <f>(G272/F272)*K272</f>
        <v>1.0055946629622643E-7</v>
      </c>
      <c r="M272" s="56">
        <f>((K272/0.0020025)-1)*1000</f>
        <v>0.69233045076533273</v>
      </c>
      <c r="N272" s="57">
        <f>(L272/K272)*1000</f>
        <v>5.0182219267195453E-2</v>
      </c>
      <c r="O272" s="58">
        <v>0.28460459445634384</v>
      </c>
      <c r="S272" s="21"/>
      <c r="T272" s="22">
        <f>F272</f>
        <v>2.006374E-3</v>
      </c>
      <c r="W272" s="32">
        <v>268</v>
      </c>
    </row>
    <row r="273" spans="1:36">
      <c r="A273" s="21" t="s">
        <v>344</v>
      </c>
      <c r="B273" s="52">
        <v>3061641000</v>
      </c>
      <c r="C273" s="52">
        <v>1924957</v>
      </c>
      <c r="D273" s="52">
        <v>6140836</v>
      </c>
      <c r="E273" s="52">
        <v>3867.8910000000001</v>
      </c>
      <c r="F273" s="22">
        <v>2.005733E-3</v>
      </c>
      <c r="G273" s="52">
        <v>1.4949349999999999E-7</v>
      </c>
      <c r="K273" s="22">
        <f>F273/(AVERAGE($J$263:$J$278))</f>
        <v>2.0032461864732546E-3</v>
      </c>
      <c r="L273" s="52">
        <f>(G273/F273)*K273</f>
        <v>1.4930815007657524E-7</v>
      </c>
      <c r="M273" s="56">
        <f>((K273/0.0020025)-1)*1000</f>
        <v>0.3726274523119244</v>
      </c>
      <c r="N273" s="57">
        <f>(L273/K273)*1000</f>
        <v>7.4533100866366553E-2</v>
      </c>
      <c r="O273" s="58">
        <v>0.28460459445634384</v>
      </c>
      <c r="S273" s="21"/>
      <c r="T273" s="22">
        <f>F273</f>
        <v>2.005733E-3</v>
      </c>
      <c r="W273" s="32">
        <v>269</v>
      </c>
    </row>
    <row r="274" spans="1:36">
      <c r="A274" s="21" t="s">
        <v>345</v>
      </c>
      <c r="B274" s="52">
        <v>3011284000</v>
      </c>
      <c r="C274" s="52">
        <v>3637891</v>
      </c>
      <c r="D274" s="52">
        <v>6039536</v>
      </c>
      <c r="E274" s="52">
        <v>7058.3379999999997</v>
      </c>
      <c r="F274" s="22">
        <v>2.0056359999999999E-3</v>
      </c>
      <c r="G274" s="52">
        <v>1.3269629999999999E-7</v>
      </c>
      <c r="K274" s="22">
        <f>F274/(AVERAGE($J$263:$J$278))</f>
        <v>2.0031493067389689E-3</v>
      </c>
      <c r="L274" s="52">
        <f>(G274/F274)*K274</f>
        <v>1.3253177613077659E-7</v>
      </c>
      <c r="M274" s="56">
        <f>((K274/0.0020025)-1)*1000</f>
        <v>0.32424805941033696</v>
      </c>
      <c r="N274" s="57">
        <f>(L274/K274)*1000</f>
        <v>6.6161706311613874E-2</v>
      </c>
      <c r="O274" s="58">
        <v>0.28460459445634384</v>
      </c>
      <c r="S274" s="21"/>
      <c r="T274" s="22">
        <f>F274</f>
        <v>2.0056359999999999E-3</v>
      </c>
      <c r="W274" s="32">
        <v>270</v>
      </c>
    </row>
    <row r="275" spans="1:36">
      <c r="A275" s="21" t="s">
        <v>346</v>
      </c>
      <c r="B275" s="52">
        <v>3035540000</v>
      </c>
      <c r="C275" s="52">
        <v>3624636</v>
      </c>
      <c r="D275" s="52">
        <v>6089277</v>
      </c>
      <c r="E275" s="52">
        <v>7493.69</v>
      </c>
      <c r="F275" s="22">
        <v>2.0059940000000001E-3</v>
      </c>
      <c r="G275" s="52">
        <v>1.2451509999999999E-7</v>
      </c>
      <c r="K275" s="22">
        <f>F275/(AVERAGE($J$263:$J$278))</f>
        <v>2.0035068628716933E-3</v>
      </c>
      <c r="L275" s="52">
        <f>(G275/F275)*K275</f>
        <v>1.2436071961389472E-7</v>
      </c>
      <c r="M275" s="56">
        <f>((K275/0.0020025)-1)*1000</f>
        <v>0.50280293218141203</v>
      </c>
      <c r="N275" s="57">
        <f>(L275/K275)*1000</f>
        <v>6.2071521649616088E-2</v>
      </c>
      <c r="O275" s="58">
        <v>0.28460459445634384</v>
      </c>
      <c r="S275" s="21"/>
      <c r="T275" s="22">
        <f>F275</f>
        <v>2.0059940000000001E-3</v>
      </c>
      <c r="W275" s="32">
        <v>271</v>
      </c>
    </row>
    <row r="276" spans="1:36">
      <c r="A276" s="21" t="s">
        <v>347</v>
      </c>
      <c r="B276" s="52">
        <v>3022446000</v>
      </c>
      <c r="C276" s="52">
        <v>1502123</v>
      </c>
      <c r="D276" s="52">
        <v>6065599</v>
      </c>
      <c r="E276" s="52">
        <v>2996.9960000000001</v>
      </c>
      <c r="F276" s="22">
        <v>2.006851E-3</v>
      </c>
      <c r="G276" s="52">
        <v>6.619679E-8</v>
      </c>
      <c r="K276" s="22">
        <f>F276/(AVERAGE($J$263:$J$278))</f>
        <v>2.0043628003179074E-3</v>
      </c>
      <c r="L276" s="52">
        <f>(G276/F276)*K276</f>
        <v>6.6114715729496821E-8</v>
      </c>
      <c r="M276" s="56">
        <f>((K276/0.0020025)-1)*1000</f>
        <v>0.93023736225084086</v>
      </c>
      <c r="N276" s="57">
        <f>(L276/K276)*1000</f>
        <v>3.2985403500309686E-2</v>
      </c>
      <c r="O276" s="58">
        <v>0.28460459445634384</v>
      </c>
      <c r="S276" s="21"/>
      <c r="T276" s="22">
        <f>F276</f>
        <v>2.006851E-3</v>
      </c>
      <c r="W276" s="32">
        <v>272</v>
      </c>
    </row>
    <row r="277" spans="1:36" s="43" customFormat="1">
      <c r="A277" s="43" t="s">
        <v>348</v>
      </c>
      <c r="B277" s="44">
        <v>3014486000</v>
      </c>
      <c r="C277" s="44">
        <v>2536888</v>
      </c>
      <c r="D277" s="44">
        <v>6076602</v>
      </c>
      <c r="E277" s="44">
        <v>5207.0230000000001</v>
      </c>
      <c r="F277" s="45">
        <v>2.0157999999999999E-3</v>
      </c>
      <c r="G277" s="44">
        <v>9.8395019999999995E-8</v>
      </c>
      <c r="H277" s="46"/>
      <c r="I277" s="46"/>
      <c r="J277" s="47">
        <f>F277/$M$2</f>
        <v>1.0010925705204607</v>
      </c>
      <c r="K277" s="45"/>
      <c r="L277" s="44"/>
      <c r="M277" s="48"/>
      <c r="N277" s="49"/>
      <c r="O277" s="50"/>
      <c r="P277" s="45">
        <f>F277</f>
        <v>2.0157999999999999E-3</v>
      </c>
      <c r="S277" s="60">
        <f>((P277/0.0020025)-1)*1000</f>
        <v>6.6416978776528968</v>
      </c>
      <c r="W277" s="32">
        <v>273</v>
      </c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</row>
    <row r="278" spans="1:36" s="43" customFormat="1">
      <c r="A278" s="43" t="s">
        <v>349</v>
      </c>
      <c r="B278" s="44">
        <v>3016165000</v>
      </c>
      <c r="C278" s="44">
        <v>1037010</v>
      </c>
      <c r="D278" s="44">
        <v>6080731</v>
      </c>
      <c r="E278" s="44">
        <v>2112.6579999999999</v>
      </c>
      <c r="F278" s="45">
        <v>2.016047E-3</v>
      </c>
      <c r="G278" s="44">
        <v>1.082356E-7</v>
      </c>
      <c r="H278" s="46"/>
      <c r="I278" s="46"/>
      <c r="J278" s="47">
        <f>F278/$M$2</f>
        <v>1.0012152363925308</v>
      </c>
      <c r="K278" s="45"/>
      <c r="L278" s="44"/>
      <c r="M278" s="48"/>
      <c r="N278" s="49"/>
      <c r="O278" s="50"/>
      <c r="P278" s="45">
        <f>F278</f>
        <v>2.016047E-3</v>
      </c>
      <c r="S278" s="60">
        <f>((P278/0.0020025)-1)*1000</f>
        <v>6.7650436953807791</v>
      </c>
      <c r="W278" s="32">
        <v>274</v>
      </c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</row>
    <row r="279" spans="1:36">
      <c r="A279" s="21" t="s">
        <v>350</v>
      </c>
      <c r="B279" s="52">
        <v>3042395000</v>
      </c>
      <c r="C279" s="52">
        <v>2887142</v>
      </c>
      <c r="D279" s="52">
        <v>6105493</v>
      </c>
      <c r="E279" s="52">
        <v>5900.6610000000001</v>
      </c>
      <c r="F279" s="22">
        <v>2.0068040000000001E-3</v>
      </c>
      <c r="G279" s="52">
        <v>1.303364E-7</v>
      </c>
      <c r="K279" s="22">
        <f>F279/(AVERAGE($J$277:$J$285))</f>
        <v>2.0043644905268386E-3</v>
      </c>
      <c r="L279" s="52">
        <f>(G279/F279)*K279</f>
        <v>1.3017796056969303E-7</v>
      </c>
      <c r="M279" s="56">
        <f>((K279/0.0020025)-1)*1000</f>
        <v>0.9310814116547661</v>
      </c>
      <c r="N279" s="57">
        <f>(L279/K279)*1000</f>
        <v>6.4947249457346104E-2</v>
      </c>
      <c r="O279" s="58">
        <v>0.28460459445634384</v>
      </c>
      <c r="S279" s="21"/>
      <c r="T279" s="22">
        <f>F279</f>
        <v>2.0068040000000001E-3</v>
      </c>
      <c r="W279" s="32">
        <v>275</v>
      </c>
    </row>
    <row r="280" spans="1:36">
      <c r="A280" s="21" t="s">
        <v>351</v>
      </c>
      <c r="B280" s="52">
        <v>3084633000</v>
      </c>
      <c r="C280" s="52">
        <v>3257494</v>
      </c>
      <c r="D280" s="52">
        <v>6192838</v>
      </c>
      <c r="E280" s="52">
        <v>6647.6949999999997</v>
      </c>
      <c r="F280" s="22">
        <v>2.007642E-3</v>
      </c>
      <c r="G280" s="52">
        <v>1.0735100000000001E-7</v>
      </c>
      <c r="K280" s="22">
        <f>F280/(AVERAGE($J$277:$J$285))</f>
        <v>2.0052014718379488E-3</v>
      </c>
      <c r="L280" s="52">
        <f>(G280/F280)*K280</f>
        <v>1.0722050206325413E-7</v>
      </c>
      <c r="M280" s="56">
        <f>((K280/0.0020025)-1)*1000</f>
        <v>1.349049606965691</v>
      </c>
      <c r="N280" s="57">
        <f>(L280/K280)*1000</f>
        <v>5.3471186596016622E-2</v>
      </c>
      <c r="O280" s="58">
        <v>0.28460459445634384</v>
      </c>
      <c r="S280" s="21"/>
      <c r="T280" s="22">
        <f>F280</f>
        <v>2.007642E-3</v>
      </c>
      <c r="W280" s="32">
        <v>276</v>
      </c>
    </row>
    <row r="281" spans="1:36">
      <c r="A281" s="21" t="s">
        <v>352</v>
      </c>
      <c r="B281" s="52">
        <v>3098729000</v>
      </c>
      <c r="C281" s="52">
        <v>3635044</v>
      </c>
      <c r="D281" s="52">
        <v>6217642</v>
      </c>
      <c r="E281" s="52">
        <v>7108.7759999999998</v>
      </c>
      <c r="F281" s="22">
        <v>2.006514E-3</v>
      </c>
      <c r="G281" s="52">
        <v>1.3934009999999999E-7</v>
      </c>
      <c r="K281" s="22">
        <f>F281/(AVERAGE($J$277:$J$285))</f>
        <v>2.0040748430564066E-3</v>
      </c>
      <c r="L281" s="52">
        <f>(G281/F281)*K281</f>
        <v>1.3917071549910143E-7</v>
      </c>
      <c r="M281" s="56">
        <f>((K281/0.0020025)-1)*1000</f>
        <v>0.78643848010329087</v>
      </c>
      <c r="N281" s="57">
        <f>(L281/K281)*1000</f>
        <v>6.9443871311139618E-2</v>
      </c>
      <c r="O281" s="58">
        <v>0.28460459445634384</v>
      </c>
      <c r="S281" s="21"/>
      <c r="T281" s="22">
        <f>F281</f>
        <v>2.006514E-3</v>
      </c>
      <c r="W281" s="32">
        <v>277</v>
      </c>
    </row>
    <row r="282" spans="1:36">
      <c r="A282" s="21" t="s">
        <v>353</v>
      </c>
      <c r="B282" s="52">
        <v>3157692000</v>
      </c>
      <c r="C282" s="52">
        <v>4729091</v>
      </c>
      <c r="D282" s="52">
        <v>6334146</v>
      </c>
      <c r="E282" s="52">
        <v>9204.4439999999995</v>
      </c>
      <c r="F282" s="22">
        <v>2.005943E-3</v>
      </c>
      <c r="G282" s="52">
        <v>1.2686869999999999E-7</v>
      </c>
      <c r="K282" s="22">
        <f>F282/(AVERAGE($J$277:$J$285))</f>
        <v>2.0035045371749696E-3</v>
      </c>
      <c r="L282" s="52">
        <f>(G282/F282)*K282</f>
        <v>1.2671447597239306E-7</v>
      </c>
      <c r="M282" s="56">
        <f>((K282/0.0020025)-1)*1000</f>
        <v>0.50164153556542246</v>
      </c>
      <c r="N282" s="57">
        <f>(L282/K282)*1000</f>
        <v>6.3246413282929764E-2</v>
      </c>
      <c r="O282" s="58">
        <v>0.28460459445634384</v>
      </c>
      <c r="S282" s="21"/>
      <c r="T282" s="22">
        <f>F282</f>
        <v>2.005943E-3</v>
      </c>
      <c r="W282" s="32">
        <v>278</v>
      </c>
    </row>
    <row r="283" spans="1:36">
      <c r="A283" s="21" t="s">
        <v>354</v>
      </c>
      <c r="B283" s="52">
        <v>3182339000</v>
      </c>
      <c r="C283" s="52">
        <v>878158.6</v>
      </c>
      <c r="D283" s="52">
        <v>6383093</v>
      </c>
      <c r="E283" s="52">
        <v>1824.7339999999999</v>
      </c>
      <c r="F283" s="22">
        <v>2.0057870000000002E-3</v>
      </c>
      <c r="G283" s="52">
        <v>1.3036229999999999E-7</v>
      </c>
      <c r="K283" s="22">
        <f>F283/(AVERAGE($J$277:$J$285))</f>
        <v>2.0033487268115652E-3</v>
      </c>
      <c r="L283" s="52">
        <f>(G283/F283)*K283</f>
        <v>1.3020382908515575E-7</v>
      </c>
      <c r="M283" s="56">
        <f>((K283/0.0020025)-1)*1000</f>
        <v>0.42383361376541195</v>
      </c>
      <c r="N283" s="57">
        <f>(L283/K283)*1000</f>
        <v>6.4993092486889184E-2</v>
      </c>
      <c r="O283" s="58">
        <v>0.28460459445634384</v>
      </c>
      <c r="S283" s="21"/>
      <c r="T283" s="22">
        <f>F283</f>
        <v>2.0057870000000002E-3</v>
      </c>
      <c r="W283" s="32">
        <v>279</v>
      </c>
    </row>
    <row r="284" spans="1:36" s="43" customFormat="1">
      <c r="A284" s="43" t="s">
        <v>355</v>
      </c>
      <c r="B284" s="44">
        <v>3098965000</v>
      </c>
      <c r="C284" s="44">
        <v>3389512</v>
      </c>
      <c r="D284" s="44">
        <v>6247338</v>
      </c>
      <c r="E284" s="44">
        <v>6808.0389999999998</v>
      </c>
      <c r="F284" s="45">
        <v>2.0159430000000001E-3</v>
      </c>
      <c r="G284" s="44">
        <v>1.0151109999999999E-7</v>
      </c>
      <c r="H284" s="46"/>
      <c r="I284" s="46"/>
      <c r="J284" s="47">
        <f>F284/$M$2</f>
        <v>1.0011635876042908</v>
      </c>
      <c r="K284" s="45"/>
      <c r="L284" s="44"/>
      <c r="M284" s="48"/>
      <c r="N284" s="49"/>
      <c r="O284" s="50"/>
      <c r="P284" s="45">
        <f>F284</f>
        <v>2.0159430000000001E-3</v>
      </c>
      <c r="S284" s="60">
        <f>((P284/0.0020025)-1)*1000</f>
        <v>6.7131086142322438</v>
      </c>
      <c r="W284" s="32">
        <v>280</v>
      </c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</row>
    <row r="285" spans="1:36" s="43" customFormat="1">
      <c r="A285" s="43" t="s">
        <v>356</v>
      </c>
      <c r="B285" s="44">
        <v>3090457000</v>
      </c>
      <c r="C285" s="44">
        <v>806729</v>
      </c>
      <c r="D285" s="44">
        <v>6231638</v>
      </c>
      <c r="E285" s="44">
        <v>1732.568</v>
      </c>
      <c r="F285" s="45">
        <v>2.0164129999999999E-3</v>
      </c>
      <c r="G285" s="44">
        <v>1.2558409999999999E-7</v>
      </c>
      <c r="H285" s="46"/>
      <c r="I285" s="46"/>
      <c r="J285" s="47">
        <f>F285/$M$2</f>
        <v>1.0013970003972983</v>
      </c>
      <c r="K285" s="45"/>
      <c r="L285" s="44"/>
      <c r="M285" s="48"/>
      <c r="N285" s="49"/>
      <c r="O285" s="50"/>
      <c r="P285" s="45">
        <f>F285</f>
        <v>2.0164129999999999E-3</v>
      </c>
      <c r="S285" s="60">
        <f>((P285/0.0020025)-1)*1000</f>
        <v>6.9478152309612184</v>
      </c>
      <c r="W285" s="32">
        <v>281</v>
      </c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</row>
    <row r="286" spans="1:36">
      <c r="A286" s="21" t="s">
        <v>357</v>
      </c>
      <c r="B286" s="52">
        <v>3109877000</v>
      </c>
      <c r="C286" s="52">
        <v>2782157</v>
      </c>
      <c r="D286" s="52">
        <v>6236975</v>
      </c>
      <c r="E286" s="52">
        <v>5474.6040000000003</v>
      </c>
      <c r="F286" s="22">
        <v>2.0055379999999999E-3</v>
      </c>
      <c r="G286" s="52">
        <v>1.619015E-7</v>
      </c>
      <c r="K286" s="22">
        <f>F286/(AVERAGE($J$284:$J$291))</f>
        <v>2.0030073828059898E-3</v>
      </c>
      <c r="L286" s="52">
        <f>(G286/F286)*K286</f>
        <v>1.6169721031831058E-7</v>
      </c>
      <c r="M286" s="56">
        <f>((K286/0.0020025)-1)*1000</f>
        <v>0.25337468463915158</v>
      </c>
      <c r="N286" s="57">
        <f>(L286/K286)*1000</f>
        <v>8.0727216337960192E-2</v>
      </c>
      <c r="O286" s="58">
        <v>0.28460459445634384</v>
      </c>
      <c r="S286" s="21"/>
      <c r="T286" s="22">
        <f>F286</f>
        <v>2.0055379999999999E-3</v>
      </c>
      <c r="W286" s="32">
        <v>282</v>
      </c>
    </row>
    <row r="287" spans="1:36">
      <c r="A287" s="21" t="s">
        <v>358</v>
      </c>
      <c r="B287" s="52">
        <v>3068550000</v>
      </c>
      <c r="C287" s="52">
        <v>1550006</v>
      </c>
      <c r="D287" s="52">
        <v>6158455</v>
      </c>
      <c r="E287" s="52">
        <v>3193.9929999999999</v>
      </c>
      <c r="F287" s="22">
        <v>2.0069599999999999E-3</v>
      </c>
      <c r="G287" s="52">
        <v>6.7179999999999997E-8</v>
      </c>
      <c r="K287" s="22">
        <f>F287/(AVERAGE($J$284:$J$291))</f>
        <v>2.0044275885055828E-3</v>
      </c>
      <c r="L287" s="52">
        <f>(G287/F287)*K287</f>
        <v>6.7095231293002881E-8</v>
      </c>
      <c r="M287" s="56">
        <f>((K287/0.0020025)-1)*1000</f>
        <v>0.96259101402385028</v>
      </c>
      <c r="N287" s="57">
        <f>(L287/K287)*1000</f>
        <v>3.3473512177621879E-2</v>
      </c>
      <c r="O287" s="58">
        <v>0.28460459445634384</v>
      </c>
      <c r="S287" s="21"/>
      <c r="T287" s="22">
        <f>F287</f>
        <v>2.0069599999999999E-3</v>
      </c>
      <c r="W287" s="32">
        <v>283</v>
      </c>
    </row>
    <row r="288" spans="1:36">
      <c r="A288" s="21" t="s">
        <v>359</v>
      </c>
      <c r="B288" s="52">
        <v>3059469000</v>
      </c>
      <c r="C288" s="52">
        <v>1274037</v>
      </c>
      <c r="D288" s="52">
        <v>6136748</v>
      </c>
      <c r="E288" s="52">
        <v>2372.5889999999999</v>
      </c>
      <c r="F288" s="22">
        <v>2.0058210000000001E-3</v>
      </c>
      <c r="G288" s="52">
        <v>1.4187380000000001E-7</v>
      </c>
      <c r="K288" s="22">
        <f>F288/(AVERAGE($J$284:$J$291))</f>
        <v>2.0032900257124491E-3</v>
      </c>
      <c r="L288" s="52">
        <f>(G288/F288)*K288</f>
        <v>1.4169478156322169E-7</v>
      </c>
      <c r="M288" s="56">
        <f>((K288/0.0020025)-1)*1000</f>
        <v>0.39451970659132307</v>
      </c>
      <c r="N288" s="57">
        <f>(L288/K288)*1000</f>
        <v>7.0731037315892101E-2</v>
      </c>
      <c r="O288" s="58">
        <v>0.28460459445634384</v>
      </c>
      <c r="S288" s="21"/>
      <c r="T288" s="22">
        <f>F288</f>
        <v>2.0058210000000001E-3</v>
      </c>
      <c r="W288" s="32">
        <v>284</v>
      </c>
    </row>
    <row r="289" spans="1:36">
      <c r="A289" s="21" t="s">
        <v>360</v>
      </c>
      <c r="B289" s="52">
        <v>2923345000</v>
      </c>
      <c r="C289" s="52">
        <v>1713250</v>
      </c>
      <c r="D289" s="52">
        <v>5881237</v>
      </c>
      <c r="E289" s="52">
        <v>3506.9589999999998</v>
      </c>
      <c r="F289" s="22">
        <v>2.0118169999999999E-3</v>
      </c>
      <c r="G289" s="52">
        <v>6.7835600000000004E-8</v>
      </c>
      <c r="K289" s="22">
        <f>F289/(AVERAGE($J$284:$J$291))</f>
        <v>2.0092784598719137E-3</v>
      </c>
      <c r="L289" s="52">
        <f>(G289/F289)*K289</f>
        <v>6.775000404732996E-8</v>
      </c>
      <c r="M289" s="56">
        <f>((K289/0.0020025)-1)*1000</f>
        <v>3.3849986875973403</v>
      </c>
      <c r="N289" s="57">
        <f>(L289/K289)*1000</f>
        <v>3.3718573806663335E-2</v>
      </c>
      <c r="O289" s="58">
        <v>0.28460459445634384</v>
      </c>
      <c r="S289" s="21"/>
      <c r="T289" s="22">
        <f>F289</f>
        <v>2.0118169999999999E-3</v>
      </c>
      <c r="W289" s="32">
        <v>285</v>
      </c>
    </row>
    <row r="290" spans="1:36" s="43" customFormat="1">
      <c r="A290" s="43" t="s">
        <v>361</v>
      </c>
      <c r="B290" s="44">
        <v>2979317000</v>
      </c>
      <c r="C290" s="44">
        <v>1044894</v>
      </c>
      <c r="D290" s="44">
        <v>6006660</v>
      </c>
      <c r="E290" s="44">
        <v>2195.9989999999998</v>
      </c>
      <c r="F290" s="45">
        <v>2.0161200000000002E-3</v>
      </c>
      <c r="G290" s="44">
        <v>1.024983E-7</v>
      </c>
      <c r="H290" s="46"/>
      <c r="I290" s="46"/>
      <c r="J290" s="47">
        <f>F290/$M$2</f>
        <v>1.0012514898688916</v>
      </c>
      <c r="K290" s="45"/>
      <c r="L290" s="44"/>
      <c r="M290" s="48"/>
      <c r="N290" s="49"/>
      <c r="O290" s="50"/>
      <c r="P290" s="45">
        <f>F290</f>
        <v>2.0161200000000002E-3</v>
      </c>
      <c r="S290" s="60">
        <f>((P290/0.0020025)-1)*1000</f>
        <v>6.801498127340988</v>
      </c>
      <c r="W290" s="32">
        <v>286</v>
      </c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</row>
    <row r="291" spans="1:36" s="43" customFormat="1">
      <c r="A291" s="43" t="s">
        <v>362</v>
      </c>
      <c r="B291" s="44">
        <v>3004997000</v>
      </c>
      <c r="C291" s="44">
        <v>3211192</v>
      </c>
      <c r="D291" s="44">
        <v>6058373</v>
      </c>
      <c r="E291" s="44">
        <v>6289.7640000000001</v>
      </c>
      <c r="F291" s="45">
        <v>2.0160999999999998E-3</v>
      </c>
      <c r="G291" s="44">
        <v>1.115373E-7</v>
      </c>
      <c r="H291" s="46"/>
      <c r="I291" s="46"/>
      <c r="J291" s="47">
        <f>F291/$M$2</f>
        <v>1.0012415574096145</v>
      </c>
      <c r="K291" s="45"/>
      <c r="L291" s="44"/>
      <c r="M291" s="48"/>
      <c r="N291" s="49"/>
      <c r="O291" s="50"/>
      <c r="P291" s="45">
        <f>F291</f>
        <v>2.0160999999999998E-3</v>
      </c>
      <c r="S291" s="60">
        <f>((P291/0.0020025)-1)*1000</f>
        <v>6.7915106117353297</v>
      </c>
      <c r="W291" s="32">
        <v>287</v>
      </c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</row>
    <row r="292" spans="1:36">
      <c r="A292" s="21" t="s">
        <v>363</v>
      </c>
      <c r="B292" s="52">
        <v>2906228000</v>
      </c>
      <c r="C292" s="52">
        <v>2210241</v>
      </c>
      <c r="D292" s="52">
        <v>5846669</v>
      </c>
      <c r="E292" s="52">
        <v>4358.97</v>
      </c>
      <c r="F292" s="22">
        <v>2.0117720000000002E-3</v>
      </c>
      <c r="G292" s="52">
        <v>1.2672969999999999E-7</v>
      </c>
      <c r="K292" s="22">
        <f>F292/(AVERAGE($J$290:$J$297))</f>
        <v>2.0091615168759806E-3</v>
      </c>
      <c r="L292" s="52">
        <f>(G292/F292)*K292</f>
        <v>1.2656525505138649E-7</v>
      </c>
      <c r="M292" s="56">
        <f>((K292/0.0020025)-1)*1000</f>
        <v>3.3266001877556572</v>
      </c>
      <c r="N292" s="57">
        <f>(L292/K292)*1000</f>
        <v>6.2994066922096525E-2</v>
      </c>
      <c r="O292" s="58">
        <v>0.28460459445634384</v>
      </c>
      <c r="S292" s="21"/>
      <c r="T292" s="22">
        <f>F292</f>
        <v>2.0117720000000002E-3</v>
      </c>
      <c r="W292" s="32">
        <v>288</v>
      </c>
    </row>
    <row r="293" spans="1:36">
      <c r="A293" s="21" t="s">
        <v>364</v>
      </c>
      <c r="B293" s="52">
        <v>2926511000</v>
      </c>
      <c r="C293" s="52">
        <v>2065859</v>
      </c>
      <c r="D293" s="52">
        <v>5885459</v>
      </c>
      <c r="E293" s="52">
        <v>4114.5010000000002</v>
      </c>
      <c r="F293" s="22">
        <v>2.0110839999999998E-3</v>
      </c>
      <c r="G293" s="52">
        <v>1.4471489999999999E-7</v>
      </c>
      <c r="K293" s="22">
        <f>F293/(AVERAGE($J$290:$J$297))</f>
        <v>2.0084744096274397E-3</v>
      </c>
      <c r="L293" s="52">
        <f>(G293/F293)*K293</f>
        <v>1.445271173863419E-7</v>
      </c>
      <c r="M293" s="56">
        <f>((K293/0.0020025)-1)*1000</f>
        <v>2.9834754693831567</v>
      </c>
      <c r="N293" s="57">
        <f>(L293/K293)*1000</f>
        <v>7.1958655133251531E-2</v>
      </c>
      <c r="O293" s="58">
        <v>0.28460459445634384</v>
      </c>
      <c r="S293" s="21"/>
      <c r="T293" s="22">
        <f>F293</f>
        <v>2.0110839999999998E-3</v>
      </c>
      <c r="W293" s="32">
        <v>289</v>
      </c>
    </row>
    <row r="294" spans="1:36">
      <c r="A294" s="21" t="s">
        <v>365</v>
      </c>
      <c r="B294" s="52">
        <v>2928752000</v>
      </c>
      <c r="C294" s="52">
        <v>849278.8</v>
      </c>
      <c r="D294" s="52">
        <v>5891941</v>
      </c>
      <c r="E294" s="52">
        <v>2013.3779999999999</v>
      </c>
      <c r="F294" s="22">
        <v>2.0117580000000002E-3</v>
      </c>
      <c r="G294" s="52">
        <v>1.8160810000000001E-7</v>
      </c>
      <c r="K294" s="22">
        <f>F294/(AVERAGE($J$290:$J$297))</f>
        <v>2.0091475350424346E-3</v>
      </c>
      <c r="L294" s="52">
        <f>(G294/F294)*K294</f>
        <v>1.8137244462740544E-7</v>
      </c>
      <c r="M294" s="56">
        <f>((K294/0.0020025)-1)*1000</f>
        <v>3.3196179987189378</v>
      </c>
      <c r="N294" s="57">
        <f>(L294/K294)*1000</f>
        <v>9.0273333074852927E-2</v>
      </c>
      <c r="O294" s="58">
        <v>0.28460459445634384</v>
      </c>
      <c r="S294" s="21"/>
      <c r="T294" s="22">
        <f>F294</f>
        <v>2.0117580000000002E-3</v>
      </c>
      <c r="W294" s="32">
        <v>290</v>
      </c>
    </row>
    <row r="295" spans="1:36">
      <c r="A295" s="21" t="s">
        <v>366</v>
      </c>
      <c r="B295" s="52">
        <v>2958626000</v>
      </c>
      <c r="C295" s="52">
        <v>1407248</v>
      </c>
      <c r="D295" s="52">
        <v>5953502</v>
      </c>
      <c r="E295" s="52">
        <v>2941.87</v>
      </c>
      <c r="F295" s="22">
        <v>2.012252E-3</v>
      </c>
      <c r="G295" s="52">
        <v>9.0444600000000005E-8</v>
      </c>
      <c r="K295" s="22">
        <f>F295/(AVERAGE($J$290:$J$297))</f>
        <v>2.0096408940261249E-3</v>
      </c>
      <c r="L295" s="52">
        <f>(G295/F295)*K295</f>
        <v>9.0327238737412248E-8</v>
      </c>
      <c r="M295" s="56">
        <f>((K295/0.0020025)-1)*1000</f>
        <v>3.5659895261548336</v>
      </c>
      <c r="N295" s="57">
        <f>(L295/K295)*1000</f>
        <v>4.4946954953952095E-2</v>
      </c>
      <c r="O295" s="58">
        <v>0.28460459445634384</v>
      </c>
      <c r="S295" s="21"/>
      <c r="T295" s="22">
        <f>F295</f>
        <v>2.012252E-3</v>
      </c>
      <c r="W295" s="32">
        <v>291</v>
      </c>
    </row>
    <row r="296" spans="1:36" s="43" customFormat="1">
      <c r="A296" s="43" t="s">
        <v>367</v>
      </c>
      <c r="B296" s="44">
        <v>3090288000</v>
      </c>
      <c r="C296" s="44">
        <v>2846342</v>
      </c>
      <c r="D296" s="44">
        <v>6230575</v>
      </c>
      <c r="E296" s="44">
        <v>5666.3739999999998</v>
      </c>
      <c r="F296" s="45">
        <v>2.0161799999999998E-3</v>
      </c>
      <c r="G296" s="44">
        <v>1.294538E-7</v>
      </c>
      <c r="H296" s="46"/>
      <c r="I296" s="46"/>
      <c r="J296" s="47">
        <f>F296/$M$2</f>
        <v>1.0012812872467223</v>
      </c>
      <c r="K296" s="45"/>
      <c r="L296" s="44"/>
      <c r="M296" s="48"/>
      <c r="N296" s="49"/>
      <c r="O296" s="50"/>
      <c r="P296" s="45">
        <f>F296</f>
        <v>2.0161799999999998E-3</v>
      </c>
      <c r="S296" s="60">
        <f>((P296/0.0020025)-1)*1000</f>
        <v>6.831460674157297</v>
      </c>
      <c r="W296" s="32">
        <v>292</v>
      </c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</row>
    <row r="297" spans="1:36" s="43" customFormat="1">
      <c r="A297" s="43" t="s">
        <v>368</v>
      </c>
      <c r="B297" s="44">
        <v>3121116000</v>
      </c>
      <c r="C297" s="44">
        <v>3241263</v>
      </c>
      <c r="D297" s="44">
        <v>6293622</v>
      </c>
      <c r="E297" s="44">
        <v>6650.0469999999996</v>
      </c>
      <c r="F297" s="45">
        <v>2.0164649999999998E-3</v>
      </c>
      <c r="G297" s="44">
        <v>1.119714E-7</v>
      </c>
      <c r="H297" s="46"/>
      <c r="I297" s="46"/>
      <c r="J297" s="47">
        <f>F297/$M$2</f>
        <v>1.0014228247914183</v>
      </c>
      <c r="K297" s="45"/>
      <c r="L297" s="44"/>
      <c r="M297" s="48"/>
      <c r="N297" s="49"/>
      <c r="O297" s="50"/>
      <c r="P297" s="45">
        <f>F297</f>
        <v>2.0164649999999998E-3</v>
      </c>
      <c r="S297" s="60">
        <f>((P297/0.0020025)-1)*1000</f>
        <v>6.9737827715354861</v>
      </c>
      <c r="W297" s="32">
        <v>293</v>
      </c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</row>
    <row r="298" spans="1:36">
      <c r="A298" s="21" t="s">
        <v>369</v>
      </c>
      <c r="B298" s="52">
        <v>3078962000</v>
      </c>
      <c r="C298" s="52">
        <v>3794483</v>
      </c>
      <c r="D298" s="52">
        <v>6194324</v>
      </c>
      <c r="E298" s="52">
        <v>7466.56</v>
      </c>
      <c r="F298" s="22">
        <v>2.0118229999999998E-3</v>
      </c>
      <c r="G298" s="52">
        <v>1.308535E-7</v>
      </c>
      <c r="K298" s="22">
        <f>F298/(AVERAGE($J$296:$J$302))</f>
        <v>2.0090520227799631E-3</v>
      </c>
      <c r="L298" s="52">
        <f>(G298/F298)*K298</f>
        <v>1.3067326939936462E-7</v>
      </c>
      <c r="M298" s="56">
        <f>((K298/0.0020025)-1)*1000</f>
        <v>3.2719214881213876</v>
      </c>
      <c r="N298" s="57">
        <f>(L298/K298)*1000</f>
        <v>6.5042252723027827E-2</v>
      </c>
      <c r="O298" s="58">
        <v>0.28460459445634384</v>
      </c>
      <c r="S298" s="21"/>
      <c r="T298" s="22">
        <f>F298</f>
        <v>2.0118229999999998E-3</v>
      </c>
      <c r="W298" s="32">
        <v>294</v>
      </c>
    </row>
    <row r="299" spans="1:36">
      <c r="A299" s="21" t="s">
        <v>370</v>
      </c>
      <c r="B299" s="52">
        <v>3129535000</v>
      </c>
      <c r="C299" s="52">
        <v>4243552</v>
      </c>
      <c r="D299" s="52">
        <v>6296760</v>
      </c>
      <c r="E299" s="52">
        <v>8645.1550000000007</v>
      </c>
      <c r="F299" s="22">
        <v>2.0120419999999999E-3</v>
      </c>
      <c r="G299" s="52">
        <v>1.060713E-7</v>
      </c>
      <c r="K299" s="22">
        <f>F299/(AVERAGE($J$296:$J$302))</f>
        <v>2.0092707211410957E-3</v>
      </c>
      <c r="L299" s="52">
        <f>(G299/F299)*K299</f>
        <v>1.0592520307397832E-7</v>
      </c>
      <c r="M299" s="56">
        <f>((K299/0.0020025)-1)*1000</f>
        <v>3.3811341528569017</v>
      </c>
      <c r="N299" s="57">
        <f>(L299/K299)*1000</f>
        <v>5.2718233516000162E-2</v>
      </c>
      <c r="O299" s="58">
        <v>0.28460459445634384</v>
      </c>
      <c r="S299" s="21"/>
      <c r="T299" s="22">
        <f>F299</f>
        <v>2.0120419999999999E-3</v>
      </c>
      <c r="W299" s="32">
        <v>295</v>
      </c>
    </row>
    <row r="300" spans="1:36">
      <c r="A300" s="21" t="s">
        <v>371</v>
      </c>
      <c r="B300" s="52">
        <v>3130240000</v>
      </c>
      <c r="C300" s="52">
        <v>2436676</v>
      </c>
      <c r="D300" s="52">
        <v>6298649</v>
      </c>
      <c r="E300" s="52">
        <v>5037.1229999999996</v>
      </c>
      <c r="F300" s="22">
        <v>2.0121929999999998E-3</v>
      </c>
      <c r="G300" s="52">
        <v>1.2348979999999999E-7</v>
      </c>
      <c r="K300" s="22">
        <f>F300/(AVERAGE($J$296:$J$302))</f>
        <v>2.0094215131617852E-3</v>
      </c>
      <c r="L300" s="52">
        <f>(G300/F300)*K300</f>
        <v>1.2331971176524628E-7</v>
      </c>
      <c r="M300" s="56">
        <f>((K300/0.0020025)-1)*1000</f>
        <v>3.4564360358477764</v>
      </c>
      <c r="N300" s="57">
        <f>(L300/K300)*1000</f>
        <v>6.1370753203097324E-2</v>
      </c>
      <c r="O300" s="58">
        <v>0.28460459445634384</v>
      </c>
      <c r="S300" s="21"/>
      <c r="T300" s="22">
        <f>F300</f>
        <v>2.0121929999999998E-3</v>
      </c>
      <c r="W300" s="32">
        <v>296</v>
      </c>
    </row>
    <row r="301" spans="1:36" s="43" customFormat="1">
      <c r="A301" s="43" t="s">
        <v>372</v>
      </c>
      <c r="B301" s="44">
        <v>3262247000</v>
      </c>
      <c r="C301" s="44">
        <v>3850586</v>
      </c>
      <c r="D301" s="44">
        <v>6578302</v>
      </c>
      <c r="E301" s="44">
        <v>7830.7190000000001</v>
      </c>
      <c r="F301" s="45">
        <v>2.0164940000000002E-3</v>
      </c>
      <c r="G301" s="44">
        <v>8.7079290000000002E-8</v>
      </c>
      <c r="H301" s="46"/>
      <c r="I301" s="46"/>
      <c r="J301" s="47">
        <f>F301/$M$2</f>
        <v>1.0014372268573699</v>
      </c>
      <c r="K301" s="45"/>
      <c r="L301" s="44"/>
      <c r="M301" s="48"/>
      <c r="N301" s="49"/>
      <c r="O301" s="50"/>
      <c r="P301" s="45">
        <f>F301</f>
        <v>2.0164940000000002E-3</v>
      </c>
      <c r="S301" s="60">
        <f>((P301/0.0020025)-1)*1000</f>
        <v>6.9882646691636907</v>
      </c>
      <c r="W301" s="32">
        <v>297</v>
      </c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</row>
    <row r="302" spans="1:36" s="64" customFormat="1" ht="13" thickBot="1">
      <c r="A302" s="64" t="s">
        <v>373</v>
      </c>
      <c r="B302" s="65">
        <v>3297017000</v>
      </c>
      <c r="C302" s="65">
        <v>2149743</v>
      </c>
      <c r="D302" s="65">
        <v>6648007</v>
      </c>
      <c r="E302" s="65">
        <v>4493.7190000000001</v>
      </c>
      <c r="F302" s="66">
        <v>2.01637E-3</v>
      </c>
      <c r="G302" s="65">
        <v>1.09017E-7</v>
      </c>
      <c r="H302" s="67"/>
      <c r="I302" s="67"/>
      <c r="J302" s="68">
        <f>F302/$M$2</f>
        <v>1.001375645609853</v>
      </c>
      <c r="K302" s="66"/>
      <c r="L302" s="65"/>
      <c r="M302" s="69"/>
      <c r="N302" s="70"/>
      <c r="O302" s="71"/>
      <c r="P302" s="66">
        <f>F302</f>
        <v>2.01637E-3</v>
      </c>
      <c r="S302" s="64">
        <f>((P302/0.0020025)-1)*1000</f>
        <v>6.9263420724094971</v>
      </c>
      <c r="W302" s="72">
        <v>298</v>
      </c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</row>
    <row r="303" spans="1:36" s="43" customFormat="1">
      <c r="A303" s="43" t="s">
        <v>374</v>
      </c>
      <c r="B303" s="44">
        <v>3637556000</v>
      </c>
      <c r="C303" s="44">
        <v>1295596</v>
      </c>
      <c r="D303" s="44">
        <v>7324469</v>
      </c>
      <c r="E303" s="44">
        <v>2873.95</v>
      </c>
      <c r="F303" s="45">
        <v>2.0135690000000002E-3</v>
      </c>
      <c r="G303" s="44">
        <v>1.2719809999999999E-7</v>
      </c>
      <c r="H303" s="46"/>
      <c r="I303" s="46"/>
      <c r="J303" s="47">
        <f>F303/$M$2</f>
        <v>0.99998460468812089</v>
      </c>
      <c r="K303" s="45"/>
      <c r="L303" s="44"/>
      <c r="M303" s="48"/>
      <c r="N303" s="49"/>
      <c r="O303" s="50"/>
      <c r="P303" s="45">
        <f>F303</f>
        <v>2.0135690000000002E-3</v>
      </c>
      <c r="S303" s="60">
        <f>((P303/0.0020025)-1)*1000</f>
        <v>5.5275905118603585</v>
      </c>
      <c r="W303" s="32">
        <v>299</v>
      </c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</row>
    <row r="304" spans="1:36" s="43" customFormat="1">
      <c r="A304" s="43" t="s">
        <v>375</v>
      </c>
      <c r="B304" s="44">
        <v>3613832000</v>
      </c>
      <c r="C304" s="44">
        <v>1724264</v>
      </c>
      <c r="D304" s="44">
        <v>7274738</v>
      </c>
      <c r="E304" s="44">
        <v>3523.951</v>
      </c>
      <c r="F304" s="45">
        <v>2.0130259999999998E-3</v>
      </c>
      <c r="G304" s="44">
        <v>8.8880530000000003E-8</v>
      </c>
      <c r="H304" s="46"/>
      <c r="I304" s="46"/>
      <c r="J304" s="47">
        <f>F304/$M$2</f>
        <v>0.99971493841875236</v>
      </c>
      <c r="K304" s="45"/>
      <c r="L304" s="44"/>
      <c r="M304" s="48"/>
      <c r="N304" s="49"/>
      <c r="O304" s="50"/>
      <c r="P304" s="45">
        <f>F304</f>
        <v>2.0130259999999998E-3</v>
      </c>
      <c r="S304" s="60">
        <f>((P304/0.0020025)-1)*1000</f>
        <v>5.2564294631709529</v>
      </c>
      <c r="W304" s="32">
        <v>300</v>
      </c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</row>
    <row r="305" spans="1:36">
      <c r="A305" s="21" t="s">
        <v>148</v>
      </c>
      <c r="B305" s="52">
        <v>3282730000</v>
      </c>
      <c r="C305" s="52">
        <v>2538442</v>
      </c>
      <c r="D305" s="52">
        <v>6604190</v>
      </c>
      <c r="E305" s="52">
        <v>5066.1850000000004</v>
      </c>
      <c r="F305" s="22">
        <v>2.011798E-3</v>
      </c>
      <c r="G305" s="52">
        <v>9.7474460000000004E-8</v>
      </c>
      <c r="K305" s="22">
        <f>F305/(AVERAGE($J$303:$J$311))</f>
        <v>2.0115657348860941E-3</v>
      </c>
      <c r="L305" s="52">
        <f>(G305/F305)*K305</f>
        <v>9.7463206426552369E-8</v>
      </c>
      <c r="M305" s="56">
        <f>((K305/0.0020025)-1)*1000</f>
        <v>4.5272084325065354</v>
      </c>
      <c r="N305" s="57">
        <f>(L305/K305)*1000</f>
        <v>4.8451415102311463E-2</v>
      </c>
      <c r="O305" s="58">
        <f>STDEV(S303:S325)</f>
        <v>335.27745664619619</v>
      </c>
      <c r="P305" s="28"/>
      <c r="Q305" s="28">
        <f>SUM(N305:O305)</f>
        <v>335.32590806129849</v>
      </c>
      <c r="S305" s="21">
        <f>((P305/0.0020025)-1)*1000</f>
        <v>-1000</v>
      </c>
      <c r="T305" s="22">
        <f>F305</f>
        <v>2.011798E-3</v>
      </c>
      <c r="W305" s="32">
        <v>301</v>
      </c>
    </row>
    <row r="306" spans="1:36">
      <c r="A306" s="21" t="s">
        <v>154</v>
      </c>
      <c r="B306" s="52">
        <v>3619771000</v>
      </c>
      <c r="C306" s="52">
        <v>1188048</v>
      </c>
      <c r="D306" s="52">
        <v>7269804</v>
      </c>
      <c r="E306" s="52">
        <v>2473.5459999999998</v>
      </c>
      <c r="F306" s="22">
        <v>2.0083599999999998E-3</v>
      </c>
      <c r="G306" s="52">
        <v>1.152355E-7</v>
      </c>
      <c r="K306" s="22">
        <f>F306/(AVERAGE($J$303:$J$311))</f>
        <v>2.0081281318083803E-3</v>
      </c>
      <c r="L306" s="52">
        <f>(G306/F306)*K306</f>
        <v>1.1522219588769176E-7</v>
      </c>
      <c r="M306" s="56">
        <f>((K306/0.0020025)-1)*1000</f>
        <v>2.810552713298442</v>
      </c>
      <c r="N306" s="57">
        <f>(L306/K306)*1000</f>
        <v>5.7377910334800539E-2</v>
      </c>
      <c r="O306" s="58">
        <v>0.36959049368208102</v>
      </c>
      <c r="Q306" s="28">
        <f t="shared" ref="Q306:Q323" si="5">SUM(N306:O306)</f>
        <v>0.42696840401688158</v>
      </c>
      <c r="S306" s="21"/>
      <c r="T306" s="22">
        <f>F306</f>
        <v>2.0083599999999998E-3</v>
      </c>
      <c r="W306" s="32">
        <v>302</v>
      </c>
    </row>
    <row r="307" spans="1:36">
      <c r="A307" s="21" t="s">
        <v>155</v>
      </c>
      <c r="B307" s="52">
        <v>3592568000</v>
      </c>
      <c r="C307" s="52">
        <v>1455213</v>
      </c>
      <c r="D307" s="52">
        <v>7216769</v>
      </c>
      <c r="E307" s="52">
        <v>2980.1239999999998</v>
      </c>
      <c r="F307" s="22">
        <v>2.0088049999999998E-3</v>
      </c>
      <c r="G307" s="52">
        <v>5.616612E-8</v>
      </c>
      <c r="K307" s="22">
        <f>F307/(AVERAGE($J$303:$J$311))</f>
        <v>2.0085730804324589E-3</v>
      </c>
      <c r="L307" s="52">
        <f>(G307/F307)*K307</f>
        <v>5.6159635536719172E-8</v>
      </c>
      <c r="M307" s="56">
        <f>((K307/0.0020025)-1)*1000</f>
        <v>3.0327492796300426</v>
      </c>
      <c r="N307" s="57">
        <f>(L307/K307)*1000</f>
        <v>2.7959966248590585E-2</v>
      </c>
      <c r="O307" s="58">
        <v>0.36959049368208102</v>
      </c>
      <c r="Q307" s="28">
        <f t="shared" si="5"/>
        <v>0.39755045993067162</v>
      </c>
      <c r="S307" s="21"/>
      <c r="T307" s="22">
        <f>F307</f>
        <v>2.0088049999999998E-3</v>
      </c>
      <c r="W307" s="32">
        <v>303</v>
      </c>
    </row>
    <row r="308" spans="1:36">
      <c r="A308" s="21" t="s">
        <v>156</v>
      </c>
      <c r="B308" s="52">
        <v>3560472000</v>
      </c>
      <c r="C308" s="52">
        <v>2996552</v>
      </c>
      <c r="D308" s="52">
        <v>7153124</v>
      </c>
      <c r="E308" s="52">
        <v>6173.4530000000004</v>
      </c>
      <c r="F308" s="22">
        <v>2.0090379999999999E-3</v>
      </c>
      <c r="G308" s="52">
        <v>1.0671049999999999E-7</v>
      </c>
      <c r="K308" s="22">
        <f>F308/(AVERAGE($J$303:$J$311))</f>
        <v>2.0088060535322573E-3</v>
      </c>
      <c r="L308" s="52">
        <f>(G308/F308)*K308</f>
        <v>1.0669818011180174E-7</v>
      </c>
      <c r="M308" s="56">
        <f>((K308/0.0020025)-1)*1000</f>
        <v>3.1490904031248323</v>
      </c>
      <c r="N308" s="57">
        <f>(L308/K308)*1000</f>
        <v>5.3115222310379399E-2</v>
      </c>
      <c r="O308" s="58">
        <v>0.36959049368208102</v>
      </c>
      <c r="Q308" s="28">
        <f t="shared" si="5"/>
        <v>0.42270571599246043</v>
      </c>
      <c r="S308" s="21"/>
      <c r="T308" s="22">
        <f>F308</f>
        <v>2.0090379999999999E-3</v>
      </c>
      <c r="W308" s="32">
        <v>304</v>
      </c>
    </row>
    <row r="309" spans="1:36">
      <c r="A309" s="21" t="s">
        <v>376</v>
      </c>
      <c r="B309" s="52">
        <v>3217558000</v>
      </c>
      <c r="C309" s="52">
        <v>3197686</v>
      </c>
      <c r="D309" s="52">
        <v>6513470</v>
      </c>
      <c r="E309" s="52">
        <v>6656.5479999999998</v>
      </c>
      <c r="F309" s="22">
        <v>2.0243520000000001E-3</v>
      </c>
      <c r="G309" s="52">
        <v>1.022969E-7</v>
      </c>
      <c r="K309" s="22">
        <f>F309/(AVERAGE($J$303:$J$311))</f>
        <v>2.0241182855078562E-3</v>
      </c>
      <c r="L309" s="52">
        <f>(G309/F309)*K309</f>
        <v>1.0228508966857967E-7</v>
      </c>
      <c r="M309" s="56">
        <f>((K309/0.0020025)-1)*1000</f>
        <v>10.795648193685947</v>
      </c>
      <c r="N309" s="57">
        <f>(L309/K309)*1000</f>
        <v>5.0533158264965773E-2</v>
      </c>
      <c r="O309" s="58">
        <v>0.36959049368208102</v>
      </c>
      <c r="Q309" s="28">
        <f t="shared" si="5"/>
        <v>0.42012365194704682</v>
      </c>
      <c r="S309" s="21"/>
      <c r="T309" s="22">
        <f>F309</f>
        <v>2.0243520000000001E-3</v>
      </c>
      <c r="W309" s="32">
        <v>305</v>
      </c>
    </row>
    <row r="310" spans="1:36" s="43" customFormat="1">
      <c r="A310" s="43" t="s">
        <v>377</v>
      </c>
      <c r="B310" s="44">
        <v>3559670000</v>
      </c>
      <c r="C310" s="44">
        <v>642670</v>
      </c>
      <c r="D310" s="44">
        <v>7168091</v>
      </c>
      <c r="E310" s="44">
        <v>1303.3309999999999</v>
      </c>
      <c r="F310" s="45">
        <v>2.0136949999999998E-3</v>
      </c>
      <c r="G310" s="44">
        <v>1.165555E-7</v>
      </c>
      <c r="H310" s="46"/>
      <c r="I310" s="46"/>
      <c r="J310" s="47">
        <f>F310/$M$2</f>
        <v>1.0000471791815653</v>
      </c>
      <c r="K310" s="45"/>
      <c r="L310" s="44"/>
      <c r="M310" s="48"/>
      <c r="N310" s="49"/>
      <c r="O310" s="50"/>
      <c r="P310" s="45">
        <f>F310</f>
        <v>2.0136949999999998E-3</v>
      </c>
      <c r="Q310" s="28">
        <f t="shared" si="5"/>
        <v>0</v>
      </c>
      <c r="S310" s="60">
        <f>((P310/0.0020025)-1)*1000</f>
        <v>5.5905118601746739</v>
      </c>
      <c r="W310" s="32">
        <v>306</v>
      </c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</row>
    <row r="311" spans="1:36" s="43" customFormat="1">
      <c r="A311" s="43" t="s">
        <v>378</v>
      </c>
      <c r="B311" s="44">
        <v>3579326000</v>
      </c>
      <c r="C311" s="44">
        <v>2240523</v>
      </c>
      <c r="D311" s="44">
        <v>7212486</v>
      </c>
      <c r="E311" s="44">
        <v>4577.5540000000001</v>
      </c>
      <c r="F311" s="45">
        <v>2.0150400000000001E-3</v>
      </c>
      <c r="G311" s="44">
        <v>1.2145150000000001E-7</v>
      </c>
      <c r="H311" s="46"/>
      <c r="I311" s="46"/>
      <c r="J311" s="47">
        <f>F311/$M$2</f>
        <v>1.0007151370679381</v>
      </c>
      <c r="K311" s="45"/>
      <c r="L311" s="44"/>
      <c r="M311" s="48"/>
      <c r="N311" s="49"/>
      <c r="O311" s="50"/>
      <c r="P311" s="45">
        <f>F311</f>
        <v>2.0150400000000001E-3</v>
      </c>
      <c r="Q311" s="28">
        <f t="shared" si="5"/>
        <v>0</v>
      </c>
      <c r="S311" s="60">
        <f>((P311/0.0020025)-1)*1000</f>
        <v>6.2621722846443184</v>
      </c>
      <c r="W311" s="32">
        <v>307</v>
      </c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</row>
    <row r="312" spans="1:36">
      <c r="A312" s="21" t="s">
        <v>157</v>
      </c>
      <c r="B312" s="52">
        <v>3546174000</v>
      </c>
      <c r="C312" s="52">
        <v>1935056</v>
      </c>
      <c r="D312" s="52">
        <v>7125771</v>
      </c>
      <c r="E312" s="52">
        <v>3905.9479999999999</v>
      </c>
      <c r="F312" s="22">
        <v>2.009425E-3</v>
      </c>
      <c r="G312" s="52">
        <v>1.061371E-7</v>
      </c>
      <c r="K312" s="22">
        <f>F312/(AVERAGE($J$310:$J$318))</f>
        <v>2.0085167984976999E-3</v>
      </c>
      <c r="L312" s="52">
        <f>(G312/F312)*K312</f>
        <v>1.0608912912590926E-7</v>
      </c>
      <c r="M312" s="56">
        <f>((K312/0.0020025)-1)*1000</f>
        <v>3.0046434445443193</v>
      </c>
      <c r="N312" s="57">
        <f>(L312/K312)*1000</f>
        <v>5.2819637458476926E-2</v>
      </c>
      <c r="O312" s="58">
        <v>0.36959049368208102</v>
      </c>
      <c r="Q312" s="28">
        <f t="shared" si="5"/>
        <v>0.42241013114055792</v>
      </c>
      <c r="S312" s="21"/>
      <c r="T312" s="22">
        <f>F312</f>
        <v>2.009425E-3</v>
      </c>
      <c r="W312" s="32">
        <v>308</v>
      </c>
    </row>
    <row r="313" spans="1:36">
      <c r="A313" s="21" t="s">
        <v>158</v>
      </c>
      <c r="B313" s="52">
        <v>3562520000</v>
      </c>
      <c r="C313" s="52">
        <v>1865722</v>
      </c>
      <c r="D313" s="52">
        <v>7157996</v>
      </c>
      <c r="E313" s="52">
        <v>3919.364</v>
      </c>
      <c r="F313" s="22">
        <v>2.0092500000000002E-3</v>
      </c>
      <c r="G313" s="52">
        <v>1.2820079999999999E-7</v>
      </c>
      <c r="K313" s="22">
        <f>F313/(AVERAGE($J$310:$J$318))</f>
        <v>2.0083418775925965E-3</v>
      </c>
      <c r="L313" s="52">
        <f>(G313/F313)*K313</f>
        <v>1.2814285697691822E-7</v>
      </c>
      <c r="M313" s="56">
        <f>((K313/0.0020025)-1)*1000</f>
        <v>2.917292181072062</v>
      </c>
      <c r="N313" s="57">
        <f>(L313/K313)*1000</f>
        <v>6.3805300485255692E-2</v>
      </c>
      <c r="O313" s="58">
        <v>0.36959049368208102</v>
      </c>
      <c r="Q313" s="28">
        <f t="shared" si="5"/>
        <v>0.4333957941673367</v>
      </c>
      <c r="S313" s="21"/>
      <c r="T313" s="22">
        <f>F313</f>
        <v>2.0092500000000002E-3</v>
      </c>
      <c r="W313" s="32">
        <v>309</v>
      </c>
    </row>
    <row r="314" spans="1:36">
      <c r="A314" s="21" t="s">
        <v>159</v>
      </c>
      <c r="B314" s="52">
        <v>3238393000</v>
      </c>
      <c r="C314" s="52">
        <v>2062426</v>
      </c>
      <c r="D314" s="52">
        <v>6505047</v>
      </c>
      <c r="E314" s="52">
        <v>4121.5209999999997</v>
      </c>
      <c r="F314" s="22">
        <v>2.0087270000000001E-3</v>
      </c>
      <c r="G314" s="52">
        <v>1.0884890000000001E-7</v>
      </c>
      <c r="K314" s="22">
        <f>F314/(AVERAGE($J$310:$J$318))</f>
        <v>2.0078191139733452E-3</v>
      </c>
      <c r="L314" s="52">
        <f>(G314/F314)*K314</f>
        <v>1.0879970347138923E-7</v>
      </c>
      <c r="M314" s="56">
        <f>((K314/0.0020025)-1)*1000</f>
        <v>2.6562366908091661</v>
      </c>
      <c r="N314" s="57">
        <f>(L314/K314)*1000</f>
        <v>5.4188000659123915E-2</v>
      </c>
      <c r="O314" s="58">
        <v>0.36959049368208102</v>
      </c>
      <c r="Q314" s="28">
        <f t="shared" si="5"/>
        <v>0.42377849434120496</v>
      </c>
      <c r="S314" s="21"/>
      <c r="T314" s="22">
        <f>F314</f>
        <v>2.0087270000000001E-3</v>
      </c>
      <c r="W314" s="32">
        <v>310</v>
      </c>
    </row>
    <row r="315" spans="1:36">
      <c r="A315" s="21" t="s">
        <v>160</v>
      </c>
      <c r="B315" s="52">
        <v>3565489000</v>
      </c>
      <c r="C315" s="52">
        <v>1518500</v>
      </c>
      <c r="D315" s="52">
        <v>7164726</v>
      </c>
      <c r="E315" s="52">
        <v>3232.5839999999998</v>
      </c>
      <c r="F315" s="22">
        <v>2.0094650000000002E-3</v>
      </c>
      <c r="G315" s="52">
        <v>1.143911E-7</v>
      </c>
      <c r="K315" s="22">
        <f>F315/(AVERAGE($J$310:$J$318))</f>
        <v>2.0085567804188666E-3</v>
      </c>
      <c r="L315" s="52">
        <f>(G315/F315)*K315</f>
        <v>1.1433939855860767E-7</v>
      </c>
      <c r="M315" s="56">
        <f>((K315/0.0020025)-1)*1000</f>
        <v>3.0246094476238383</v>
      </c>
      <c r="N315" s="57">
        <f>(L315/K315)*1000</f>
        <v>5.6926147009278581E-2</v>
      </c>
      <c r="O315" s="58">
        <v>0.36959049368208102</v>
      </c>
      <c r="Q315" s="28">
        <f t="shared" si="5"/>
        <v>0.42651664069135958</v>
      </c>
      <c r="S315" s="21"/>
      <c r="T315" s="22">
        <f>F315</f>
        <v>2.0094650000000002E-3</v>
      </c>
      <c r="W315" s="32">
        <v>311</v>
      </c>
    </row>
    <row r="316" spans="1:36">
      <c r="A316" s="21" t="s">
        <v>149</v>
      </c>
      <c r="B316" s="52">
        <v>3571449000</v>
      </c>
      <c r="C316" s="52">
        <v>1944092</v>
      </c>
      <c r="D316" s="52">
        <v>7176710</v>
      </c>
      <c r="E316" s="52">
        <v>3937.6759999999999</v>
      </c>
      <c r="F316" s="22">
        <v>2.009467E-3</v>
      </c>
      <c r="G316" s="52">
        <v>5.791525E-8</v>
      </c>
      <c r="K316" s="22">
        <f>F316/(AVERAGE($J$310:$J$318))</f>
        <v>2.0085587795149245E-3</v>
      </c>
      <c r="L316" s="52">
        <f>(G316/F316)*K316</f>
        <v>5.7889073995891315E-8</v>
      </c>
      <c r="M316" s="56">
        <f>((K316/0.0020025)-1)*1000</f>
        <v>3.0256077477774923</v>
      </c>
      <c r="N316" s="57">
        <f>(L316/K316)*1000</f>
        <v>2.8821199850507621E-2</v>
      </c>
      <c r="O316" s="58">
        <v>0.36959049368208102</v>
      </c>
      <c r="Q316" s="28">
        <f t="shared" si="5"/>
        <v>0.39841169353258865</v>
      </c>
      <c r="S316" s="21"/>
      <c r="T316" s="22">
        <f>F316</f>
        <v>2.009467E-3</v>
      </c>
      <c r="W316" s="32">
        <v>312</v>
      </c>
    </row>
    <row r="317" spans="1:36" s="43" customFormat="1">
      <c r="A317" s="43" t="s">
        <v>379</v>
      </c>
      <c r="B317" s="44">
        <v>3603848000</v>
      </c>
      <c r="C317" s="44">
        <v>3927346</v>
      </c>
      <c r="D317" s="44">
        <v>7262444</v>
      </c>
      <c r="E317" s="44">
        <v>7954.1880000000001</v>
      </c>
      <c r="F317" s="45">
        <v>2.0151919999999999E-3</v>
      </c>
      <c r="G317" s="44">
        <v>9.0638729999999995E-8</v>
      </c>
      <c r="H317" s="46"/>
      <c r="I317" s="46"/>
      <c r="J317" s="47">
        <f>F317/$M$2</f>
        <v>1.0007906237584425</v>
      </c>
      <c r="K317" s="45"/>
      <c r="L317" s="44"/>
      <c r="M317" s="48"/>
      <c r="N317" s="49"/>
      <c r="O317" s="50"/>
      <c r="P317" s="45">
        <f>F317</f>
        <v>2.0151919999999999E-3</v>
      </c>
      <c r="Q317" s="28">
        <f t="shared" si="5"/>
        <v>0</v>
      </c>
      <c r="S317" s="60">
        <f>((P317/0.0020025)-1)*1000</f>
        <v>6.3380774032459897</v>
      </c>
      <c r="W317" s="32">
        <v>313</v>
      </c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</row>
    <row r="318" spans="1:36" s="43" customFormat="1">
      <c r="A318" s="43" t="s">
        <v>380</v>
      </c>
      <c r="B318" s="44">
        <v>3640229000</v>
      </c>
      <c r="C318" s="44">
        <v>1789350</v>
      </c>
      <c r="D318" s="44">
        <v>7331839</v>
      </c>
      <c r="E318" s="44">
        <v>3556.2220000000002</v>
      </c>
      <c r="F318" s="45">
        <v>2.0141149999999999E-3</v>
      </c>
      <c r="G318" s="44">
        <v>1.14522E-7</v>
      </c>
      <c r="H318" s="46"/>
      <c r="I318" s="46"/>
      <c r="J318" s="47">
        <f>F318/$M$2</f>
        <v>1.0002557608263807</v>
      </c>
      <c r="K318" s="45"/>
      <c r="L318" s="44"/>
      <c r="M318" s="48"/>
      <c r="N318" s="49"/>
      <c r="O318" s="50"/>
      <c r="P318" s="45">
        <f>F318</f>
        <v>2.0141149999999999E-3</v>
      </c>
      <c r="Q318" s="28">
        <f t="shared" si="5"/>
        <v>0</v>
      </c>
      <c r="S318" s="60">
        <f>((P318/0.0020025)-1)*1000</f>
        <v>5.8002496878901688</v>
      </c>
      <c r="W318" s="32">
        <v>314</v>
      </c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</row>
    <row r="319" spans="1:36">
      <c r="A319" s="21" t="s">
        <v>150</v>
      </c>
      <c r="B319" s="52">
        <v>3619815000</v>
      </c>
      <c r="C319" s="52">
        <v>2313312</v>
      </c>
      <c r="D319" s="52">
        <v>7274263</v>
      </c>
      <c r="E319" s="52">
        <v>4789.7209999999995</v>
      </c>
      <c r="F319" s="22">
        <v>2.0095669999999999E-3</v>
      </c>
      <c r="G319" s="52">
        <v>9.2246730000000005E-8</v>
      </c>
      <c r="K319" s="22">
        <f>F319/(AVERAGE($J$317:$J$325))</f>
        <v>2.0086452736229501E-3</v>
      </c>
      <c r="L319" s="52">
        <f>(G319/F319)*K319</f>
        <v>9.2204419271252171E-8</v>
      </c>
      <c r="M319" s="56">
        <f>((K319/0.0020025)-1)*1000</f>
        <v>3.0688008104620135</v>
      </c>
      <c r="N319" s="57">
        <f>(L319/K319)*1000</f>
        <v>4.5903784248049459E-2</v>
      </c>
      <c r="O319" s="58">
        <v>0.36959049368208102</v>
      </c>
      <c r="Q319" s="28">
        <f t="shared" si="5"/>
        <v>0.4154942779301305</v>
      </c>
      <c r="S319" s="21"/>
      <c r="T319" s="22">
        <f>F319</f>
        <v>2.0095669999999999E-3</v>
      </c>
      <c r="W319" s="32">
        <v>315</v>
      </c>
    </row>
    <row r="320" spans="1:36">
      <c r="A320" s="21" t="s">
        <v>151</v>
      </c>
      <c r="B320" s="52">
        <v>3633708000</v>
      </c>
      <c r="C320" s="52">
        <v>2609572</v>
      </c>
      <c r="D320" s="52">
        <v>7303216</v>
      </c>
      <c r="E320" s="52">
        <v>5259.0940000000001</v>
      </c>
      <c r="F320" s="22">
        <v>2.0098519999999999E-3</v>
      </c>
      <c r="G320" s="52">
        <v>1.022629E-7</v>
      </c>
      <c r="K320" s="22">
        <f>F320/(AVERAGE($J$317:$J$325))</f>
        <v>2.0089301429022438E-3</v>
      </c>
      <c r="L320" s="52">
        <f>(G320/F320)*K320</f>
        <v>1.0221599516312538E-7</v>
      </c>
      <c r="M320" s="56">
        <f>((K320/0.0020025)-1)*1000</f>
        <v>3.2110576290855786</v>
      </c>
      <c r="N320" s="57">
        <f>(L320/K320)*1000</f>
        <v>5.0880811124401203E-2</v>
      </c>
      <c r="O320" s="58">
        <v>0.36959049368208102</v>
      </c>
      <c r="Q320" s="28">
        <f t="shared" si="5"/>
        <v>0.4204713048064822</v>
      </c>
      <c r="S320" s="21"/>
      <c r="T320" s="22">
        <f>F320</f>
        <v>2.0098519999999999E-3</v>
      </c>
      <c r="W320" s="32">
        <v>316</v>
      </c>
    </row>
    <row r="321" spans="1:36">
      <c r="A321" s="21" t="s">
        <v>152</v>
      </c>
      <c r="B321" s="52">
        <v>3656768000</v>
      </c>
      <c r="C321" s="52">
        <v>3198525</v>
      </c>
      <c r="D321" s="52">
        <v>7348519</v>
      </c>
      <c r="E321" s="52">
        <v>6549.8540000000003</v>
      </c>
      <c r="F321" s="22">
        <v>2.009566E-3</v>
      </c>
      <c r="G321" s="52">
        <v>8.4352760000000004E-8</v>
      </c>
      <c r="K321" s="22">
        <f>F321/(AVERAGE($J$317:$J$325))</f>
        <v>2.0086442740816193E-3</v>
      </c>
      <c r="L321" s="52">
        <f>(G321/F321)*K321</f>
        <v>8.4314069991720133E-8</v>
      </c>
      <c r="M321" s="56">
        <f>((K321/0.0020025)-1)*1000</f>
        <v>3.0683016637300664</v>
      </c>
      <c r="N321" s="57">
        <f>(L321/K321)*1000</f>
        <v>4.1975610654240769E-2</v>
      </c>
      <c r="O321" s="58">
        <v>0.36959049368208102</v>
      </c>
      <c r="Q321" s="28">
        <f t="shared" si="5"/>
        <v>0.41156610433632179</v>
      </c>
      <c r="S321" s="21"/>
      <c r="T321" s="22">
        <f>F321</f>
        <v>2.009566E-3</v>
      </c>
      <c r="W321" s="32">
        <v>317</v>
      </c>
    </row>
    <row r="322" spans="1:36">
      <c r="A322" s="21" t="s">
        <v>153</v>
      </c>
      <c r="B322" s="52">
        <v>3631329000</v>
      </c>
      <c r="C322" s="52">
        <v>1151487</v>
      </c>
      <c r="D322" s="52">
        <v>7297260</v>
      </c>
      <c r="E322" s="52">
        <v>2262.7689999999998</v>
      </c>
      <c r="F322" s="22">
        <v>2.0095289999999999E-3</v>
      </c>
      <c r="G322" s="52">
        <v>8.5953660000000001E-8</v>
      </c>
      <c r="K322" s="22">
        <f>F322/(AVERAGE($J$317:$J$325))</f>
        <v>2.0086072910523774E-3</v>
      </c>
      <c r="L322" s="52">
        <f>(G322/F322)*K322</f>
        <v>8.5914235708286426E-8</v>
      </c>
      <c r="M322" s="56">
        <f>((K322/0.0020025)-1)*1000</f>
        <v>3.0498332346453605</v>
      </c>
      <c r="N322" s="57">
        <f>(L322/K322)*1000</f>
        <v>4.2773037861110745E-2</v>
      </c>
      <c r="O322" s="58">
        <v>0.36959049368208102</v>
      </c>
      <c r="Q322" s="28">
        <f t="shared" si="5"/>
        <v>0.41236353154319177</v>
      </c>
      <c r="S322" s="21"/>
      <c r="T322" s="22">
        <f>F322</f>
        <v>2.0095289999999999E-3</v>
      </c>
      <c r="W322" s="32">
        <v>318</v>
      </c>
    </row>
    <row r="323" spans="1:36" ht="15">
      <c r="A323" s="21" t="s">
        <v>381</v>
      </c>
      <c r="B323" s="52">
        <v>3250413000</v>
      </c>
      <c r="C323" s="52">
        <v>3864946</v>
      </c>
      <c r="D323" s="52">
        <v>6582297</v>
      </c>
      <c r="E323" s="52">
        <v>7988.24</v>
      </c>
      <c r="F323" s="22">
        <v>2.025064E-3</v>
      </c>
      <c r="G323" s="52">
        <v>1.104431E-7</v>
      </c>
      <c r="K323" s="22">
        <f>F323/(AVERAGE($J$317:$J$325))</f>
        <v>2.0241351656272153E-3</v>
      </c>
      <c r="L323" s="52">
        <f>(G323/F323)*K323</f>
        <v>1.1039244315778815E-7</v>
      </c>
      <c r="M323" s="56">
        <f>((K323/0.0020025)-1)*1000</f>
        <v>10.80407771646219</v>
      </c>
      <c r="N323" s="57">
        <f>(L323/K323)*1000</f>
        <v>5.4538078796521984E-2</v>
      </c>
      <c r="O323" s="58">
        <v>0.36959049368208102</v>
      </c>
      <c r="Q323" s="28">
        <f t="shared" si="5"/>
        <v>0.42412857247860303</v>
      </c>
      <c r="S323" s="21"/>
      <c r="T323" s="22">
        <f>F323</f>
        <v>2.025064E-3</v>
      </c>
      <c r="W323" s="32">
        <v>319</v>
      </c>
      <c r="Z323" s="59" t="s">
        <v>382</v>
      </c>
    </row>
    <row r="324" spans="1:36" s="43" customFormat="1">
      <c r="A324" s="43" t="s">
        <v>383</v>
      </c>
      <c r="B324" s="44">
        <v>3669143000</v>
      </c>
      <c r="C324" s="44">
        <v>3446943</v>
      </c>
      <c r="D324" s="44">
        <v>7391583</v>
      </c>
      <c r="E324" s="44">
        <v>7092.8540000000003</v>
      </c>
      <c r="F324" s="45">
        <v>2.0145250000000001E-3</v>
      </c>
      <c r="G324" s="44">
        <v>1.193716E-7</v>
      </c>
      <c r="H324" s="46"/>
      <c r="I324" s="46"/>
      <c r="J324" s="47">
        <f>F324/$M$2</f>
        <v>1.0004593762415575</v>
      </c>
      <c r="K324" s="45"/>
      <c r="L324" s="44"/>
      <c r="M324" s="48"/>
      <c r="N324" s="49"/>
      <c r="O324" s="50"/>
      <c r="P324" s="45">
        <f t="shared" ref="P324:P332" si="6">F324</f>
        <v>2.0145250000000001E-3</v>
      </c>
      <c r="S324" s="60">
        <f>((P324/0.0020025)-1)*1000</f>
        <v>6.0049937578028345</v>
      </c>
      <c r="W324" s="32">
        <v>320</v>
      </c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</row>
    <row r="325" spans="1:36" s="64" customFormat="1" ht="13" thickBot="1">
      <c r="A325" s="64" t="s">
        <v>384</v>
      </c>
      <c r="B325" s="65">
        <v>3709565000</v>
      </c>
      <c r="C325" s="65">
        <v>2394369</v>
      </c>
      <c r="D325" s="65">
        <v>7472043</v>
      </c>
      <c r="E325" s="65">
        <v>4960.4790000000003</v>
      </c>
      <c r="F325" s="66">
        <v>2.014264E-3</v>
      </c>
      <c r="G325" s="65">
        <v>9.0413190000000005E-8</v>
      </c>
      <c r="H325" s="67"/>
      <c r="I325" s="67"/>
      <c r="J325" s="68">
        <f>F325/$M$2</f>
        <v>1.0003297576479937</v>
      </c>
      <c r="K325" s="66"/>
      <c r="L325" s="65"/>
      <c r="M325" s="69"/>
      <c r="N325" s="70"/>
      <c r="O325" s="71"/>
      <c r="P325" s="66">
        <f t="shared" si="6"/>
        <v>2.014264E-3</v>
      </c>
      <c r="S325" s="64">
        <f>((P325/0.0020025)-1)*1000</f>
        <v>5.8746566791509913</v>
      </c>
      <c r="W325" s="72">
        <v>321</v>
      </c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</row>
    <row r="326" spans="1:36" s="43" customFormat="1">
      <c r="A326" s="84" t="s">
        <v>385</v>
      </c>
      <c r="B326" s="85">
        <v>2623797000</v>
      </c>
      <c r="C326" s="85">
        <v>1680408</v>
      </c>
      <c r="D326" s="85">
        <v>5275161</v>
      </c>
      <c r="E326" s="85">
        <v>3340.6709999999998</v>
      </c>
      <c r="F326" s="86">
        <v>2.0105069999999999E-3</v>
      </c>
      <c r="G326" s="85">
        <v>1.16547E-7</v>
      </c>
      <c r="H326" s="46"/>
      <c r="I326" s="46"/>
      <c r="J326" s="47"/>
      <c r="K326" s="45"/>
      <c r="L326" s="44"/>
      <c r="M326" s="48"/>
      <c r="N326" s="49"/>
      <c r="O326" s="50"/>
      <c r="P326" s="45">
        <f t="shared" si="6"/>
        <v>2.0105069999999999E-3</v>
      </c>
      <c r="S326" s="60"/>
      <c r="W326" s="32">
        <v>323</v>
      </c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</row>
    <row r="327" spans="1:36" s="43" customFormat="1">
      <c r="A327" s="84" t="s">
        <v>386</v>
      </c>
      <c r="B327" s="85">
        <v>2608397000</v>
      </c>
      <c r="C327" s="85">
        <v>3624972</v>
      </c>
      <c r="D327" s="85">
        <v>5244959</v>
      </c>
      <c r="E327" s="85">
        <v>7525.2809999999999</v>
      </c>
      <c r="F327" s="86">
        <v>2.010796E-3</v>
      </c>
      <c r="G327" s="85">
        <v>1.3403569999999999E-7</v>
      </c>
      <c r="H327" s="46"/>
      <c r="I327" s="46"/>
      <c r="J327" s="47"/>
      <c r="K327" s="45"/>
      <c r="L327" s="44"/>
      <c r="M327" s="48"/>
      <c r="N327" s="49"/>
      <c r="O327" s="50"/>
      <c r="P327" s="45">
        <f t="shared" si="6"/>
        <v>2.010796E-3</v>
      </c>
      <c r="S327" s="60"/>
      <c r="W327" s="32">
        <v>324</v>
      </c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</row>
    <row r="328" spans="1:36" s="43" customFormat="1">
      <c r="A328" s="84" t="s">
        <v>387</v>
      </c>
      <c r="B328" s="85">
        <v>2665168000</v>
      </c>
      <c r="C328" s="85">
        <v>4047485</v>
      </c>
      <c r="D328" s="85">
        <v>5359182</v>
      </c>
      <c r="E328" s="85">
        <v>8352.643</v>
      </c>
      <c r="F328" s="86">
        <v>2.0108219999999998E-3</v>
      </c>
      <c r="G328" s="85">
        <v>1.4298859999999999E-7</v>
      </c>
      <c r="H328" s="46"/>
      <c r="I328" s="46"/>
      <c r="J328" s="47"/>
      <c r="K328" s="45"/>
      <c r="L328" s="44"/>
      <c r="M328" s="48"/>
      <c r="N328" s="49"/>
      <c r="O328" s="50"/>
      <c r="P328" s="45">
        <f t="shared" si="6"/>
        <v>2.0108219999999998E-3</v>
      </c>
      <c r="S328" s="60"/>
      <c r="W328" s="32">
        <v>325</v>
      </c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</row>
    <row r="329" spans="1:36" s="43" customFormat="1">
      <c r="A329" s="84" t="s">
        <v>388</v>
      </c>
      <c r="B329" s="85">
        <v>2659933000</v>
      </c>
      <c r="C329" s="85">
        <v>2853259</v>
      </c>
      <c r="D329" s="85">
        <v>5349108</v>
      </c>
      <c r="E329" s="85">
        <v>5912.9889999999996</v>
      </c>
      <c r="F329" s="86">
        <v>2.010993E-3</v>
      </c>
      <c r="G329" s="85">
        <v>1.20523E-7</v>
      </c>
      <c r="H329" s="46"/>
      <c r="I329" s="46"/>
      <c r="J329" s="47"/>
      <c r="K329" s="45"/>
      <c r="L329" s="44"/>
      <c r="M329" s="48"/>
      <c r="N329" s="49"/>
      <c r="O329" s="50"/>
      <c r="P329" s="45">
        <f t="shared" si="6"/>
        <v>2.010993E-3</v>
      </c>
      <c r="S329" s="60"/>
      <c r="W329" s="32">
        <v>326</v>
      </c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</row>
    <row r="330" spans="1:36" s="43" customFormat="1">
      <c r="A330" s="84" t="s">
        <v>389</v>
      </c>
      <c r="B330" s="85">
        <v>2700799000</v>
      </c>
      <c r="C330" s="85">
        <v>2933819</v>
      </c>
      <c r="D330" s="85">
        <v>5430435</v>
      </c>
      <c r="E330" s="85">
        <v>5881.1390000000001</v>
      </c>
      <c r="F330" s="86">
        <v>2.0106770000000002E-3</v>
      </c>
      <c r="G330" s="85">
        <v>1.153493E-7</v>
      </c>
      <c r="H330" s="46"/>
      <c r="I330" s="46"/>
      <c r="J330" s="47"/>
      <c r="K330" s="45"/>
      <c r="L330" s="44"/>
      <c r="M330" s="48"/>
      <c r="N330" s="49"/>
      <c r="O330" s="50"/>
      <c r="P330" s="45">
        <f t="shared" si="6"/>
        <v>2.0106770000000002E-3</v>
      </c>
      <c r="S330" s="60"/>
      <c r="W330" s="32">
        <v>327</v>
      </c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</row>
    <row r="331" spans="1:36" s="43" customFormat="1">
      <c r="A331" s="43" t="s">
        <v>390</v>
      </c>
      <c r="B331" s="44">
        <v>2924068000</v>
      </c>
      <c r="C331" s="44">
        <v>4838414</v>
      </c>
      <c r="D331" s="44">
        <v>5884097</v>
      </c>
      <c r="E331" s="44">
        <v>9580.5400000000009</v>
      </c>
      <c r="F331" s="45">
        <v>2.0122989999999999E-3</v>
      </c>
      <c r="G331" s="44">
        <v>1.068072E-7</v>
      </c>
      <c r="H331" s="46"/>
      <c r="I331" s="46"/>
      <c r="J331" s="47">
        <f>F331/$M$2</f>
        <v>0.99935389352403659</v>
      </c>
      <c r="K331" s="45"/>
      <c r="L331" s="44"/>
      <c r="M331" s="48"/>
      <c r="N331" s="49"/>
      <c r="O331" s="50"/>
      <c r="P331" s="45">
        <f t="shared" si="6"/>
        <v>2.0122989999999999E-3</v>
      </c>
      <c r="S331" s="60">
        <f>((P331/0.0020025)-1)*1000</f>
        <v>4.8933832709112668</v>
      </c>
      <c r="W331" s="32">
        <v>328</v>
      </c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</row>
    <row r="332" spans="1:36" s="43" customFormat="1">
      <c r="A332" s="43" t="s">
        <v>391</v>
      </c>
      <c r="B332" s="44">
        <v>2807992000</v>
      </c>
      <c r="C332" s="44">
        <v>4260387</v>
      </c>
      <c r="D332" s="44">
        <v>5654061</v>
      </c>
      <c r="E332" s="44">
        <v>8528.8889999999992</v>
      </c>
      <c r="F332" s="45">
        <v>2.0135600000000002E-3</v>
      </c>
      <c r="G332" s="44">
        <v>1.1418439999999999E-7</v>
      </c>
      <c r="H332" s="46"/>
      <c r="I332" s="46"/>
      <c r="J332" s="47">
        <f>F332/$M$2</f>
        <v>0.99998013508144623</v>
      </c>
      <c r="K332" s="45"/>
      <c r="L332" s="44"/>
      <c r="M332" s="48"/>
      <c r="N332" s="49"/>
      <c r="O332" s="50"/>
      <c r="P332" s="45">
        <f t="shared" si="6"/>
        <v>2.0135600000000002E-3</v>
      </c>
      <c r="S332" s="60">
        <f>((P332/0.0020025)-1)*1000</f>
        <v>5.5230961298378123</v>
      </c>
      <c r="W332" s="32">
        <v>329</v>
      </c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</row>
    <row r="333" spans="1:36">
      <c r="A333" s="21" t="s">
        <v>392</v>
      </c>
      <c r="B333" s="52">
        <v>2724669000</v>
      </c>
      <c r="C333" s="52">
        <v>909051.3</v>
      </c>
      <c r="D333" s="52">
        <v>5486194</v>
      </c>
      <c r="E333" s="52">
        <v>1931.34</v>
      </c>
      <c r="F333" s="22">
        <v>2.0135270000000002E-3</v>
      </c>
      <c r="G333" s="52">
        <v>1.192407E-7</v>
      </c>
      <c r="K333" s="22">
        <f>F333/(AVERAGE($J$331:$J$339))</f>
        <v>2.0144146089400984E-3</v>
      </c>
      <c r="L333" s="52">
        <f>(G333/F333)*K333</f>
        <v>1.1929326403879539E-7</v>
      </c>
      <c r="M333" s="56">
        <f>((K333/0.0020025)-1)*1000</f>
        <v>5.9498671361291056</v>
      </c>
      <c r="N333" s="57">
        <f>(L333/K333)*1000</f>
        <v>5.921981676928096E-2</v>
      </c>
      <c r="O333" s="58">
        <f>STDEV(S331:S365)</f>
        <v>0.75291406474411549</v>
      </c>
      <c r="S333" s="21"/>
      <c r="T333" s="22">
        <f>F333</f>
        <v>2.0135270000000002E-3</v>
      </c>
      <c r="W333" s="32">
        <v>330</v>
      </c>
    </row>
    <row r="334" spans="1:36">
      <c r="A334" s="21" t="s">
        <v>393</v>
      </c>
      <c r="B334" s="52">
        <v>2626333000</v>
      </c>
      <c r="C334" s="52">
        <v>2000887</v>
      </c>
      <c r="D334" s="52">
        <v>5258769</v>
      </c>
      <c r="E334" s="52">
        <v>4004.5569999999998</v>
      </c>
      <c r="F334" s="22">
        <v>2.0023240000000002E-3</v>
      </c>
      <c r="G334" s="52">
        <v>1.419838E-7</v>
      </c>
      <c r="K334" s="22">
        <f>F334/(AVERAGE($J$331:$J$339))</f>
        <v>2.0032066704004335E-3</v>
      </c>
      <c r="L334" s="52">
        <f>(G334/F334)*K334</f>
        <v>1.420463897195464E-7</v>
      </c>
      <c r="M334" s="56">
        <f>((K334/0.0020025)-1)*1000</f>
        <v>0.35289408261363064</v>
      </c>
      <c r="N334" s="57">
        <f>(L334/K334)*1000</f>
        <v>7.0909503157331175E-2</v>
      </c>
      <c r="O334" s="58">
        <v>0.75291406474411549</v>
      </c>
      <c r="S334" s="21"/>
      <c r="T334" s="22">
        <f>F334</f>
        <v>2.0023240000000002E-3</v>
      </c>
      <c r="W334" s="32">
        <v>331</v>
      </c>
    </row>
    <row r="335" spans="1:36">
      <c r="A335" s="21" t="s">
        <v>394</v>
      </c>
      <c r="B335" s="52">
        <v>2568528000</v>
      </c>
      <c r="C335" s="52">
        <v>715320.4</v>
      </c>
      <c r="D335" s="52">
        <v>5138167</v>
      </c>
      <c r="E335" s="52">
        <v>1416.9380000000001</v>
      </c>
      <c r="F335" s="22">
        <v>2.0004329999999998E-3</v>
      </c>
      <c r="G335" s="52">
        <v>1.3216280000000001E-7</v>
      </c>
      <c r="K335" s="22">
        <f>F335/(AVERAGE($J$331:$J$339))</f>
        <v>2.0013148368042081E-3</v>
      </c>
      <c r="L335" s="52">
        <f>(G335/F335)*K335</f>
        <v>1.3222106039721762E-7</v>
      </c>
      <c r="M335" s="56">
        <f>((K335/0.0020025)-1)*1000</f>
        <v>-0.59184179565141548</v>
      </c>
      <c r="N335" s="57">
        <f>(L335/K335)*1000</f>
        <v>6.6067096473613474E-2</v>
      </c>
      <c r="O335" s="58">
        <v>0.75291406474411549</v>
      </c>
      <c r="S335" s="21"/>
      <c r="T335" s="22">
        <f>F335</f>
        <v>2.0004329999999998E-3</v>
      </c>
      <c r="W335" s="32">
        <v>332</v>
      </c>
    </row>
    <row r="336" spans="1:36">
      <c r="A336" s="21" t="s">
        <v>395</v>
      </c>
      <c r="B336" s="52">
        <v>2533104000</v>
      </c>
      <c r="C336" s="52">
        <v>1526827</v>
      </c>
      <c r="D336" s="52">
        <v>5067286</v>
      </c>
      <c r="E336" s="52">
        <v>3000.9650000000001</v>
      </c>
      <c r="F336" s="22">
        <v>2.000426E-3</v>
      </c>
      <c r="G336" s="52">
        <v>1.142306E-7</v>
      </c>
      <c r="K336" s="22">
        <f>F336/(AVERAGE($J$331:$J$339))</f>
        <v>2.0013078337184475E-3</v>
      </c>
      <c r="L336" s="52">
        <f>(G336/F336)*K336</f>
        <v>1.1428095547166378E-7</v>
      </c>
      <c r="M336" s="56">
        <f>((K336/0.0020025)-1)*1000</f>
        <v>-0.59533896706742695</v>
      </c>
      <c r="N336" s="57">
        <f>(L336/K336)*1000</f>
        <v>5.7103137031812225E-2</v>
      </c>
      <c r="O336" s="58">
        <v>0.75291406474411549</v>
      </c>
      <c r="S336" s="21"/>
      <c r="T336" s="22">
        <f>F336</f>
        <v>2.000426E-3</v>
      </c>
      <c r="W336" s="32">
        <v>333</v>
      </c>
    </row>
    <row r="337" spans="1:36">
      <c r="A337" s="21" t="s">
        <v>396</v>
      </c>
      <c r="B337" s="52">
        <v>2491557000</v>
      </c>
      <c r="C337" s="52">
        <v>769064.1</v>
      </c>
      <c r="D337" s="52">
        <v>4981273</v>
      </c>
      <c r="E337" s="52">
        <v>1363.337</v>
      </c>
      <c r="F337" s="22">
        <v>1.9992619999999999E-3</v>
      </c>
      <c r="G337" s="52">
        <v>1.5138749999999999E-7</v>
      </c>
      <c r="K337" s="22">
        <f>F337/(AVERAGE($J$331:$J$339))</f>
        <v>2.0001433206005177E-3</v>
      </c>
      <c r="L337" s="52">
        <f>(G337/F337)*K337</f>
        <v>1.5145423508645232E-7</v>
      </c>
      <c r="M337" s="56">
        <f>((K337/0.0020025)-1)*1000</f>
        <v>-1.1768686139735918</v>
      </c>
      <c r="N337" s="57">
        <f>(L337/K337)*1000</f>
        <v>7.5721691304091204E-2</v>
      </c>
      <c r="O337" s="58">
        <v>0.75291406474411549</v>
      </c>
      <c r="S337" s="21"/>
      <c r="T337" s="22">
        <f>F337</f>
        <v>1.9992619999999999E-3</v>
      </c>
      <c r="W337" s="32">
        <v>334</v>
      </c>
    </row>
    <row r="338" spans="1:36" s="43" customFormat="1">
      <c r="A338" s="43" t="s">
        <v>397</v>
      </c>
      <c r="B338" s="44">
        <v>2483488000</v>
      </c>
      <c r="C338" s="44">
        <v>1235968</v>
      </c>
      <c r="D338" s="44">
        <v>5000224</v>
      </c>
      <c r="E338" s="44">
        <v>2629.7440000000001</v>
      </c>
      <c r="F338" s="45">
        <v>2.0133870000000002E-3</v>
      </c>
      <c r="G338" s="44">
        <v>1.226669E-7</v>
      </c>
      <c r="H338" s="46"/>
      <c r="I338" s="46"/>
      <c r="J338" s="47">
        <f>F338/$M$2</f>
        <v>0.99989421930870093</v>
      </c>
      <c r="K338" s="45"/>
      <c r="L338" s="44"/>
      <c r="M338" s="48"/>
      <c r="N338" s="49"/>
      <c r="O338" s="50"/>
      <c r="P338" s="45">
        <f>F338</f>
        <v>2.0133870000000002E-3</v>
      </c>
      <c r="S338" s="60">
        <f>((P338/0.0020025)-1)*1000</f>
        <v>5.4367041198501997</v>
      </c>
      <c r="W338" s="32">
        <v>335</v>
      </c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</row>
    <row r="339" spans="1:36" s="43" customFormat="1">
      <c r="A339" s="43" t="s">
        <v>398</v>
      </c>
      <c r="B339" s="44">
        <v>2444054000</v>
      </c>
      <c r="C339" s="44">
        <v>965734.40000000002</v>
      </c>
      <c r="D339" s="44">
        <v>4916471</v>
      </c>
      <c r="E339" s="44">
        <v>1986.9</v>
      </c>
      <c r="F339" s="45">
        <v>2.0116050000000001E-3</v>
      </c>
      <c r="G339" s="44">
        <v>1.3491340000000001E-7</v>
      </c>
      <c r="H339" s="46"/>
      <c r="I339" s="46"/>
      <c r="J339" s="47">
        <f>F339/$M$2</f>
        <v>0.99900923718712764</v>
      </c>
      <c r="K339" s="45"/>
      <c r="L339" s="44"/>
      <c r="M339" s="48"/>
      <c r="N339" s="49"/>
      <c r="O339" s="50"/>
      <c r="P339" s="45">
        <f>F339</f>
        <v>2.0116050000000001E-3</v>
      </c>
      <c r="S339" s="60">
        <f>((P339/0.0020025)-1)*1000</f>
        <v>4.5468164794009169</v>
      </c>
      <c r="W339" s="32">
        <v>336</v>
      </c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</row>
    <row r="340" spans="1:36">
      <c r="A340" s="21" t="s">
        <v>399</v>
      </c>
      <c r="B340" s="52">
        <v>2420244000</v>
      </c>
      <c r="C340" s="52">
        <v>973948.6</v>
      </c>
      <c r="D340" s="52">
        <v>4841812</v>
      </c>
      <c r="E340" s="52">
        <v>1963.461</v>
      </c>
      <c r="F340" s="22">
        <v>2.0005470000000001E-3</v>
      </c>
      <c r="G340" s="52">
        <v>1.618779E-7</v>
      </c>
      <c r="K340" s="22">
        <f>F340/(AVERAGE($J$338:$J$346))</f>
        <v>2.0001846800943258E-3</v>
      </c>
      <c r="L340" s="52">
        <f>(G340/F340)*K340</f>
        <v>1.618485822256819E-7</v>
      </c>
      <c r="M340" s="56">
        <f>((K340/0.0020025)-1)*1000</f>
        <v>-1.1562146844814603</v>
      </c>
      <c r="N340" s="57">
        <f>(L340/K340)*1000</f>
        <v>8.0916819249935143E-2</v>
      </c>
      <c r="O340" s="58">
        <v>0.75291406474411549</v>
      </c>
      <c r="S340" s="21"/>
      <c r="T340" s="22">
        <f>F340</f>
        <v>2.0005470000000001E-3</v>
      </c>
      <c r="W340" s="32">
        <v>337</v>
      </c>
    </row>
    <row r="341" spans="1:36">
      <c r="A341" s="21" t="s">
        <v>400</v>
      </c>
      <c r="B341" s="52">
        <v>100297700</v>
      </c>
      <c r="C341" s="52">
        <v>260019.8</v>
      </c>
      <c r="D341" s="52">
        <v>197389.3</v>
      </c>
      <c r="E341" s="52">
        <v>538.02840000000003</v>
      </c>
      <c r="F341" s="22">
        <v>1.9680399999999999E-3</v>
      </c>
      <c r="G341" s="52">
        <v>2.2307870000000002E-6</v>
      </c>
      <c r="K341" s="22">
        <f>F341/(AVERAGE($J$338:$J$346))</f>
        <v>1.9676835674507205E-3</v>
      </c>
      <c r="L341" s="52">
        <f>(G341/F341)*K341</f>
        <v>2.2303829812314236E-6</v>
      </c>
      <c r="M341" s="56">
        <f>((K341/0.0020025)-1)*1000</f>
        <v>-17.386483170676371</v>
      </c>
      <c r="N341" s="57">
        <f>(L341/K341)*1000</f>
        <v>1.1335069409158351</v>
      </c>
      <c r="O341" s="58">
        <v>0.75291406474411549</v>
      </c>
      <c r="S341" s="21"/>
      <c r="T341" s="22">
        <f>F341</f>
        <v>1.9680399999999999E-3</v>
      </c>
      <c r="W341" s="32">
        <v>338</v>
      </c>
    </row>
    <row r="342" spans="1:36">
      <c r="A342" s="21" t="s">
        <v>401</v>
      </c>
      <c r="B342" s="52">
        <v>2386776000</v>
      </c>
      <c r="C342" s="52">
        <v>1203569</v>
      </c>
      <c r="D342" s="52">
        <v>4774172</v>
      </c>
      <c r="E342" s="52">
        <v>2498.402</v>
      </c>
      <c r="F342" s="22">
        <v>2.0002599999999998E-3</v>
      </c>
      <c r="G342" s="52">
        <v>1.3885389999999999E-7</v>
      </c>
      <c r="K342" s="22">
        <f>F342/(AVERAGE($J$338:$J$346))</f>
        <v>1.999897732073016E-3</v>
      </c>
      <c r="L342" s="52">
        <f>(G342/F342)*K342</f>
        <v>1.3882875211197212E-7</v>
      </c>
      <c r="M342" s="56">
        <f>((K342/0.0020025)-1)*1000</f>
        <v>-1.2995095765213627</v>
      </c>
      <c r="N342" s="57">
        <f>(L342/K342)*1000</f>
        <v>6.9417925669662942E-2</v>
      </c>
      <c r="O342" s="58">
        <v>0.75291406474411549</v>
      </c>
      <c r="S342" s="21"/>
      <c r="T342" s="22">
        <f>F342</f>
        <v>2.0002599999999998E-3</v>
      </c>
      <c r="W342" s="32">
        <v>339</v>
      </c>
    </row>
    <row r="343" spans="1:36">
      <c r="A343" s="21" t="s">
        <v>402</v>
      </c>
      <c r="B343" s="52">
        <v>2386915000</v>
      </c>
      <c r="C343" s="52">
        <v>1824123</v>
      </c>
      <c r="D343" s="52">
        <v>4783906</v>
      </c>
      <c r="E343" s="52">
        <v>3907.9070000000002</v>
      </c>
      <c r="F343" s="22">
        <v>2.004221E-3</v>
      </c>
      <c r="G343" s="52">
        <v>1.9619480000000001E-7</v>
      </c>
      <c r="K343" s="22">
        <f>F343/(AVERAGE($J$338:$J$346))</f>
        <v>2.003858014694646E-3</v>
      </c>
      <c r="L343" s="52">
        <f>(G343/F343)*K343</f>
        <v>1.9615926707753943E-7</v>
      </c>
      <c r="M343" s="56">
        <f>((K343/0.0020025)-1)*1000</f>
        <v>0.67815964776340998</v>
      </c>
      <c r="N343" s="57">
        <f>(L343/K343)*1000</f>
        <v>9.7890801463511271E-2</v>
      </c>
      <c r="O343" s="58">
        <v>0.75291406474411549</v>
      </c>
      <c r="S343" s="21"/>
      <c r="T343" s="22">
        <f>F343</f>
        <v>2.004221E-3</v>
      </c>
      <c r="W343" s="32">
        <v>340</v>
      </c>
    </row>
    <row r="344" spans="1:36">
      <c r="A344" s="21" t="s">
        <v>403</v>
      </c>
      <c r="B344" s="52">
        <v>2374686000</v>
      </c>
      <c r="C344" s="52">
        <v>1259640</v>
      </c>
      <c r="D344" s="52">
        <v>4778693</v>
      </c>
      <c r="E344" s="52">
        <v>2464.7820000000002</v>
      </c>
      <c r="F344" s="22">
        <v>2.0123480000000002E-3</v>
      </c>
      <c r="G344" s="52">
        <v>1.406004E-7</v>
      </c>
      <c r="K344" s="22">
        <f>F344/(AVERAGE($J$338:$J$346))</f>
        <v>2.01198354281027E-3</v>
      </c>
      <c r="L344" s="52">
        <f>(G344/F344)*K344</f>
        <v>1.4057493580262513E-7</v>
      </c>
      <c r="M344" s="56">
        <f>((K344/0.0020025)-1)*1000</f>
        <v>4.7358515906468224</v>
      </c>
      <c r="N344" s="57">
        <f>(L344/K344)*1000</f>
        <v>6.9868829844539806E-2</v>
      </c>
      <c r="O344" s="58">
        <v>0.75291406474411549</v>
      </c>
      <c r="S344" s="21"/>
      <c r="T344" s="22">
        <f>F344</f>
        <v>2.0123480000000002E-3</v>
      </c>
      <c r="W344" s="32">
        <v>341</v>
      </c>
    </row>
    <row r="345" spans="1:36" s="43" customFormat="1">
      <c r="A345" s="43" t="s">
        <v>404</v>
      </c>
      <c r="B345" s="44">
        <v>2385713000</v>
      </c>
      <c r="C345" s="44">
        <v>1252190</v>
      </c>
      <c r="D345" s="44">
        <v>4808297</v>
      </c>
      <c r="E345" s="44">
        <v>2543.7179999999998</v>
      </c>
      <c r="F345" s="45">
        <v>2.0154550000000002E-3</v>
      </c>
      <c r="G345" s="44">
        <v>1.3879750000000001E-7</v>
      </c>
      <c r="H345" s="46"/>
      <c r="I345" s="46"/>
      <c r="J345" s="47">
        <f>F345/$M$2</f>
        <v>1.0009212355979342</v>
      </c>
      <c r="K345" s="45"/>
      <c r="L345" s="44"/>
      <c r="M345" s="48"/>
      <c r="N345" s="49"/>
      <c r="O345" s="50"/>
      <c r="P345" s="45">
        <f>F345</f>
        <v>2.0154550000000002E-3</v>
      </c>
      <c r="S345" s="60">
        <f>((P345/0.0020025)-1)*1000</f>
        <v>6.4694132334583987</v>
      </c>
      <c r="W345" s="32">
        <v>342</v>
      </c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</row>
    <row r="346" spans="1:36" s="43" customFormat="1" ht="15">
      <c r="A346" s="43" t="s">
        <v>405</v>
      </c>
      <c r="B346" s="44">
        <v>2372407000</v>
      </c>
      <c r="C346" s="44">
        <v>1497058</v>
      </c>
      <c r="D346" s="44">
        <v>4781377</v>
      </c>
      <c r="E346" s="44">
        <v>3056.8139999999999</v>
      </c>
      <c r="F346" s="45">
        <v>2.0154119999999998E-3</v>
      </c>
      <c r="G346" s="44">
        <v>1.2720730000000001E-7</v>
      </c>
      <c r="H346" s="46"/>
      <c r="I346" s="46"/>
      <c r="J346" s="47">
        <f>F346/$M$2</f>
        <v>1.0008998808104885</v>
      </c>
      <c r="K346" s="45"/>
      <c r="L346" s="44"/>
      <c r="M346" s="48"/>
      <c r="N346" s="49"/>
      <c r="O346" s="50"/>
      <c r="P346" s="45">
        <f>F346</f>
        <v>2.0154119999999998E-3</v>
      </c>
      <c r="S346" s="60">
        <f>((P346/0.0020025)-1)*1000</f>
        <v>6.4479400749062332</v>
      </c>
      <c r="W346" s="32">
        <v>343</v>
      </c>
      <c r="X346" s="32"/>
      <c r="Y346" s="32"/>
      <c r="Z346" s="59" t="s">
        <v>406</v>
      </c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</row>
    <row r="347" spans="1:36">
      <c r="A347" s="21" t="s">
        <v>407</v>
      </c>
      <c r="B347" s="52">
        <v>2387270000</v>
      </c>
      <c r="C347" s="52">
        <v>606650.69999999995</v>
      </c>
      <c r="D347" s="52">
        <v>4773966</v>
      </c>
      <c r="E347" s="52">
        <v>1257.7829999999999</v>
      </c>
      <c r="F347" s="22">
        <v>1.9997600000000002E-3</v>
      </c>
      <c r="G347" s="52">
        <v>1.176529E-7</v>
      </c>
      <c r="K347" s="22">
        <f>F347/(AVERAGE($J$345:$J$353))</f>
        <v>1.9979065586752057E-3</v>
      </c>
      <c r="L347" s="52">
        <f>(G347/F347)*K347</f>
        <v>1.1754385554124398E-7</v>
      </c>
      <c r="M347" s="56">
        <f>((K347/0.0020025)-1)*1000</f>
        <v>-2.293853345714969</v>
      </c>
      <c r="N347" s="57">
        <f>(L347/K347)*1000</f>
        <v>5.8833510021202531E-2</v>
      </c>
      <c r="O347" s="58">
        <v>0.75291406474411549</v>
      </c>
      <c r="S347" s="21"/>
      <c r="T347" s="22">
        <f>F347</f>
        <v>1.9997600000000002E-3</v>
      </c>
      <c r="W347" s="32">
        <v>344</v>
      </c>
    </row>
    <row r="348" spans="1:36">
      <c r="A348" s="21" t="s">
        <v>408</v>
      </c>
      <c r="B348" s="52">
        <v>2383643000</v>
      </c>
      <c r="C348" s="52">
        <v>2430782</v>
      </c>
      <c r="D348" s="52">
        <v>4773687</v>
      </c>
      <c r="E348" s="52">
        <v>4913.8879999999999</v>
      </c>
      <c r="F348" s="22">
        <v>2.002686E-3</v>
      </c>
      <c r="G348" s="52">
        <v>1.3591249999999999E-7</v>
      </c>
      <c r="K348" s="22">
        <f>F348/(AVERAGE($J$345:$J$353))</f>
        <v>2.0008298467651181E-3</v>
      </c>
      <c r="L348" s="52">
        <f>(G348/F348)*K348</f>
        <v>1.3578653196180733E-7</v>
      </c>
      <c r="M348" s="56">
        <f>((K348/0.0020025)-1)*1000</f>
        <v>-0.83403407484738956</v>
      </c>
      <c r="N348" s="57">
        <f>(L348/K348)*1000</f>
        <v>6.7865107161082669E-2</v>
      </c>
      <c r="O348" s="58">
        <v>0.75291406474411549</v>
      </c>
      <c r="S348" s="21"/>
      <c r="T348" s="22">
        <f>F348</f>
        <v>2.002686E-3</v>
      </c>
      <c r="W348" s="32">
        <v>345</v>
      </c>
    </row>
    <row r="349" spans="1:36">
      <c r="A349" s="21" t="s">
        <v>409</v>
      </c>
      <c r="B349" s="52">
        <v>2372024000</v>
      </c>
      <c r="C349" s="52">
        <v>2993008</v>
      </c>
      <c r="D349" s="52">
        <v>4748347</v>
      </c>
      <c r="E349" s="52">
        <v>5799.018</v>
      </c>
      <c r="F349" s="22">
        <v>2.0018140000000002E-3</v>
      </c>
      <c r="G349" s="52">
        <v>1.721201E-7</v>
      </c>
      <c r="K349" s="22">
        <f>F349/(AVERAGE($J$345:$J$353))</f>
        <v>1.9999586549625196E-3</v>
      </c>
      <c r="L349" s="52">
        <f>(G349/F349)*K349</f>
        <v>1.7196057360374857E-7</v>
      </c>
      <c r="M349" s="56">
        <f>((K349/0.0020025)-1)*1000</f>
        <v>-1.2690861610389348</v>
      </c>
      <c r="N349" s="57">
        <f>(L349/K349)*1000</f>
        <v>8.5982064267709171E-2</v>
      </c>
      <c r="O349" s="58">
        <v>0.75291406474411549</v>
      </c>
      <c r="S349" s="21"/>
      <c r="T349" s="22">
        <f>F349</f>
        <v>2.0018140000000002E-3</v>
      </c>
      <c r="W349" s="32">
        <v>346</v>
      </c>
    </row>
    <row r="350" spans="1:36">
      <c r="A350" s="21" t="s">
        <v>410</v>
      </c>
      <c r="B350" s="52">
        <v>2330145000</v>
      </c>
      <c r="C350" s="52">
        <v>2323121</v>
      </c>
      <c r="D350" s="52">
        <v>4663386</v>
      </c>
      <c r="E350" s="52">
        <v>4721.4309999999996</v>
      </c>
      <c r="F350" s="22">
        <v>2.001329E-3</v>
      </c>
      <c r="G350" s="52">
        <v>1.2896340000000001E-7</v>
      </c>
      <c r="K350" s="22">
        <f>F350/(AVERAGE($J$345:$J$353))</f>
        <v>1.9994741044759823E-3</v>
      </c>
      <c r="L350" s="52">
        <f>(G350/F350)*K350</f>
        <v>1.2884387260924012E-7</v>
      </c>
      <c r="M350" s="56">
        <f>((K350/0.0020025)-1)*1000</f>
        <v>-1.5110589383359185</v>
      </c>
      <c r="N350" s="57">
        <f>(L350/K350)*1000</f>
        <v>6.4438880363998127E-2</v>
      </c>
      <c r="O350" s="58">
        <v>0.75291406474411549</v>
      </c>
      <c r="S350" s="21"/>
      <c r="T350" s="22">
        <f>F350</f>
        <v>2.001329E-3</v>
      </c>
      <c r="W350" s="32">
        <v>347</v>
      </c>
    </row>
    <row r="351" spans="1:36">
      <c r="A351" s="21" t="s">
        <v>411</v>
      </c>
      <c r="B351" s="52">
        <v>2409447000</v>
      </c>
      <c r="C351" s="52">
        <v>3400562</v>
      </c>
      <c r="D351" s="52">
        <v>4830572</v>
      </c>
      <c r="E351" s="52">
        <v>6644.0780000000004</v>
      </c>
      <c r="F351" s="22">
        <v>2.004848E-3</v>
      </c>
      <c r="G351" s="52">
        <v>1.219953E-7</v>
      </c>
      <c r="K351" s="22">
        <f>F351/(AVERAGE($J$345:$J$353))</f>
        <v>2.0029898429545891E-3</v>
      </c>
      <c r="L351" s="52">
        <f>(G351/F351)*K351</f>
        <v>1.2188223086647865E-7</v>
      </c>
      <c r="M351" s="56">
        <f>((K351/0.0020025)-1)*1000</f>
        <v>0.24461570766010077</v>
      </c>
      <c r="N351" s="57">
        <f>(L351/K351)*1000</f>
        <v>6.0850149238246491E-2</v>
      </c>
      <c r="O351" s="58">
        <v>0.75291406474411549</v>
      </c>
      <c r="S351" s="21"/>
      <c r="T351" s="22">
        <f>F351</f>
        <v>2.004848E-3</v>
      </c>
      <c r="W351" s="32">
        <v>348</v>
      </c>
    </row>
    <row r="352" spans="1:36" s="43" customFormat="1">
      <c r="A352" s="43" t="s">
        <v>412</v>
      </c>
      <c r="B352" s="44">
        <v>2470809000</v>
      </c>
      <c r="C352" s="44">
        <v>2791592</v>
      </c>
      <c r="D352" s="44">
        <v>4980003</v>
      </c>
      <c r="E352" s="44">
        <v>5477.174</v>
      </c>
      <c r="F352" s="45">
        <v>2.015537E-3</v>
      </c>
      <c r="G352" s="44">
        <v>1.4415570000000001E-7</v>
      </c>
      <c r="H352" s="46"/>
      <c r="I352" s="46"/>
      <c r="J352" s="47">
        <f>F352/$M$2</f>
        <v>1.0009619586809695</v>
      </c>
      <c r="K352" s="45"/>
      <c r="L352" s="44"/>
      <c r="M352" s="48"/>
      <c r="N352" s="49"/>
      <c r="O352" s="50"/>
      <c r="P352" s="45">
        <f>F352</f>
        <v>2.015537E-3</v>
      </c>
      <c r="S352" s="60">
        <f>((P352/0.0020025)-1)*1000</f>
        <v>6.5103620474407098</v>
      </c>
      <c r="W352" s="32">
        <v>349</v>
      </c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</row>
    <row r="353" spans="1:36">
      <c r="A353" s="21" t="s">
        <v>413</v>
      </c>
      <c r="B353" s="52">
        <v>2512215000</v>
      </c>
      <c r="C353" s="52">
        <v>664933.30000000005</v>
      </c>
      <c r="D353" s="52">
        <v>5033946</v>
      </c>
      <c r="E353" s="52">
        <v>1510.722</v>
      </c>
      <c r="F353" s="22">
        <v>2.0037869999999999E-3</v>
      </c>
      <c r="G353" s="52">
        <v>2.024925E-7</v>
      </c>
      <c r="K353" s="22">
        <f>F353/(AVERAGE($J$352:$J$358))</f>
        <v>2.0034434085268119E-3</v>
      </c>
      <c r="L353" s="52">
        <f>(G353/F353)*K353</f>
        <v>2.024577783971627E-7</v>
      </c>
      <c r="M353" s="56">
        <f>((K353/0.0020025)-1)*1000</f>
        <v>0.47111536919453023</v>
      </c>
      <c r="N353" s="57">
        <f>(L353/K353)*1000</f>
        <v>0.10105490254203665</v>
      </c>
      <c r="O353" s="58">
        <v>0.75291406474411549</v>
      </c>
      <c r="S353" s="21"/>
      <c r="T353" s="22">
        <f>F353</f>
        <v>2.0037869999999999E-3</v>
      </c>
      <c r="W353" s="32">
        <v>350</v>
      </c>
    </row>
    <row r="354" spans="1:36">
      <c r="A354" s="21" t="s">
        <v>414</v>
      </c>
      <c r="B354" s="52">
        <v>2531636000</v>
      </c>
      <c r="C354" s="52">
        <v>2111691</v>
      </c>
      <c r="D354" s="52">
        <v>5064871</v>
      </c>
      <c r="E354" s="52">
        <v>4323.1419999999998</v>
      </c>
      <c r="F354" s="22">
        <v>2.0006310000000001E-3</v>
      </c>
      <c r="G354" s="52">
        <v>1.124261E-7</v>
      </c>
      <c r="K354" s="22">
        <f>F354/(AVERAGE($J$352:$J$358))</f>
        <v>2.0002879496894654E-3</v>
      </c>
      <c r="L354" s="52">
        <f>(G354/F354)*K354</f>
        <v>1.1240682217789427E-7</v>
      </c>
      <c r="M354" s="56">
        <f>((K354/0.0020025)-1)*1000</f>
        <v>-1.1046443498299308</v>
      </c>
      <c r="N354" s="57">
        <f>(L354/K354)*1000</f>
        <v>5.6195320376421234E-2</v>
      </c>
      <c r="O354" s="58">
        <v>0.75291406474411549</v>
      </c>
      <c r="S354" s="21"/>
      <c r="T354" s="22">
        <f>F354</f>
        <v>2.0006310000000001E-3</v>
      </c>
      <c r="W354" s="32">
        <v>351</v>
      </c>
    </row>
    <row r="355" spans="1:36">
      <c r="A355" s="21" t="s">
        <v>415</v>
      </c>
      <c r="B355" s="52">
        <v>2509207000</v>
      </c>
      <c r="C355" s="52">
        <v>2466072</v>
      </c>
      <c r="D355" s="52">
        <v>5019774</v>
      </c>
      <c r="E355" s="52">
        <v>4896.1319999999996</v>
      </c>
      <c r="F355" s="22">
        <v>2.0005420000000001E-3</v>
      </c>
      <c r="G355" s="52">
        <v>4.8414050000000002E-8</v>
      </c>
      <c r="K355" s="22">
        <f>F355/(AVERAGE($J$352:$J$358))</f>
        <v>2.0001989649503895E-3</v>
      </c>
      <c r="L355" s="52">
        <f>(G355/F355)*K355</f>
        <v>4.8405748391714042E-8</v>
      </c>
      <c r="M355" s="56">
        <f>((K355/0.0020025)-1)*1000</f>
        <v>-1.149081173338562</v>
      </c>
      <c r="N355" s="57">
        <f>(L355/K355)*1000</f>
        <v>2.4200466673531471E-2</v>
      </c>
      <c r="O355" s="58">
        <v>0.75291406474411549</v>
      </c>
      <c r="S355" s="21"/>
      <c r="T355" s="22">
        <f>F355</f>
        <v>2.0005420000000001E-3</v>
      </c>
      <c r="W355" s="32">
        <v>352</v>
      </c>
    </row>
    <row r="356" spans="1:36">
      <c r="A356" s="21" t="s">
        <v>416</v>
      </c>
      <c r="B356" s="52">
        <v>2552010000</v>
      </c>
      <c r="C356" s="52">
        <v>3336922</v>
      </c>
      <c r="D356" s="52">
        <v>5103000</v>
      </c>
      <c r="E356" s="52">
        <v>6635.4059999999999</v>
      </c>
      <c r="F356" s="22">
        <v>1.9995999999999998E-3</v>
      </c>
      <c r="G356" s="52">
        <v>2.046865E-7</v>
      </c>
      <c r="K356" s="22">
        <f>F356/(AVERAGE($J$352:$J$358))</f>
        <v>1.9992571264761238E-3</v>
      </c>
      <c r="L356" s="52">
        <f>(G356/F356)*K356</f>
        <v>2.0465140218966553E-7</v>
      </c>
      <c r="M356" s="56">
        <f>((K356/0.0020025)-1)*1000</f>
        <v>-1.6194124963176959</v>
      </c>
      <c r="N356" s="57">
        <f>(L356/K356)*1000</f>
        <v>0.10236372274454893</v>
      </c>
      <c r="O356" s="58">
        <v>0.75291406474411549</v>
      </c>
      <c r="S356" s="21"/>
      <c r="T356" s="22">
        <f>F356</f>
        <v>1.9995999999999998E-3</v>
      </c>
      <c r="W356" s="32">
        <v>353</v>
      </c>
    </row>
    <row r="357" spans="1:36" s="43" customFormat="1">
      <c r="A357" s="43" t="s">
        <v>417</v>
      </c>
      <c r="B357" s="44">
        <v>2582547000</v>
      </c>
      <c r="C357" s="44">
        <v>2948834</v>
      </c>
      <c r="D357" s="44">
        <v>5196652</v>
      </c>
      <c r="E357" s="44">
        <v>6129.473</v>
      </c>
      <c r="F357" s="45">
        <v>2.012219E-3</v>
      </c>
      <c r="G357" s="44">
        <v>1.569752E-7</v>
      </c>
      <c r="H357" s="46"/>
      <c r="I357" s="46"/>
      <c r="J357" s="47">
        <f>F357/$M$2</f>
        <v>0.99931416368692894</v>
      </c>
      <c r="K357" s="45"/>
      <c r="L357" s="44"/>
      <c r="M357" s="48"/>
      <c r="N357" s="49"/>
      <c r="O357" s="50"/>
      <c r="P357" s="45">
        <f>F357</f>
        <v>2.012219E-3</v>
      </c>
      <c r="S357" s="60">
        <f>((P357/0.0020025)-1)*1000</f>
        <v>4.8534332084895215</v>
      </c>
      <c r="W357" s="32">
        <v>354</v>
      </c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</row>
    <row r="358" spans="1:36" s="43" customFormat="1">
      <c r="A358" s="43" t="s">
        <v>418</v>
      </c>
      <c r="B358" s="44">
        <v>2628997000</v>
      </c>
      <c r="C358" s="44">
        <v>3663801</v>
      </c>
      <c r="D358" s="44">
        <v>5295010</v>
      </c>
      <c r="E358" s="44">
        <v>7388.1940000000004</v>
      </c>
      <c r="F358" s="45">
        <v>2.0140800000000001E-3</v>
      </c>
      <c r="G358" s="44">
        <v>9.2951210000000004E-8</v>
      </c>
      <c r="H358" s="46"/>
      <c r="I358" s="46"/>
      <c r="J358" s="47">
        <f>F358/$M$2</f>
        <v>1.0002383790226461</v>
      </c>
      <c r="K358" s="45"/>
      <c r="L358" s="44"/>
      <c r="M358" s="48"/>
      <c r="N358" s="49"/>
      <c r="O358" s="50"/>
      <c r="P358" s="45">
        <f>F358</f>
        <v>2.0140800000000001E-3</v>
      </c>
      <c r="S358" s="60">
        <f>((P358/0.0020025)-1)*1000</f>
        <v>5.7827715355807108</v>
      </c>
      <c r="W358" s="32">
        <v>355</v>
      </c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</row>
    <row r="359" spans="1:36">
      <c r="A359" s="21" t="s">
        <v>419</v>
      </c>
      <c r="B359" s="52">
        <v>2661486000</v>
      </c>
      <c r="C359" s="52">
        <v>3920080</v>
      </c>
      <c r="D359" s="52">
        <v>5326048</v>
      </c>
      <c r="E359" s="52">
        <v>7815.3289999999997</v>
      </c>
      <c r="F359" s="22">
        <v>2.001156E-3</v>
      </c>
      <c r="G359" s="52">
        <v>8.5260450000000002E-8</v>
      </c>
      <c r="K359" s="22">
        <f t="shared" ref="K359:K365" si="7">F359/(AVERAGE($J$357:$J$358))</f>
        <v>2.0016038161100305E-3</v>
      </c>
      <c r="L359" s="52">
        <f t="shared" ref="L359:L370" si="8">(G359/F359)*K359</f>
        <v>8.527952947359349E-8</v>
      </c>
      <c r="M359" s="56">
        <f t="shared" ref="M359:M370" si="9">((K359/0.0020025)-1)*1000</f>
        <v>-0.44753252932305809</v>
      </c>
      <c r="N359" s="57">
        <f t="shared" ref="N359:N370" si="10">(L359/K359)*1000</f>
        <v>4.2605598963798924E-2</v>
      </c>
      <c r="O359" s="58">
        <v>0.75291406474411549</v>
      </c>
      <c r="S359" s="21"/>
      <c r="T359" s="22">
        <f t="shared" ref="T359:T370" si="11">F359</f>
        <v>2.001156E-3</v>
      </c>
      <c r="W359" s="32">
        <v>356</v>
      </c>
    </row>
    <row r="360" spans="1:36">
      <c r="A360" s="21" t="s">
        <v>420</v>
      </c>
      <c r="B360" s="52">
        <v>2697069000</v>
      </c>
      <c r="C360" s="52">
        <v>5086188</v>
      </c>
      <c r="D360" s="52">
        <v>5399066</v>
      </c>
      <c r="E360" s="52">
        <v>10178.24</v>
      </c>
      <c r="F360" s="22">
        <v>2.0018269999999999E-3</v>
      </c>
      <c r="G360" s="52">
        <v>1.5116769999999999E-7</v>
      </c>
      <c r="K360" s="22">
        <f t="shared" si="7"/>
        <v>2.0022749662655455E-3</v>
      </c>
      <c r="L360" s="52">
        <f t="shared" si="8"/>
        <v>1.5120152811303878E-7</v>
      </c>
      <c r="M360" s="56">
        <f t="shared" si="9"/>
        <v>-0.11237639673133959</v>
      </c>
      <c r="N360" s="57">
        <f t="shared" si="10"/>
        <v>7.551486716884126E-2</v>
      </c>
      <c r="O360" s="58">
        <v>0.75291406474411549</v>
      </c>
      <c r="S360" s="21"/>
      <c r="T360" s="22">
        <f t="shared" si="11"/>
        <v>2.0018269999999999E-3</v>
      </c>
      <c r="W360" s="32">
        <v>357</v>
      </c>
    </row>
    <row r="361" spans="1:36">
      <c r="A361" s="21" t="s">
        <v>421</v>
      </c>
      <c r="B361" s="52">
        <v>2830125000</v>
      </c>
      <c r="C361" s="52">
        <v>8641676</v>
      </c>
      <c r="D361" s="52">
        <v>5659284</v>
      </c>
      <c r="E361" s="52">
        <v>17057.47</v>
      </c>
      <c r="F361" s="22">
        <v>1.9996609999999998E-3</v>
      </c>
      <c r="G361" s="52">
        <v>1.524726E-7</v>
      </c>
      <c r="K361" s="22">
        <f t="shared" si="7"/>
        <v>2.0001084815608576E-3</v>
      </c>
      <c r="L361" s="52">
        <f t="shared" si="8"/>
        <v>1.5250672012187869E-7</v>
      </c>
      <c r="M361" s="56">
        <f t="shared" si="9"/>
        <v>-1.1942663865879277</v>
      </c>
      <c r="N361" s="57">
        <f t="shared" si="10"/>
        <v>7.6249224243509287E-2</v>
      </c>
      <c r="O361" s="58">
        <v>0.75291406474411549</v>
      </c>
      <c r="S361" s="21"/>
      <c r="T361" s="22">
        <f t="shared" si="11"/>
        <v>1.9996609999999998E-3</v>
      </c>
      <c r="W361" s="32">
        <v>358</v>
      </c>
    </row>
    <row r="362" spans="1:36">
      <c r="A362" s="21" t="s">
        <v>422</v>
      </c>
      <c r="B362" s="52">
        <v>2992213000</v>
      </c>
      <c r="C362" s="52">
        <v>9185928</v>
      </c>
      <c r="D362" s="52">
        <v>5997556</v>
      </c>
      <c r="E362" s="52">
        <v>18456.580000000002</v>
      </c>
      <c r="F362" s="22">
        <v>2.0043880000000002E-3</v>
      </c>
      <c r="G362" s="52">
        <v>1.164275E-7</v>
      </c>
      <c r="K362" s="22">
        <f t="shared" si="7"/>
        <v>2.0048365393628242E-3</v>
      </c>
      <c r="L362" s="52">
        <f t="shared" si="8"/>
        <v>1.1645355399586567E-7</v>
      </c>
      <c r="M362" s="56">
        <f t="shared" si="9"/>
        <v>1.1668111674527637</v>
      </c>
      <c r="N362" s="57">
        <f t="shared" si="10"/>
        <v>5.8086308638846368E-2</v>
      </c>
      <c r="O362" s="58">
        <v>0.75291406474411549</v>
      </c>
      <c r="S362" s="21"/>
      <c r="T362" s="22">
        <f t="shared" si="11"/>
        <v>2.0043880000000002E-3</v>
      </c>
      <c r="W362" s="32">
        <v>359</v>
      </c>
    </row>
    <row r="363" spans="1:36">
      <c r="A363" s="21" t="s">
        <v>423</v>
      </c>
      <c r="B363" s="52">
        <v>3138399000</v>
      </c>
      <c r="C363" s="52">
        <v>12941070</v>
      </c>
      <c r="D363" s="52">
        <v>6278500</v>
      </c>
      <c r="E363" s="52">
        <v>25834.62</v>
      </c>
      <c r="F363" s="22">
        <v>2.000543E-3</v>
      </c>
      <c r="G363" s="52">
        <v>9.2920370000000006E-8</v>
      </c>
      <c r="K363" s="22">
        <f t="shared" si="7"/>
        <v>2.0009906789336808E-3</v>
      </c>
      <c r="L363" s="52">
        <f t="shared" si="8"/>
        <v>9.2941163600616843E-8</v>
      </c>
      <c r="M363" s="56">
        <f t="shared" si="9"/>
        <v>-0.75371838517812595</v>
      </c>
      <c r="N363" s="57">
        <f t="shared" si="10"/>
        <v>4.6447574483527723E-2</v>
      </c>
      <c r="O363" s="58">
        <v>0.75291406474411549</v>
      </c>
      <c r="S363" s="21"/>
      <c r="T363" s="22">
        <f t="shared" si="11"/>
        <v>2.000543E-3</v>
      </c>
      <c r="W363" s="32">
        <v>360</v>
      </c>
    </row>
    <row r="364" spans="1:36">
      <c r="A364" s="21" t="s">
        <v>424</v>
      </c>
      <c r="B364" s="52">
        <v>3364073000</v>
      </c>
      <c r="C364" s="52">
        <v>7975326</v>
      </c>
      <c r="D364" s="52">
        <v>6727589</v>
      </c>
      <c r="E364" s="52">
        <v>16069.64</v>
      </c>
      <c r="F364" s="22">
        <v>1.9998339999999998E-3</v>
      </c>
      <c r="G364" s="52">
        <v>8.3045720000000005E-8</v>
      </c>
      <c r="K364" s="22">
        <f t="shared" si="7"/>
        <v>2.0002815202745743E-3</v>
      </c>
      <c r="L364" s="52">
        <f t="shared" si="8"/>
        <v>8.3064303864169055E-8</v>
      </c>
      <c r="M364" s="56">
        <f t="shared" si="9"/>
        <v>-1.1078550439079793</v>
      </c>
      <c r="N364" s="57">
        <f t="shared" si="10"/>
        <v>4.1526306683454736E-2</v>
      </c>
      <c r="O364" s="58">
        <v>0.75291406474411549</v>
      </c>
      <c r="S364" s="21"/>
      <c r="T364" s="22">
        <f t="shared" si="11"/>
        <v>1.9998339999999998E-3</v>
      </c>
      <c r="W364" s="32">
        <v>361</v>
      </c>
    </row>
    <row r="365" spans="1:36" s="87" customFormat="1">
      <c r="A365" s="87" t="s">
        <v>425</v>
      </c>
      <c r="B365" s="88">
        <v>3311724000</v>
      </c>
      <c r="C365" s="88">
        <v>3204070</v>
      </c>
      <c r="D365" s="88">
        <v>6625918</v>
      </c>
      <c r="E365" s="88">
        <v>6608.2950000000001</v>
      </c>
      <c r="F365" s="89">
        <v>2.000745E-3</v>
      </c>
      <c r="G365" s="88">
        <v>1.3219490000000001E-7</v>
      </c>
      <c r="H365" s="90"/>
      <c r="I365" s="90"/>
      <c r="J365" s="91"/>
      <c r="K365" s="89">
        <f t="shared" si="7"/>
        <v>2.0011927241369801E-3</v>
      </c>
      <c r="L365" s="88">
        <f t="shared" si="8"/>
        <v>1.3222448240431226E-7</v>
      </c>
      <c r="M365" s="92">
        <f t="shared" si="9"/>
        <v>-0.65282190412974117</v>
      </c>
      <c r="N365" s="93">
        <f t="shared" si="10"/>
        <v>6.6072837867894224E-2</v>
      </c>
      <c r="O365" s="94">
        <v>0.75291406474411549</v>
      </c>
      <c r="T365" s="89">
        <f t="shared" si="11"/>
        <v>2.000745E-3</v>
      </c>
      <c r="W365" s="95">
        <v>362</v>
      </c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</row>
    <row r="366" spans="1:36">
      <c r="A366" s="21" t="s">
        <v>426</v>
      </c>
      <c r="B366" s="52">
        <v>2420587000</v>
      </c>
      <c r="C366" s="52">
        <v>1337235</v>
      </c>
      <c r="D366" s="52">
        <v>4859876</v>
      </c>
      <c r="E366" s="52">
        <v>2911.2550000000001</v>
      </c>
      <c r="F366" s="22">
        <v>2.007726E-3</v>
      </c>
      <c r="G366" s="52">
        <v>1.8496499999999999E-7</v>
      </c>
      <c r="K366" s="22">
        <f>F366/(AVERAGE($J$371:$J$372))</f>
        <v>2.0092921422413825E-3</v>
      </c>
      <c r="L366" s="52">
        <f t="shared" si="8"/>
        <v>1.8510928338312961E-7</v>
      </c>
      <c r="M366" s="56">
        <f t="shared" si="9"/>
        <v>3.3918313315268733</v>
      </c>
      <c r="N366" s="57">
        <f t="shared" si="10"/>
        <v>9.2126614886692701E-2</v>
      </c>
      <c r="O366" s="58">
        <f>STDEV(S366:S400)</f>
        <v>0.21467970610793718</v>
      </c>
      <c r="S366" s="21"/>
      <c r="T366" s="22">
        <f t="shared" si="11"/>
        <v>2.007726E-3</v>
      </c>
      <c r="W366" s="32">
        <v>363</v>
      </c>
    </row>
    <row r="367" spans="1:36">
      <c r="A367" s="21" t="s">
        <v>427</v>
      </c>
      <c r="B367" s="52">
        <v>2367990000</v>
      </c>
      <c r="C367" s="52">
        <v>2588517</v>
      </c>
      <c r="D367" s="52">
        <v>4753436</v>
      </c>
      <c r="E367" s="52">
        <v>5289.8239999999996</v>
      </c>
      <c r="F367" s="22">
        <v>2.007371E-3</v>
      </c>
      <c r="G367" s="52">
        <v>1.736172E-7</v>
      </c>
      <c r="K367" s="22">
        <f>F367/(AVERAGE($J$371:$J$372))</f>
        <v>2.0089368653208781E-3</v>
      </c>
      <c r="L367" s="52">
        <f t="shared" si="8"/>
        <v>1.737526314437082E-7</v>
      </c>
      <c r="M367" s="56">
        <f t="shared" si="9"/>
        <v>3.2144146421364539</v>
      </c>
      <c r="N367" s="57">
        <f t="shared" si="10"/>
        <v>8.6489841688457192E-2</v>
      </c>
      <c r="O367" s="58">
        <v>0.21467970610792858</v>
      </c>
      <c r="S367" s="21"/>
      <c r="T367" s="22">
        <f t="shared" si="11"/>
        <v>2.007371E-3</v>
      </c>
      <c r="W367" s="32">
        <v>364</v>
      </c>
    </row>
    <row r="368" spans="1:36">
      <c r="A368" s="21" t="s">
        <v>428</v>
      </c>
      <c r="B368" s="52">
        <v>2348555000</v>
      </c>
      <c r="C368" s="52">
        <v>650821.80000000005</v>
      </c>
      <c r="D368" s="52">
        <v>4715605</v>
      </c>
      <c r="E368" s="52">
        <v>1389.8330000000001</v>
      </c>
      <c r="F368" s="22">
        <v>2.0078750000000001E-3</v>
      </c>
      <c r="G368" s="52">
        <v>1.267621E-7</v>
      </c>
      <c r="K368" s="22">
        <f>F368/(AVERAGE($J$371:$J$372))</f>
        <v>2.0094412584699883E-3</v>
      </c>
      <c r="L368" s="52">
        <f t="shared" si="8"/>
        <v>1.2686098175947134E-7</v>
      </c>
      <c r="M368" s="56">
        <f t="shared" si="9"/>
        <v>3.4662963645384348</v>
      </c>
      <c r="N368" s="57">
        <f t="shared" si="10"/>
        <v>6.3132465915457889E-2</v>
      </c>
      <c r="O368" s="58">
        <v>0.21467970610792858</v>
      </c>
      <c r="S368" s="21"/>
      <c r="T368" s="22">
        <f t="shared" si="11"/>
        <v>2.0078750000000001E-3</v>
      </c>
      <c r="W368" s="32">
        <v>365</v>
      </c>
    </row>
    <row r="369" spans="1:36">
      <c r="A369" s="21" t="s">
        <v>429</v>
      </c>
      <c r="B369" s="52">
        <v>2324546000</v>
      </c>
      <c r="C369" s="52">
        <v>750927.8</v>
      </c>
      <c r="D369" s="52">
        <v>4687364</v>
      </c>
      <c r="E369" s="52">
        <v>1598.4259999999999</v>
      </c>
      <c r="F369" s="22">
        <v>2.0164639999999999E-3</v>
      </c>
      <c r="G369" s="52">
        <v>8.0219549999999995E-8</v>
      </c>
      <c r="K369" s="22">
        <f>F369/(AVERAGE($J$371:$J$372))</f>
        <v>2.018036958386068E-3</v>
      </c>
      <c r="L369" s="52">
        <f t="shared" si="8"/>
        <v>8.0282125882286572E-8</v>
      </c>
      <c r="M369" s="56">
        <f t="shared" si="9"/>
        <v>7.7587807171375367</v>
      </c>
      <c r="N369" s="57">
        <f t="shared" si="10"/>
        <v>3.9782287211673505E-2</v>
      </c>
      <c r="O369" s="58">
        <v>0.21467970610792858</v>
      </c>
      <c r="S369" s="21"/>
      <c r="T369" s="22">
        <f t="shared" si="11"/>
        <v>2.0164639999999999E-3</v>
      </c>
      <c r="W369" s="32">
        <v>366</v>
      </c>
    </row>
    <row r="370" spans="1:36">
      <c r="A370" s="21" t="s">
        <v>430</v>
      </c>
      <c r="B370" s="52">
        <v>2309119000</v>
      </c>
      <c r="C370" s="52">
        <v>1406761</v>
      </c>
      <c r="D370" s="52">
        <v>4635207</v>
      </c>
      <c r="E370" s="52">
        <v>3028.6529999999998</v>
      </c>
      <c r="F370" s="22">
        <v>2.0073479999999999E-3</v>
      </c>
      <c r="G370" s="52">
        <v>1.7246549999999999E-7</v>
      </c>
      <c r="K370" s="22">
        <f>F370/(AVERAGE($J$371:$J$372))</f>
        <v>2.00891384737955E-3</v>
      </c>
      <c r="L370" s="52">
        <f t="shared" si="8"/>
        <v>1.7260003305118881E-7</v>
      </c>
      <c r="M370" s="56">
        <f t="shared" si="9"/>
        <v>3.2029200397254431</v>
      </c>
      <c r="N370" s="57">
        <f t="shared" si="10"/>
        <v>8.5917090609102159E-2</v>
      </c>
      <c r="O370" s="58">
        <v>0.21467970610792858</v>
      </c>
      <c r="S370" s="21"/>
      <c r="T370" s="22">
        <f t="shared" si="11"/>
        <v>2.0073479999999999E-3</v>
      </c>
      <c r="W370" s="32">
        <v>367</v>
      </c>
    </row>
    <row r="371" spans="1:36" s="43" customFormat="1">
      <c r="A371" s="43" t="s">
        <v>431</v>
      </c>
      <c r="B371" s="44">
        <v>2306984000</v>
      </c>
      <c r="C371" s="44">
        <v>801622.5</v>
      </c>
      <c r="D371" s="44">
        <v>4641741</v>
      </c>
      <c r="E371" s="44">
        <v>1467.001</v>
      </c>
      <c r="F371" s="45">
        <v>2.0120390000000002E-3</v>
      </c>
      <c r="G371" s="44">
        <v>1.9550039999999999E-7</v>
      </c>
      <c r="H371" s="46"/>
      <c r="I371" s="46"/>
      <c r="J371" s="47">
        <f>F371/$M$2</f>
        <v>0.99922477155343681</v>
      </c>
      <c r="K371" s="45"/>
      <c r="L371" s="44"/>
      <c r="M371" s="48"/>
      <c r="N371" s="49"/>
      <c r="O371" s="50"/>
      <c r="P371" s="45">
        <f>F371</f>
        <v>2.0120390000000002E-3</v>
      </c>
      <c r="S371" s="60">
        <f>((P371/0.0020025)-1)*1000</f>
        <v>4.7635455680401506</v>
      </c>
      <c r="W371" s="32">
        <v>368</v>
      </c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</row>
    <row r="372" spans="1:36" s="43" customFormat="1">
      <c r="A372" s="43" t="s">
        <v>432</v>
      </c>
      <c r="B372" s="44">
        <v>2307162000</v>
      </c>
      <c r="C372" s="44">
        <v>1441980</v>
      </c>
      <c r="D372" s="44">
        <v>4642061</v>
      </c>
      <c r="E372" s="44">
        <v>3034.1179999999999</v>
      </c>
      <c r="F372" s="45">
        <v>2.012022E-3</v>
      </c>
      <c r="G372" s="44">
        <v>1.670359E-7</v>
      </c>
      <c r="H372" s="46"/>
      <c r="I372" s="46"/>
      <c r="J372" s="47">
        <f>F372/$M$2</f>
        <v>0.99921632896305135</v>
      </c>
      <c r="K372" s="45"/>
      <c r="L372" s="44"/>
      <c r="M372" s="48"/>
      <c r="N372" s="49"/>
      <c r="O372" s="50"/>
      <c r="P372" s="45">
        <f>F372</f>
        <v>2.012022E-3</v>
      </c>
      <c r="S372" s="60">
        <f>((P372/0.0020025)-1)*1000</f>
        <v>4.755056179775341</v>
      </c>
      <c r="W372" s="32">
        <v>369</v>
      </c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</row>
    <row r="373" spans="1:36">
      <c r="A373" s="21" t="s">
        <v>433</v>
      </c>
      <c r="B373" s="52">
        <v>2288975000</v>
      </c>
      <c r="C373" s="52">
        <v>1203241</v>
      </c>
      <c r="D373" s="52">
        <v>4594673</v>
      </c>
      <c r="E373" s="52">
        <v>2282.9090000000001</v>
      </c>
      <c r="F373" s="22">
        <v>2.0073059999999999E-3</v>
      </c>
      <c r="G373" s="52">
        <v>1.6990940000000001E-7</v>
      </c>
      <c r="K373" s="22">
        <f>F373/(AVERAGE($J$371:$J$379))</f>
        <v>2.0086726475601691E-3</v>
      </c>
      <c r="L373" s="52">
        <f>(G373/F373)*K373</f>
        <v>1.7002508055242191E-7</v>
      </c>
      <c r="M373" s="56">
        <f>((K373/0.0020025)-1)*1000</f>
        <v>3.0824706917198519</v>
      </c>
      <c r="N373" s="57">
        <f>(L373/K373)*1000</f>
        <v>8.4645490024938902E-2</v>
      </c>
      <c r="O373" s="58">
        <v>0.21467970610792858</v>
      </c>
      <c r="S373" s="21"/>
      <c r="T373" s="22">
        <f>F373</f>
        <v>2.0073059999999999E-3</v>
      </c>
      <c r="W373" s="32">
        <v>370</v>
      </c>
    </row>
    <row r="374" spans="1:36">
      <c r="A374" s="21" t="s">
        <v>434</v>
      </c>
      <c r="B374" s="52">
        <v>2243493000</v>
      </c>
      <c r="C374" s="52">
        <v>1260775</v>
      </c>
      <c r="D374" s="52">
        <v>4504087</v>
      </c>
      <c r="E374" s="52">
        <v>2513.884</v>
      </c>
      <c r="F374" s="22">
        <v>2.007623E-3</v>
      </c>
      <c r="G374" s="52">
        <v>1.1420860000000001E-7</v>
      </c>
      <c r="K374" s="22">
        <f>F374/(AVERAGE($J$371:$J$379))</f>
        <v>2.008989863385398E-3</v>
      </c>
      <c r="L374" s="52">
        <f>(G374/F374)*K374</f>
        <v>1.1428635740447163E-7</v>
      </c>
      <c r="M374" s="56">
        <f>((K374/0.0020025)-1)*1000</f>
        <v>3.2408805919590389</v>
      </c>
      <c r="N374" s="57">
        <f>(L374/K374)*1000</f>
        <v>5.6887473395154368E-2</v>
      </c>
      <c r="O374" s="58">
        <v>0.21467970610792858</v>
      </c>
      <c r="S374" s="21"/>
      <c r="T374" s="22">
        <f>F374</f>
        <v>2.007623E-3</v>
      </c>
      <c r="W374" s="32">
        <v>371</v>
      </c>
    </row>
    <row r="375" spans="1:36">
      <c r="A375" s="21" t="s">
        <v>435</v>
      </c>
      <c r="B375" s="52">
        <v>2174496000</v>
      </c>
      <c r="C375" s="52">
        <v>2516872</v>
      </c>
      <c r="D375" s="52">
        <v>4365008</v>
      </c>
      <c r="E375" s="52">
        <v>5036.192</v>
      </c>
      <c r="F375" s="22">
        <v>2.0073650000000001E-3</v>
      </c>
      <c r="G375" s="52">
        <v>1.424129E-7</v>
      </c>
      <c r="K375" s="22">
        <f>F375/(AVERAGE($J$371:$J$379))</f>
        <v>2.0087316877295336E-3</v>
      </c>
      <c r="L375" s="52">
        <f>(G375/F375)*K375</f>
        <v>1.4250985992654913E-7</v>
      </c>
      <c r="M375" s="56">
        <f>((K375/0.0020025)-1)*1000</f>
        <v>3.1119539223638526</v>
      </c>
      <c r="N375" s="57">
        <f>(L375/K375)*1000</f>
        <v>7.0945194321909558E-2</v>
      </c>
      <c r="O375" s="58">
        <v>0.21467970610792858</v>
      </c>
      <c r="S375" s="21"/>
      <c r="T375" s="22">
        <f>F375</f>
        <v>2.0073650000000001E-3</v>
      </c>
      <c r="W375" s="32">
        <v>372</v>
      </c>
    </row>
    <row r="376" spans="1:36">
      <c r="A376" s="21" t="s">
        <v>436</v>
      </c>
      <c r="B376" s="52">
        <v>2244137000</v>
      </c>
      <c r="C376" s="52">
        <v>813783</v>
      </c>
      <c r="D376" s="52">
        <v>4506399</v>
      </c>
      <c r="E376" s="52">
        <v>1862.5</v>
      </c>
      <c r="F376" s="22">
        <v>2.008077E-3</v>
      </c>
      <c r="G376" s="52">
        <v>1.9106380000000001E-7</v>
      </c>
      <c r="K376" s="22">
        <f>F376/(AVERAGE($J$371:$J$379))</f>
        <v>2.0094441724852526E-3</v>
      </c>
      <c r="L376" s="52">
        <f>(G376/F376)*K376</f>
        <v>1.9119388324396318E-7</v>
      </c>
      <c r="M376" s="56">
        <f>((K376/0.0020025)-1)*1000</f>
        <v>3.4677515531849057</v>
      </c>
      <c r="N376" s="57">
        <f>(L376/K376)*1000</f>
        <v>9.5147646230697339E-2</v>
      </c>
      <c r="O376" s="58">
        <v>0.21467970610792858</v>
      </c>
      <c r="S376" s="21"/>
      <c r="T376" s="22">
        <f>F376</f>
        <v>2.008077E-3</v>
      </c>
      <c r="W376" s="32">
        <v>373</v>
      </c>
    </row>
    <row r="377" spans="1:36">
      <c r="A377" s="21" t="s">
        <v>437</v>
      </c>
      <c r="B377" s="52">
        <v>2225072000</v>
      </c>
      <c r="C377" s="52">
        <v>914574.6</v>
      </c>
      <c r="D377" s="52">
        <v>4466979</v>
      </c>
      <c r="E377" s="52">
        <v>1782.4480000000001</v>
      </c>
      <c r="F377" s="22">
        <v>2.0075660000000001E-3</v>
      </c>
      <c r="G377" s="52">
        <v>1.3503680000000001E-7</v>
      </c>
      <c r="K377" s="22">
        <f>F377/(AVERAGE($J$371:$J$379))</f>
        <v>2.0089328245777071E-3</v>
      </c>
      <c r="L377" s="52">
        <f>(G377/F377)*K377</f>
        <v>1.3512873800708664E-7</v>
      </c>
      <c r="M377" s="56">
        <f>((K377/0.0020025)-1)*1000</f>
        <v>3.2123967928625596</v>
      </c>
      <c r="N377" s="57">
        <f>(L377/K377)*1000</f>
        <v>6.7263940513039175E-2</v>
      </c>
      <c r="O377" s="58">
        <v>0.21467970610792858</v>
      </c>
      <c r="S377" s="21"/>
      <c r="T377" s="22">
        <f>F377</f>
        <v>2.0075660000000001E-3</v>
      </c>
      <c r="W377" s="32">
        <v>374</v>
      </c>
    </row>
    <row r="378" spans="1:36" s="43" customFormat="1">
      <c r="A378" s="43" t="s">
        <v>438</v>
      </c>
      <c r="B378" s="44">
        <v>2247736000</v>
      </c>
      <c r="C378" s="44">
        <v>1707269</v>
      </c>
      <c r="D378" s="44">
        <v>4523162</v>
      </c>
      <c r="E378" s="44">
        <v>3357.38</v>
      </c>
      <c r="F378" s="45">
        <v>2.0123200000000002E-3</v>
      </c>
      <c r="G378" s="44">
        <v>1.017912E-7</v>
      </c>
      <c r="H378" s="46"/>
      <c r="I378" s="46"/>
      <c r="J378" s="47">
        <f>F378/$M$2</f>
        <v>0.99936432260627739</v>
      </c>
      <c r="K378" s="45"/>
      <c r="L378" s="44"/>
      <c r="M378" s="48"/>
      <c r="N378" s="49"/>
      <c r="O378" s="50"/>
      <c r="P378" s="45">
        <f>F378</f>
        <v>2.0123200000000002E-3</v>
      </c>
      <c r="S378" s="60">
        <f>((P378/0.0020025)-1)*1000</f>
        <v>4.9038701622972081</v>
      </c>
      <c r="W378" s="32">
        <v>375</v>
      </c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</row>
    <row r="379" spans="1:36" s="43" customFormat="1">
      <c r="A379" s="43" t="s">
        <v>439</v>
      </c>
      <c r="B379" s="44">
        <v>2251321000</v>
      </c>
      <c r="C379" s="44">
        <v>2161816</v>
      </c>
      <c r="D379" s="44">
        <v>4530873</v>
      </c>
      <c r="E379" s="44">
        <v>4434.3329999999996</v>
      </c>
      <c r="F379" s="45">
        <v>2.0125389999999998E-3</v>
      </c>
      <c r="G379" s="44">
        <v>1.7562710000000001E-7</v>
      </c>
      <c r="H379" s="46"/>
      <c r="I379" s="46"/>
      <c r="J379" s="47">
        <f>F379/$M$2</f>
        <v>0.99947308303535953</v>
      </c>
      <c r="K379" s="45"/>
      <c r="L379" s="44"/>
      <c r="M379" s="48"/>
      <c r="N379" s="49"/>
      <c r="O379" s="50"/>
      <c r="P379" s="45">
        <f>F379</f>
        <v>2.0125389999999998E-3</v>
      </c>
      <c r="S379" s="60">
        <f>((P379/0.0020025)-1)*1000</f>
        <v>5.0132334581771687</v>
      </c>
      <c r="W379" s="32">
        <v>376</v>
      </c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</row>
    <row r="380" spans="1:36">
      <c r="A380" s="21" t="s">
        <v>440</v>
      </c>
      <c r="B380" s="52">
        <v>2221778000</v>
      </c>
      <c r="C380" s="52">
        <v>1716255</v>
      </c>
      <c r="D380" s="52">
        <v>4459382</v>
      </c>
      <c r="E380" s="52">
        <v>3563.9290000000001</v>
      </c>
      <c r="F380" s="22">
        <v>2.007123E-3</v>
      </c>
      <c r="G380" s="52">
        <v>1.232269E-7</v>
      </c>
      <c r="K380" s="22">
        <f>F380/(AVERAGE($J$378:$J$386))</f>
        <v>2.0083201028026363E-3</v>
      </c>
      <c r="L380" s="52">
        <f>(G380/F380)*K380</f>
        <v>1.2330039587810522E-7</v>
      </c>
      <c r="M380" s="56">
        <f>((K380/0.0020025)-1)*1000</f>
        <v>2.9064183783451547</v>
      </c>
      <c r="N380" s="57">
        <f>(L380/K380)*1000</f>
        <v>6.1394792446701076E-2</v>
      </c>
      <c r="O380" s="58">
        <v>0.21467970610792858</v>
      </c>
      <c r="S380" s="21"/>
      <c r="T380" s="22">
        <f>F380</f>
        <v>2.007123E-3</v>
      </c>
      <c r="W380" s="32">
        <v>377</v>
      </c>
    </row>
    <row r="381" spans="1:36">
      <c r="A381" s="21" t="s">
        <v>441</v>
      </c>
      <c r="B381" s="52">
        <v>2198763000</v>
      </c>
      <c r="C381" s="52">
        <v>1377704</v>
      </c>
      <c r="D381" s="52">
        <v>4416164</v>
      </c>
      <c r="E381" s="52">
        <v>2687.1529999999998</v>
      </c>
      <c r="F381" s="22">
        <v>2.0084769999999998E-3</v>
      </c>
      <c r="G381" s="52">
        <v>1.891138E-7</v>
      </c>
      <c r="K381" s="22">
        <f>F381/(AVERAGE($J$378:$J$386))</f>
        <v>2.0096749103650996E-3</v>
      </c>
      <c r="L381" s="52">
        <f>(G381/F381)*K381</f>
        <v>1.8922659261908572E-7</v>
      </c>
      <c r="M381" s="56">
        <f>((K381/0.0020025)-1)*1000</f>
        <v>3.5829764619723647</v>
      </c>
      <c r="N381" s="57">
        <f>(L381/K381)*1000</f>
        <v>9.4157812113357553E-2</v>
      </c>
      <c r="O381" s="58">
        <v>0.21467970610792858</v>
      </c>
      <c r="S381" s="21"/>
      <c r="T381" s="22">
        <f>F381</f>
        <v>2.0084769999999998E-3</v>
      </c>
      <c r="W381" s="32">
        <v>378</v>
      </c>
    </row>
    <row r="382" spans="1:36">
      <c r="A382" s="21" t="s">
        <v>442</v>
      </c>
      <c r="B382" s="52">
        <v>2215631000</v>
      </c>
      <c r="C382" s="52">
        <v>1610079</v>
      </c>
      <c r="D382" s="52">
        <v>4447904</v>
      </c>
      <c r="E382" s="52">
        <v>3367.4119999999998</v>
      </c>
      <c r="F382" s="22">
        <v>2.007511E-3</v>
      </c>
      <c r="G382" s="52">
        <v>2.2379109999999999E-7</v>
      </c>
      <c r="K382" s="22">
        <f>F382/(AVERAGE($J$378:$J$386))</f>
        <v>2.0087083342163999E-3</v>
      </c>
      <c r="L382" s="52">
        <f>(G382/F382)*K382</f>
        <v>2.2392457510492134E-7</v>
      </c>
      <c r="M382" s="56">
        <f>((K382/0.0020025)-1)*1000</f>
        <v>3.1002917435205557</v>
      </c>
      <c r="N382" s="57">
        <f>(L382/K382)*1000</f>
        <v>0.11147689850765449</v>
      </c>
      <c r="O382" s="58">
        <v>0.21467970610792858</v>
      </c>
      <c r="S382" s="21"/>
      <c r="T382" s="22">
        <f>F382</f>
        <v>2.007511E-3</v>
      </c>
      <c r="W382" s="32">
        <v>379</v>
      </c>
    </row>
    <row r="383" spans="1:36">
      <c r="A383" s="21" t="s">
        <v>443</v>
      </c>
      <c r="B383" s="52">
        <v>2230248000</v>
      </c>
      <c r="C383" s="52">
        <v>1611933</v>
      </c>
      <c r="D383" s="52">
        <v>4477363</v>
      </c>
      <c r="E383" s="52">
        <v>3223.5059999999999</v>
      </c>
      <c r="F383" s="22">
        <v>2.007563E-3</v>
      </c>
      <c r="G383" s="52">
        <v>1.9360099999999999E-7</v>
      </c>
      <c r="K383" s="22">
        <f>F383/(AVERAGE($J$378:$J$386))</f>
        <v>2.0087603652306158E-3</v>
      </c>
      <c r="L383" s="52">
        <f>(G383/F383)*K383</f>
        <v>1.9371646890733313E-7</v>
      </c>
      <c r="M383" s="56">
        <f>((K383/0.0020025)-1)*1000</f>
        <v>3.1262747718430184</v>
      </c>
      <c r="N383" s="57">
        <f>(L383/K383)*1000</f>
        <v>9.6435827916732872E-2</v>
      </c>
      <c r="O383" s="58">
        <v>0.21467970610792858</v>
      </c>
      <c r="S383" s="21"/>
      <c r="T383" s="22">
        <f>F383</f>
        <v>2.007563E-3</v>
      </c>
      <c r="W383" s="32">
        <v>380</v>
      </c>
    </row>
    <row r="384" spans="1:36">
      <c r="A384" s="21" t="s">
        <v>444</v>
      </c>
      <c r="B384" s="52">
        <v>1494357000</v>
      </c>
      <c r="C384" s="52">
        <v>3978350</v>
      </c>
      <c r="D384" s="52">
        <v>2996518</v>
      </c>
      <c r="E384" s="52">
        <v>8011.9089999999997</v>
      </c>
      <c r="F384" s="22">
        <v>2.0052210000000002E-3</v>
      </c>
      <c r="G384" s="52">
        <v>1.4433420000000001E-7</v>
      </c>
      <c r="K384" s="22">
        <f>F384/(AVERAGE($J$378:$J$386))</f>
        <v>2.0064169683980532E-3</v>
      </c>
      <c r="L384" s="52">
        <f>(G384/F384)*K384</f>
        <v>1.444202848464874E-7</v>
      </c>
      <c r="M384" s="56">
        <f>((K384/0.0020025)-1)*1000</f>
        <v>1.9560391500890173</v>
      </c>
      <c r="N384" s="57">
        <f>(L384/K384)*1000</f>
        <v>7.1979198302830463E-2</v>
      </c>
      <c r="O384" s="58">
        <v>0.21467970610792858</v>
      </c>
      <c r="S384" s="21"/>
      <c r="T384" s="22">
        <f>F384</f>
        <v>2.0052210000000002E-3</v>
      </c>
      <c r="W384" s="32">
        <v>381</v>
      </c>
    </row>
    <row r="385" spans="1:36" s="43" customFormat="1">
      <c r="A385" s="43" t="s">
        <v>445</v>
      </c>
      <c r="B385" s="44">
        <v>2216896000</v>
      </c>
      <c r="C385" s="44">
        <v>1668095</v>
      </c>
      <c r="D385" s="44">
        <v>4461292</v>
      </c>
      <c r="E385" s="44">
        <v>3584.3850000000002</v>
      </c>
      <c r="F385" s="45">
        <v>2.0124040000000002E-3</v>
      </c>
      <c r="G385" s="44">
        <v>2.0015530000000001E-7</v>
      </c>
      <c r="H385" s="46"/>
      <c r="I385" s="46"/>
      <c r="J385" s="47">
        <f>F385/$M$2</f>
        <v>0.99940603893524049</v>
      </c>
      <c r="K385" s="45"/>
      <c r="L385" s="44"/>
      <c r="M385" s="48"/>
      <c r="N385" s="49"/>
      <c r="O385" s="50"/>
      <c r="P385" s="45">
        <f>F385</f>
        <v>2.0124040000000002E-3</v>
      </c>
      <c r="S385" s="60">
        <f>((P385/0.0020025)-1)*1000</f>
        <v>4.945817727840307</v>
      </c>
      <c r="W385" s="32">
        <v>382</v>
      </c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</row>
    <row r="386" spans="1:36" s="43" customFormat="1">
      <c r="A386" s="43" t="s">
        <v>446</v>
      </c>
      <c r="B386" s="44">
        <v>2203209000</v>
      </c>
      <c r="C386" s="44">
        <v>949786.7</v>
      </c>
      <c r="D386" s="44">
        <v>4433598</v>
      </c>
      <c r="E386" s="44">
        <v>2024.9870000000001</v>
      </c>
      <c r="F386" s="45">
        <v>2.012336E-3</v>
      </c>
      <c r="G386" s="44">
        <v>1.5171330000000001E-7</v>
      </c>
      <c r="H386" s="46"/>
      <c r="I386" s="46"/>
      <c r="J386" s="47">
        <f>F386/$M$2</f>
        <v>0.99937226857369887</v>
      </c>
      <c r="K386" s="45"/>
      <c r="L386" s="44"/>
      <c r="M386" s="48"/>
      <c r="N386" s="49"/>
      <c r="O386" s="50"/>
      <c r="P386" s="45">
        <f>F386</f>
        <v>2.012336E-3</v>
      </c>
      <c r="S386" s="60">
        <f>((P386/0.0020025)-1)*1000</f>
        <v>4.9118601747815127</v>
      </c>
      <c r="W386" s="32">
        <v>383</v>
      </c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</row>
    <row r="387" spans="1:36">
      <c r="A387" s="21" t="s">
        <v>447</v>
      </c>
      <c r="B387" s="52">
        <v>2198976000</v>
      </c>
      <c r="C387" s="52">
        <v>1036600</v>
      </c>
      <c r="D387" s="52">
        <v>4415204</v>
      </c>
      <c r="E387" s="52">
        <v>2131.3629999999998</v>
      </c>
      <c r="F387" s="22">
        <v>2.0078449999999999E-3</v>
      </c>
      <c r="G387" s="52">
        <v>1.5914059999999999E-7</v>
      </c>
      <c r="K387" s="22">
        <f>F387/(AVERAGE($J$385:$J$393))</f>
        <v>2.0087909853257024E-3</v>
      </c>
      <c r="L387" s="52">
        <f>(G387/F387)*K387</f>
        <v>1.5921557823403872E-7</v>
      </c>
      <c r="M387" s="56">
        <f>((K387/0.0020025)-1)*1000</f>
        <v>3.1415657057189961</v>
      </c>
      <c r="N387" s="57">
        <f>(L387/K387)*1000</f>
        <v>7.9259404983950454E-2</v>
      </c>
      <c r="O387" s="58">
        <v>0.21467970610792858</v>
      </c>
      <c r="S387" s="21"/>
      <c r="T387" s="22">
        <f>F387</f>
        <v>2.0078449999999999E-3</v>
      </c>
      <c r="W387" s="32">
        <v>384</v>
      </c>
    </row>
    <row r="388" spans="1:36">
      <c r="A388" s="21" t="s">
        <v>448</v>
      </c>
      <c r="B388" s="52">
        <v>2218758000</v>
      </c>
      <c r="C388" s="52">
        <v>745608.7</v>
      </c>
      <c r="D388" s="52">
        <v>4455429</v>
      </c>
      <c r="E388" s="52">
        <v>1710.8430000000001</v>
      </c>
      <c r="F388" s="22">
        <v>2.0080739999999999E-3</v>
      </c>
      <c r="G388" s="52">
        <v>1.7496600000000001E-7</v>
      </c>
      <c r="K388" s="22">
        <f>F388/(AVERAGE($J$385:$J$393))</f>
        <v>2.0090200932178152E-3</v>
      </c>
      <c r="L388" s="52">
        <f>(G388/F388)*K388</f>
        <v>1.7504843428576253E-7</v>
      </c>
      <c r="M388" s="56">
        <f>((K388/0.0020025)-1)*1000</f>
        <v>3.2559766381099475</v>
      </c>
      <c r="N388" s="57">
        <f>(L388/K388)*1000</f>
        <v>8.7131251139151253E-2</v>
      </c>
      <c r="O388" s="58">
        <v>0.21467970610792858</v>
      </c>
      <c r="S388" s="21"/>
      <c r="T388" s="22">
        <f>F388</f>
        <v>2.0080739999999999E-3</v>
      </c>
      <c r="W388" s="32">
        <v>385</v>
      </c>
    </row>
    <row r="389" spans="1:36">
      <c r="A389" s="21" t="s">
        <v>449</v>
      </c>
      <c r="B389" s="52">
        <v>2208593000</v>
      </c>
      <c r="C389" s="52">
        <v>903645.2</v>
      </c>
      <c r="D389" s="52">
        <v>4434568</v>
      </c>
      <c r="E389" s="52">
        <v>1803.4749999999999</v>
      </c>
      <c r="F389" s="22">
        <v>2.0078700000000001E-3</v>
      </c>
      <c r="G389" s="52">
        <v>1.2939490000000001E-7</v>
      </c>
      <c r="K389" s="22">
        <f>F389/(AVERAGE($J$385:$J$393))</f>
        <v>2.0088159971043177E-3</v>
      </c>
      <c r="L389" s="52">
        <f>(G389/F389)*K389</f>
        <v>1.2945586370816512E-7</v>
      </c>
      <c r="M389" s="56">
        <f>((K389/0.0020025)-1)*1000</f>
        <v>3.1540559821812142</v>
      </c>
      <c r="N389" s="57">
        <f>(L389/K389)*1000</f>
        <v>6.4443863397530721E-2</v>
      </c>
      <c r="O389" s="58">
        <v>0.21467970610792858</v>
      </c>
      <c r="S389" s="21"/>
      <c r="T389" s="22">
        <f>F389</f>
        <v>2.0078700000000001E-3</v>
      </c>
      <c r="W389" s="32">
        <v>386</v>
      </c>
    </row>
    <row r="390" spans="1:36">
      <c r="A390" s="21" t="s">
        <v>450</v>
      </c>
      <c r="B390" s="52">
        <v>2186921000</v>
      </c>
      <c r="C390" s="52">
        <v>1625058</v>
      </c>
      <c r="D390" s="52">
        <v>4390741</v>
      </c>
      <c r="E390" s="52">
        <v>3212.3020000000001</v>
      </c>
      <c r="F390" s="22">
        <v>2.0077279999999999E-3</v>
      </c>
      <c r="G390" s="52">
        <v>1.813898E-7</v>
      </c>
      <c r="K390" s="22">
        <f>F390/(AVERAGE($J$385:$J$393))</f>
        <v>2.0086739302017844E-3</v>
      </c>
      <c r="L390" s="52">
        <f>(G390/F390)*K390</f>
        <v>1.8147526082443222E-7</v>
      </c>
      <c r="M390" s="56">
        <f>((K390/0.0020025)-1)*1000</f>
        <v>3.0831112118774318</v>
      </c>
      <c r="N390" s="57">
        <f>(L390/K390)*1000</f>
        <v>9.0345803814062473E-2</v>
      </c>
      <c r="O390" s="58">
        <v>0.21467970610792858</v>
      </c>
      <c r="S390" s="21"/>
      <c r="T390" s="22">
        <f>F390</f>
        <v>2.0077279999999999E-3</v>
      </c>
      <c r="W390" s="32">
        <v>387</v>
      </c>
    </row>
    <row r="391" spans="1:36">
      <c r="A391" s="21" t="s">
        <v>451</v>
      </c>
      <c r="B391" s="52">
        <v>2187032000</v>
      </c>
      <c r="C391" s="52">
        <v>761098.5</v>
      </c>
      <c r="D391" s="52">
        <v>4390989</v>
      </c>
      <c r="E391" s="52">
        <v>1463.587</v>
      </c>
      <c r="F391" s="22">
        <v>2.0077390000000001E-3</v>
      </c>
      <c r="G391" s="52">
        <v>1.446985E-7</v>
      </c>
      <c r="K391" s="22">
        <f>F391/(AVERAGE($J$385:$J$393))</f>
        <v>2.0086849353843752E-3</v>
      </c>
      <c r="L391" s="52">
        <f>(G391/F391)*K391</f>
        <v>1.4476667391663756E-7</v>
      </c>
      <c r="M391" s="56">
        <f>((K391/0.0020025)-1)*1000</f>
        <v>3.0886069335207544</v>
      </c>
      <c r="N391" s="57">
        <f>(L391/K391)*1000</f>
        <v>7.207037368901037E-2</v>
      </c>
      <c r="O391" s="58">
        <v>0.21467970610792858</v>
      </c>
      <c r="S391" s="21"/>
      <c r="T391" s="22">
        <f>F391</f>
        <v>2.0077390000000001E-3</v>
      </c>
      <c r="W391" s="32">
        <v>388</v>
      </c>
    </row>
    <row r="392" spans="1:36" s="43" customFormat="1">
      <c r="A392" s="43" t="s">
        <v>452</v>
      </c>
      <c r="B392" s="44">
        <v>2216756000</v>
      </c>
      <c r="C392" s="44">
        <v>1319419</v>
      </c>
      <c r="D392" s="44">
        <v>4461344</v>
      </c>
      <c r="E392" s="44">
        <v>2774.2109999999998</v>
      </c>
      <c r="F392" s="45">
        <v>2.0125550000000001E-3</v>
      </c>
      <c r="G392" s="44">
        <v>1.554741E-7</v>
      </c>
      <c r="H392" s="46"/>
      <c r="I392" s="46"/>
      <c r="J392" s="47">
        <f>F392/$M$2</f>
        <v>0.99948102900278113</v>
      </c>
      <c r="K392" s="45"/>
      <c r="L392" s="44"/>
      <c r="M392" s="48"/>
      <c r="N392" s="49"/>
      <c r="O392" s="50"/>
      <c r="P392" s="45">
        <f>F392</f>
        <v>2.0125550000000001E-3</v>
      </c>
      <c r="S392" s="60">
        <f>((P392/0.0020025)-1)*1000</f>
        <v>5.0212234706616954</v>
      </c>
      <c r="W392" s="32">
        <v>389</v>
      </c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</row>
    <row r="393" spans="1:36" s="43" customFormat="1">
      <c r="A393" s="43" t="s">
        <v>453</v>
      </c>
      <c r="B393" s="44">
        <v>2180378000</v>
      </c>
      <c r="C393" s="44">
        <v>2340046</v>
      </c>
      <c r="D393" s="44">
        <v>4389781</v>
      </c>
      <c r="E393" s="44">
        <v>4782.5420000000004</v>
      </c>
      <c r="F393" s="45">
        <v>2.0133120000000002E-3</v>
      </c>
      <c r="G393" s="44">
        <v>1.03214E-7</v>
      </c>
      <c r="H393" s="46"/>
      <c r="I393" s="46"/>
      <c r="J393" s="47">
        <f>F393/$M$2</f>
        <v>0.99985697258641248</v>
      </c>
      <c r="K393" s="45"/>
      <c r="L393" s="44"/>
      <c r="M393" s="48"/>
      <c r="N393" s="49"/>
      <c r="O393" s="50"/>
      <c r="P393" s="45">
        <f>F393</f>
        <v>2.0133120000000002E-3</v>
      </c>
      <c r="S393" s="60">
        <f>((P393/0.0020025)-1)*1000</f>
        <v>5.399250936329647</v>
      </c>
      <c r="W393" s="32">
        <v>390</v>
      </c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</row>
    <row r="394" spans="1:36">
      <c r="A394" s="21" t="s">
        <v>454</v>
      </c>
      <c r="B394" s="52">
        <v>2139494000</v>
      </c>
      <c r="C394" s="52">
        <v>3919144</v>
      </c>
      <c r="D394" s="52">
        <v>4295201</v>
      </c>
      <c r="E394" s="52">
        <v>7871.826</v>
      </c>
      <c r="F394" s="22">
        <v>2.0075779999999999E-3</v>
      </c>
      <c r="G394" s="52">
        <v>1.31027E-7</v>
      </c>
      <c r="K394" s="22">
        <f>F394/(AVERAGE($J$392:$J$400))</f>
        <v>2.008221277077729E-3</v>
      </c>
      <c r="L394" s="52">
        <f>(G394/F394)*K394</f>
        <v>1.3106898425449154E-7</v>
      </c>
      <c r="M394" s="56">
        <f>((K394/0.0020025)-1)*1000</f>
        <v>2.8570672048584544</v>
      </c>
      <c r="N394" s="57">
        <f>(L394/K394)*1000</f>
        <v>6.5266206344161984E-2</v>
      </c>
      <c r="O394" s="58">
        <v>0.21467970610792858</v>
      </c>
      <c r="S394" s="21"/>
      <c r="T394" s="22">
        <f>F394</f>
        <v>2.0075779999999999E-3</v>
      </c>
      <c r="W394" s="32">
        <v>391</v>
      </c>
    </row>
    <row r="395" spans="1:36">
      <c r="A395" s="21" t="s">
        <v>455</v>
      </c>
      <c r="B395" s="52">
        <v>2279618000</v>
      </c>
      <c r="C395" s="52">
        <v>2701033</v>
      </c>
      <c r="D395" s="52">
        <v>4577156</v>
      </c>
      <c r="E395" s="52">
        <v>5291.8419999999996</v>
      </c>
      <c r="F395" s="22">
        <v>2.007862E-3</v>
      </c>
      <c r="G395" s="52">
        <v>1.4369529999999999E-7</v>
      </c>
      <c r="K395" s="22">
        <f>F395/(AVERAGE($J$392:$J$400))</f>
        <v>2.008505368078273E-3</v>
      </c>
      <c r="L395" s="52">
        <f>(G395/F395)*K395</f>
        <v>1.4374134348755933E-7</v>
      </c>
      <c r="M395" s="56">
        <f>((K395/0.0020025)-1)*1000</f>
        <v>2.9989353699240162</v>
      </c>
      <c r="N395" s="57">
        <f>(L395/K395)*1000</f>
        <v>7.1566322785131642E-2</v>
      </c>
      <c r="O395" s="58">
        <v>0.21467970610792858</v>
      </c>
      <c r="S395" s="21"/>
      <c r="T395" s="22">
        <f>F395</f>
        <v>2.007862E-3</v>
      </c>
      <c r="W395" s="32">
        <v>392</v>
      </c>
    </row>
    <row r="396" spans="1:36">
      <c r="A396" s="21" t="s">
        <v>456</v>
      </c>
      <c r="B396" s="52">
        <v>2224068000</v>
      </c>
      <c r="C396" s="52">
        <v>3965671</v>
      </c>
      <c r="D396" s="52">
        <v>4465245</v>
      </c>
      <c r="E396" s="52">
        <v>8160.7460000000001</v>
      </c>
      <c r="F396" s="22">
        <v>2.0076909999999998E-3</v>
      </c>
      <c r="G396" s="52">
        <v>1.420287E-7</v>
      </c>
      <c r="K396" s="22">
        <f>F396/(AVERAGE($J$392:$J$400))</f>
        <v>2.0083343132856917E-3</v>
      </c>
      <c r="L396" s="52">
        <f>(G396/F396)*K396</f>
        <v>1.4207420946816993E-7</v>
      </c>
      <c r="M396" s="56">
        <f>((K396/0.0020025)-1)*1000</f>
        <v>2.9135147494090408</v>
      </c>
      <c r="N396" s="57">
        <f>(L396/K396)*1000</f>
        <v>7.0742310445183046E-2</v>
      </c>
      <c r="O396" s="58">
        <v>0.21467970610792858</v>
      </c>
      <c r="S396" s="21"/>
      <c r="T396" s="22">
        <f>F396</f>
        <v>2.0076909999999998E-3</v>
      </c>
      <c r="W396" s="32">
        <v>393</v>
      </c>
    </row>
    <row r="397" spans="1:36">
      <c r="A397" s="21" t="s">
        <v>457</v>
      </c>
      <c r="B397" s="52">
        <v>2290166000</v>
      </c>
      <c r="C397" s="52">
        <v>1945673</v>
      </c>
      <c r="D397" s="52">
        <v>4596841</v>
      </c>
      <c r="E397" s="52">
        <v>4034.7440000000001</v>
      </c>
      <c r="F397" s="22">
        <v>2.0072079999999999E-3</v>
      </c>
      <c r="G397" s="52">
        <v>1.7279759999999999E-7</v>
      </c>
      <c r="K397" s="22">
        <f>F397/(AVERAGE($J$392:$J$400))</f>
        <v>2.007851158520682E-3</v>
      </c>
      <c r="L397" s="52">
        <f>(G397/F397)*K397</f>
        <v>1.7285296857604861E-7</v>
      </c>
      <c r="M397" s="56">
        <f>((K397/0.0020025)-1)*1000</f>
        <v>2.6722389616389286</v>
      </c>
      <c r="N397" s="57">
        <f>(L397/K397)*1000</f>
        <v>8.6088536912965669E-2</v>
      </c>
      <c r="O397" s="58">
        <v>0.21467970610792858</v>
      </c>
      <c r="S397" s="21"/>
      <c r="T397" s="22">
        <f>F397</f>
        <v>2.0072079999999999E-3</v>
      </c>
      <c r="W397" s="32">
        <v>394</v>
      </c>
    </row>
    <row r="398" spans="1:36">
      <c r="A398" s="21" t="s">
        <v>458</v>
      </c>
      <c r="B398" s="52">
        <v>2343442000</v>
      </c>
      <c r="C398" s="52">
        <v>3500402</v>
      </c>
      <c r="D398" s="52">
        <v>4704251</v>
      </c>
      <c r="E398" s="52">
        <v>6844.9359999999997</v>
      </c>
      <c r="F398" s="22">
        <v>2.0074120000000001E-3</v>
      </c>
      <c r="G398" s="52">
        <v>1.4606900000000001E-7</v>
      </c>
      <c r="K398" s="22">
        <f>F398/(AVERAGE($J$392:$J$400))</f>
        <v>2.0080552238872702E-3</v>
      </c>
      <c r="L398" s="52">
        <f>(G398/F398)*K398</f>
        <v>1.4611580407907779E-7</v>
      </c>
      <c r="M398" s="56">
        <f>((K398/0.0020025)-1)*1000</f>
        <v>2.774144263306022</v>
      </c>
      <c r="N398" s="57">
        <f>(L398/K398)*1000</f>
        <v>7.2764833526949138E-2</v>
      </c>
      <c r="O398" s="58">
        <v>0.21467970610792858</v>
      </c>
      <c r="S398" s="21"/>
      <c r="T398" s="22">
        <f>F398</f>
        <v>2.0074120000000001E-3</v>
      </c>
      <c r="W398" s="32">
        <v>395</v>
      </c>
    </row>
    <row r="399" spans="1:36" s="43" customFormat="1" ht="12" customHeight="1">
      <c r="A399" s="43" t="s">
        <v>459</v>
      </c>
      <c r="B399" s="44">
        <v>2284228000</v>
      </c>
      <c r="C399" s="44">
        <v>1670621</v>
      </c>
      <c r="D399" s="44">
        <v>4597708</v>
      </c>
      <c r="E399" s="44">
        <v>3566.5120000000002</v>
      </c>
      <c r="F399" s="45">
        <v>2.0128049999999999E-3</v>
      </c>
      <c r="G399" s="44">
        <v>1.203938E-7</v>
      </c>
      <c r="H399" s="46"/>
      <c r="I399" s="46"/>
      <c r="J399" s="47">
        <f>F399/$M$2</f>
        <v>0.99960518474374249</v>
      </c>
      <c r="K399" s="45"/>
      <c r="L399" s="44"/>
      <c r="M399" s="48"/>
      <c r="N399" s="49"/>
      <c r="O399" s="50"/>
      <c r="P399" s="45">
        <f>F399</f>
        <v>2.0128049999999999E-3</v>
      </c>
      <c r="S399" s="60">
        <f>((P399/0.0020025)-1)*1000</f>
        <v>5.1460674157302044</v>
      </c>
      <c r="W399" s="32">
        <v>396</v>
      </c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</row>
    <row r="400" spans="1:36" s="64" customFormat="1" ht="13" thickBot="1">
      <c r="A400" s="64" t="s">
        <v>460</v>
      </c>
      <c r="B400" s="65">
        <v>2292608000</v>
      </c>
      <c r="C400" s="65">
        <v>1527011</v>
      </c>
      <c r="D400" s="65">
        <v>4615358</v>
      </c>
      <c r="E400" s="65">
        <v>3120.0529999999999</v>
      </c>
      <c r="F400" s="66">
        <v>2.0131480000000002E-3</v>
      </c>
      <c r="G400" s="65">
        <v>9.4992860000000004E-8</v>
      </c>
      <c r="H400" s="67"/>
      <c r="I400" s="67"/>
      <c r="J400" s="68">
        <f>F400/$M$2</f>
        <v>0.99977552642034184</v>
      </c>
      <c r="K400" s="66"/>
      <c r="L400" s="65"/>
      <c r="M400" s="69"/>
      <c r="N400" s="70"/>
      <c r="O400" s="71"/>
      <c r="P400" s="66">
        <f>F400</f>
        <v>2.0131480000000002E-3</v>
      </c>
      <c r="S400" s="64">
        <f>((P400/0.0020025)-1)*1000</f>
        <v>5.3173533083645808</v>
      </c>
      <c r="W400" s="72">
        <v>397</v>
      </c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</row>
    <row r="401" spans="9:15">
      <c r="I401" s="35" t="s">
        <v>187</v>
      </c>
      <c r="J401" s="54" t="e">
        <f>AVERAGE(#REF!)</f>
        <v>#REF!</v>
      </c>
      <c r="O401" s="31"/>
    </row>
    <row r="65504" spans="12:12">
      <c r="L65504" s="52"/>
    </row>
  </sheetData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topLeftCell="A147" workbookViewId="0">
      <selection activeCell="I162" sqref="I162"/>
    </sheetView>
  </sheetViews>
  <sheetFormatPr baseColWidth="10" defaultRowHeight="15" x14ac:dyDescent="0"/>
  <cols>
    <col min="1" max="16384" width="10.83203125" style="100"/>
  </cols>
  <sheetData>
    <row r="1" spans="1:7">
      <c r="A1" s="100" t="s">
        <v>631</v>
      </c>
      <c r="B1" s="100" t="s">
        <v>630</v>
      </c>
      <c r="C1" s="100" t="s">
        <v>629</v>
      </c>
      <c r="D1" s="100" t="s">
        <v>175</v>
      </c>
      <c r="E1" s="100" t="s">
        <v>628</v>
      </c>
      <c r="G1" s="100" t="s">
        <v>627</v>
      </c>
    </row>
    <row r="2" spans="1:7">
      <c r="A2" s="102" t="s">
        <v>626</v>
      </c>
      <c r="B2" s="102" t="s">
        <v>469</v>
      </c>
      <c r="C2" s="102">
        <v>2</v>
      </c>
      <c r="D2" s="102">
        <v>3.93</v>
      </c>
      <c r="E2" s="102">
        <v>0.13</v>
      </c>
      <c r="F2" s="102"/>
      <c r="G2" s="100" t="s">
        <v>461</v>
      </c>
    </row>
    <row r="3" spans="1:7">
      <c r="A3" s="102" t="s">
        <v>625</v>
      </c>
      <c r="B3" s="102" t="s">
        <v>462</v>
      </c>
      <c r="C3" s="102">
        <v>2</v>
      </c>
      <c r="D3" s="102">
        <v>3.42</v>
      </c>
      <c r="E3" s="102">
        <v>0.13</v>
      </c>
      <c r="F3" s="102"/>
      <c r="G3" s="100" t="s">
        <v>461</v>
      </c>
    </row>
    <row r="4" spans="1:7">
      <c r="A4" s="102" t="s">
        <v>624</v>
      </c>
      <c r="B4" s="102" t="s">
        <v>462</v>
      </c>
      <c r="C4" s="102">
        <v>1</v>
      </c>
      <c r="D4" s="102">
        <v>4.4400000000000004</v>
      </c>
      <c r="E4" s="102">
        <v>0.12</v>
      </c>
      <c r="F4" s="101"/>
      <c r="G4" s="100" t="s">
        <v>461</v>
      </c>
    </row>
    <row r="5" spans="1:7">
      <c r="A5" s="102" t="s">
        <v>623</v>
      </c>
      <c r="B5" s="102" t="s">
        <v>469</v>
      </c>
      <c r="C5" s="102">
        <v>1</v>
      </c>
      <c r="D5" s="102">
        <v>3.7</v>
      </c>
      <c r="E5" s="102">
        <v>0.12</v>
      </c>
      <c r="F5" s="101"/>
      <c r="G5" s="100" t="s">
        <v>461</v>
      </c>
    </row>
    <row r="6" spans="1:7">
      <c r="A6" s="102" t="s">
        <v>622</v>
      </c>
      <c r="B6" s="102" t="s">
        <v>464</v>
      </c>
      <c r="C6" s="102">
        <v>1</v>
      </c>
      <c r="D6" s="102">
        <v>3.28</v>
      </c>
      <c r="E6" s="102">
        <v>0.13</v>
      </c>
      <c r="F6" s="101"/>
      <c r="G6" s="100" t="s">
        <v>461</v>
      </c>
    </row>
    <row r="7" spans="1:7">
      <c r="A7" s="102" t="s">
        <v>621</v>
      </c>
      <c r="B7" s="102" t="s">
        <v>464</v>
      </c>
      <c r="C7" s="102">
        <v>2</v>
      </c>
      <c r="D7" s="102">
        <v>2.97</v>
      </c>
      <c r="E7" s="102">
        <v>0.13</v>
      </c>
      <c r="F7" s="102"/>
      <c r="G7" s="100" t="s">
        <v>461</v>
      </c>
    </row>
    <row r="8" spans="1:7">
      <c r="A8" s="102" t="s">
        <v>620</v>
      </c>
      <c r="B8" s="102" t="s">
        <v>469</v>
      </c>
      <c r="C8" s="102">
        <v>1</v>
      </c>
      <c r="D8" s="102">
        <v>3.9</v>
      </c>
      <c r="E8" s="102">
        <v>0.13</v>
      </c>
      <c r="F8" s="101"/>
      <c r="G8" s="100" t="s">
        <v>461</v>
      </c>
    </row>
    <row r="9" spans="1:7">
      <c r="A9" s="102" t="s">
        <v>619</v>
      </c>
      <c r="B9" s="102" t="s">
        <v>469</v>
      </c>
      <c r="C9" s="102">
        <v>2</v>
      </c>
      <c r="D9" s="102">
        <v>2.96</v>
      </c>
      <c r="E9" s="102">
        <v>0.15</v>
      </c>
      <c r="F9" s="102"/>
      <c r="G9" s="100" t="s">
        <v>461</v>
      </c>
    </row>
    <row r="10" spans="1:7">
      <c r="A10" s="102" t="s">
        <v>618</v>
      </c>
      <c r="B10" s="102" t="s">
        <v>464</v>
      </c>
      <c r="C10" s="102">
        <v>1</v>
      </c>
      <c r="D10" s="102">
        <v>4.4400000000000004</v>
      </c>
      <c r="E10" s="102">
        <v>0.09</v>
      </c>
      <c r="F10" s="101"/>
      <c r="G10" s="100" t="s">
        <v>461</v>
      </c>
    </row>
    <row r="11" spans="1:7">
      <c r="A11" s="102" t="s">
        <v>617</v>
      </c>
      <c r="B11" s="102" t="s">
        <v>462</v>
      </c>
      <c r="C11" s="102">
        <v>1</v>
      </c>
      <c r="D11" s="102">
        <v>5.2</v>
      </c>
      <c r="E11" s="102">
        <v>0.1</v>
      </c>
      <c r="F11" s="101"/>
      <c r="G11" s="100" t="s">
        <v>461</v>
      </c>
    </row>
    <row r="12" spans="1:7">
      <c r="A12" s="102" t="s">
        <v>616</v>
      </c>
      <c r="B12" s="102" t="s">
        <v>462</v>
      </c>
      <c r="C12" s="102">
        <v>2</v>
      </c>
      <c r="D12" s="102">
        <v>4.53</v>
      </c>
      <c r="E12" s="102">
        <v>0.12</v>
      </c>
      <c r="F12" s="102"/>
      <c r="G12" s="100" t="s">
        <v>461</v>
      </c>
    </row>
    <row r="13" spans="1:7">
      <c r="A13" s="102" t="s">
        <v>615</v>
      </c>
      <c r="B13" s="102" t="s">
        <v>464</v>
      </c>
      <c r="C13" s="102">
        <v>1</v>
      </c>
      <c r="D13" s="102">
        <v>3.99</v>
      </c>
      <c r="E13" s="102">
        <v>0.12</v>
      </c>
      <c r="F13" s="101"/>
      <c r="G13" s="100" t="s">
        <v>461</v>
      </c>
    </row>
    <row r="14" spans="1:7">
      <c r="A14" s="102" t="s">
        <v>614</v>
      </c>
      <c r="B14" s="102" t="s">
        <v>469</v>
      </c>
      <c r="C14" s="102">
        <v>2</v>
      </c>
      <c r="D14" s="102">
        <v>3.18</v>
      </c>
      <c r="E14" s="102">
        <v>0.12</v>
      </c>
      <c r="F14" s="102"/>
      <c r="G14" s="100" t="s">
        <v>461</v>
      </c>
    </row>
    <row r="15" spans="1:7">
      <c r="A15" s="102" t="s">
        <v>613</v>
      </c>
      <c r="B15" s="102" t="s">
        <v>464</v>
      </c>
      <c r="C15" s="102">
        <v>1</v>
      </c>
      <c r="D15" s="102">
        <v>3.51</v>
      </c>
      <c r="E15" s="102">
        <v>0.12</v>
      </c>
      <c r="F15" s="101"/>
      <c r="G15" s="100" t="s">
        <v>461</v>
      </c>
    </row>
    <row r="16" spans="1:7">
      <c r="A16" s="102" t="s">
        <v>612</v>
      </c>
      <c r="B16" s="102" t="s">
        <v>469</v>
      </c>
      <c r="C16" s="102">
        <v>1</v>
      </c>
      <c r="D16" s="102">
        <v>2.99</v>
      </c>
      <c r="E16" s="102">
        <v>0.12</v>
      </c>
      <c r="F16" s="101"/>
      <c r="G16" s="100" t="s">
        <v>461</v>
      </c>
    </row>
    <row r="17" spans="1:7">
      <c r="A17" s="102" t="s">
        <v>611</v>
      </c>
      <c r="B17" s="102" t="s">
        <v>469</v>
      </c>
      <c r="C17" s="102">
        <v>1</v>
      </c>
      <c r="D17" s="102">
        <v>2.44</v>
      </c>
      <c r="E17" s="102">
        <v>0.09</v>
      </c>
      <c r="F17" s="101"/>
      <c r="G17" s="100" t="s">
        <v>461</v>
      </c>
    </row>
    <row r="18" spans="1:7">
      <c r="A18" s="102" t="s">
        <v>610</v>
      </c>
      <c r="B18" s="102" t="s">
        <v>464</v>
      </c>
      <c r="C18" s="102">
        <v>1</v>
      </c>
      <c r="D18" s="102">
        <v>4.95</v>
      </c>
      <c r="E18" s="102">
        <v>0.1</v>
      </c>
      <c r="F18" s="101"/>
      <c r="G18" s="100" t="s">
        <v>461</v>
      </c>
    </row>
    <row r="19" spans="1:7">
      <c r="A19" s="102" t="s">
        <v>609</v>
      </c>
      <c r="B19" s="102" t="s">
        <v>462</v>
      </c>
      <c r="C19" s="102">
        <v>1</v>
      </c>
      <c r="D19" s="102">
        <v>6.26</v>
      </c>
      <c r="E19" s="102">
        <v>0.1</v>
      </c>
      <c r="F19" s="101"/>
      <c r="G19" s="100" t="s">
        <v>461</v>
      </c>
    </row>
    <row r="20" spans="1:7">
      <c r="A20" s="102" t="s">
        <v>608</v>
      </c>
      <c r="B20" s="102" t="s">
        <v>469</v>
      </c>
      <c r="C20" s="102">
        <v>1</v>
      </c>
      <c r="D20" s="102">
        <v>4.03</v>
      </c>
      <c r="E20" s="102">
        <v>0.11</v>
      </c>
      <c r="F20" s="101"/>
      <c r="G20" s="100" t="s">
        <v>461</v>
      </c>
    </row>
    <row r="21" spans="1:7">
      <c r="A21" s="102" t="s">
        <v>607</v>
      </c>
      <c r="B21" s="102" t="s">
        <v>469</v>
      </c>
      <c r="C21" s="102">
        <v>2</v>
      </c>
      <c r="D21" s="102">
        <v>4.51</v>
      </c>
      <c r="E21" s="102">
        <v>0.1</v>
      </c>
      <c r="F21" s="102"/>
      <c r="G21" s="100" t="s">
        <v>461</v>
      </c>
    </row>
    <row r="22" spans="1:7">
      <c r="A22" s="102" t="s">
        <v>606</v>
      </c>
      <c r="B22" s="102" t="s">
        <v>464</v>
      </c>
      <c r="C22" s="102">
        <v>1</v>
      </c>
      <c r="D22" s="102">
        <v>5.12</v>
      </c>
      <c r="E22" s="102">
        <v>0.15</v>
      </c>
      <c r="F22" s="101"/>
      <c r="G22" s="100" t="s">
        <v>461</v>
      </c>
    </row>
    <row r="23" spans="1:7">
      <c r="A23" s="102" t="s">
        <v>605</v>
      </c>
      <c r="B23" s="102" t="s">
        <v>462</v>
      </c>
      <c r="C23" s="102">
        <v>1</v>
      </c>
      <c r="D23" s="102">
        <v>5.37</v>
      </c>
      <c r="E23" s="102">
        <v>0.1</v>
      </c>
      <c r="F23" s="101"/>
      <c r="G23" s="100" t="s">
        <v>461</v>
      </c>
    </row>
    <row r="24" spans="1:7">
      <c r="A24" s="102" t="s">
        <v>604</v>
      </c>
      <c r="B24" s="102" t="s">
        <v>469</v>
      </c>
      <c r="C24" s="102">
        <v>1</v>
      </c>
      <c r="D24" s="102">
        <v>4.01</v>
      </c>
      <c r="E24" s="102">
        <v>0.11</v>
      </c>
      <c r="F24" s="101"/>
      <c r="G24" s="100" t="s">
        <v>461</v>
      </c>
    </row>
    <row r="25" spans="1:7">
      <c r="A25" s="102" t="s">
        <v>603</v>
      </c>
      <c r="B25" s="102" t="s">
        <v>464</v>
      </c>
      <c r="C25" s="102">
        <v>1</v>
      </c>
      <c r="D25" s="102">
        <v>4.74</v>
      </c>
      <c r="E25" s="102">
        <v>0.1</v>
      </c>
      <c r="F25" s="101"/>
      <c r="G25" s="100" t="s">
        <v>461</v>
      </c>
    </row>
    <row r="26" spans="1:7">
      <c r="A26" s="102" t="s">
        <v>602</v>
      </c>
      <c r="B26" s="102" t="s">
        <v>469</v>
      </c>
      <c r="C26" s="102">
        <v>1</v>
      </c>
      <c r="D26" s="102">
        <v>4.59</v>
      </c>
      <c r="E26" s="102">
        <v>0.12</v>
      </c>
      <c r="F26" s="101"/>
      <c r="G26" s="100" t="s">
        <v>461</v>
      </c>
    </row>
    <row r="27" spans="1:7">
      <c r="A27" s="102" t="s">
        <v>601</v>
      </c>
      <c r="B27" s="102" t="s">
        <v>462</v>
      </c>
      <c r="C27" s="102">
        <v>1</v>
      </c>
      <c r="D27" s="102">
        <v>5.48</v>
      </c>
      <c r="E27" s="102">
        <v>0.1</v>
      </c>
      <c r="F27" s="101"/>
      <c r="G27" s="100" t="s">
        <v>461</v>
      </c>
    </row>
    <row r="28" spans="1:7">
      <c r="A28" s="102" t="s">
        <v>600</v>
      </c>
      <c r="B28" s="102" t="s">
        <v>464</v>
      </c>
      <c r="C28" s="102">
        <v>1</v>
      </c>
      <c r="D28" s="102">
        <v>3.38</v>
      </c>
      <c r="E28" s="102">
        <v>0.1</v>
      </c>
      <c r="F28" s="101"/>
      <c r="G28" s="100" t="s">
        <v>461</v>
      </c>
    </row>
    <row r="29" spans="1:7">
      <c r="A29" s="102" t="s">
        <v>599</v>
      </c>
      <c r="B29" s="102" t="s">
        <v>464</v>
      </c>
      <c r="C29" s="102">
        <v>1</v>
      </c>
      <c r="D29" s="102">
        <v>3.48</v>
      </c>
      <c r="E29" s="102">
        <v>0.1</v>
      </c>
      <c r="F29" s="101"/>
      <c r="G29" s="100" t="s">
        <v>461</v>
      </c>
    </row>
    <row r="30" spans="1:7">
      <c r="A30" s="102" t="s">
        <v>598</v>
      </c>
      <c r="B30" s="102" t="s">
        <v>462</v>
      </c>
      <c r="C30" s="102">
        <v>1</v>
      </c>
      <c r="D30" s="102">
        <v>4.4800000000000004</v>
      </c>
      <c r="E30" s="102">
        <v>0.09</v>
      </c>
      <c r="F30" s="101"/>
      <c r="G30" s="100" t="s">
        <v>461</v>
      </c>
    </row>
    <row r="31" spans="1:7">
      <c r="A31" s="102" t="s">
        <v>597</v>
      </c>
      <c r="B31" s="102" t="s">
        <v>469</v>
      </c>
      <c r="C31" s="102">
        <v>1</v>
      </c>
      <c r="D31" s="102">
        <v>4.32</v>
      </c>
      <c r="E31" s="102">
        <v>0.11</v>
      </c>
      <c r="F31" s="101"/>
      <c r="G31" s="100" t="s">
        <v>461</v>
      </c>
    </row>
    <row r="32" spans="1:7">
      <c r="A32" s="102" t="s">
        <v>596</v>
      </c>
      <c r="B32" s="102" t="s">
        <v>462</v>
      </c>
      <c r="C32" s="102">
        <v>1</v>
      </c>
      <c r="D32" s="102">
        <v>5.45</v>
      </c>
      <c r="E32" s="102">
        <v>0.1</v>
      </c>
      <c r="F32" s="101"/>
      <c r="G32" s="100" t="s">
        <v>461</v>
      </c>
    </row>
    <row r="33" spans="1:7">
      <c r="A33" s="102" t="s">
        <v>595</v>
      </c>
      <c r="B33" s="102" t="s">
        <v>469</v>
      </c>
      <c r="C33" s="102">
        <v>1</v>
      </c>
      <c r="D33" s="102">
        <v>2.92</v>
      </c>
      <c r="E33" s="102">
        <v>0.1</v>
      </c>
      <c r="F33" s="101"/>
      <c r="G33" s="100" t="s">
        <v>461</v>
      </c>
    </row>
    <row r="34" spans="1:7">
      <c r="A34" s="102" t="s">
        <v>594</v>
      </c>
      <c r="B34" s="102" t="s">
        <v>464</v>
      </c>
      <c r="C34" s="102">
        <v>2</v>
      </c>
      <c r="D34" s="102">
        <v>3.99</v>
      </c>
      <c r="E34" s="102">
        <v>0.1</v>
      </c>
      <c r="F34" s="102"/>
      <c r="G34" s="100" t="s">
        <v>461</v>
      </c>
    </row>
    <row r="35" spans="1:7">
      <c r="A35" s="102" t="s">
        <v>593</v>
      </c>
      <c r="B35" s="102" t="s">
        <v>462</v>
      </c>
      <c r="C35" s="102">
        <v>1</v>
      </c>
      <c r="D35" s="102">
        <v>6.14</v>
      </c>
      <c r="E35" s="102">
        <v>0.11</v>
      </c>
      <c r="F35" s="101"/>
      <c r="G35" s="100" t="s">
        <v>461</v>
      </c>
    </row>
    <row r="36" spans="1:7">
      <c r="A36" s="102" t="s">
        <v>592</v>
      </c>
      <c r="B36" s="102" t="s">
        <v>469</v>
      </c>
      <c r="C36" s="102">
        <v>1</v>
      </c>
      <c r="D36" s="102">
        <v>2.56</v>
      </c>
      <c r="E36" s="102">
        <v>0.13</v>
      </c>
      <c r="F36" s="101"/>
      <c r="G36" s="100" t="s">
        <v>461</v>
      </c>
    </row>
    <row r="37" spans="1:7">
      <c r="A37" s="102" t="s">
        <v>591</v>
      </c>
      <c r="B37" s="102" t="s">
        <v>464</v>
      </c>
      <c r="C37" s="102">
        <v>1</v>
      </c>
      <c r="D37" s="102">
        <v>4.2300000000000004</v>
      </c>
      <c r="E37" s="102">
        <v>0.16</v>
      </c>
      <c r="F37" s="101"/>
      <c r="G37" s="100" t="s">
        <v>461</v>
      </c>
    </row>
    <row r="38" spans="1:7">
      <c r="A38" s="102" t="s">
        <v>590</v>
      </c>
      <c r="B38" s="102" t="s">
        <v>469</v>
      </c>
      <c r="C38" s="102">
        <v>2</v>
      </c>
      <c r="D38" s="102">
        <v>3.92</v>
      </c>
      <c r="E38" s="102">
        <v>0.11</v>
      </c>
      <c r="F38" s="102"/>
      <c r="G38" s="100" t="s">
        <v>461</v>
      </c>
    </row>
    <row r="39" spans="1:7">
      <c r="A39" s="102" t="s">
        <v>589</v>
      </c>
      <c r="B39" s="102" t="s">
        <v>469</v>
      </c>
      <c r="C39" s="102">
        <v>1</v>
      </c>
      <c r="D39" s="102">
        <v>3.79</v>
      </c>
      <c r="E39" s="102">
        <v>0.11</v>
      </c>
      <c r="F39" s="101"/>
      <c r="G39" s="100" t="s">
        <v>461</v>
      </c>
    </row>
    <row r="40" spans="1:7">
      <c r="A40" s="102" t="s">
        <v>588</v>
      </c>
      <c r="B40" s="102" t="s">
        <v>462</v>
      </c>
      <c r="C40" s="102">
        <v>1</v>
      </c>
      <c r="D40" s="102">
        <v>5.24</v>
      </c>
      <c r="E40" s="102">
        <v>0.11</v>
      </c>
      <c r="F40" s="101"/>
      <c r="G40" s="100" t="s">
        <v>461</v>
      </c>
    </row>
    <row r="41" spans="1:7">
      <c r="A41" s="102" t="s">
        <v>587</v>
      </c>
      <c r="B41" s="102" t="s">
        <v>469</v>
      </c>
      <c r="C41" s="102">
        <v>2</v>
      </c>
      <c r="D41" s="102">
        <v>4.12</v>
      </c>
      <c r="E41" s="102">
        <v>0.1</v>
      </c>
      <c r="F41" s="102"/>
      <c r="G41" s="100" t="s">
        <v>461</v>
      </c>
    </row>
    <row r="42" spans="1:7">
      <c r="A42" s="102" t="s">
        <v>586</v>
      </c>
      <c r="B42" s="102" t="s">
        <v>462</v>
      </c>
      <c r="C42" s="102">
        <v>1</v>
      </c>
      <c r="D42" s="102">
        <v>4.58</v>
      </c>
      <c r="E42" s="102">
        <v>0.14000000000000001</v>
      </c>
      <c r="F42" s="101"/>
      <c r="G42" s="100" t="s">
        <v>461</v>
      </c>
    </row>
    <row r="43" spans="1:7">
      <c r="A43" s="102" t="s">
        <v>585</v>
      </c>
      <c r="B43" s="102" t="s">
        <v>469</v>
      </c>
      <c r="C43" s="102">
        <v>1</v>
      </c>
      <c r="D43" s="102">
        <v>3.73</v>
      </c>
      <c r="E43" s="102">
        <v>0.13</v>
      </c>
      <c r="F43" s="101"/>
      <c r="G43" s="100" t="s">
        <v>461</v>
      </c>
    </row>
    <row r="44" spans="1:7">
      <c r="A44" s="102" t="s">
        <v>584</v>
      </c>
      <c r="B44" s="102" t="s">
        <v>469</v>
      </c>
      <c r="C44" s="102">
        <v>1</v>
      </c>
      <c r="D44" s="102">
        <v>2.8</v>
      </c>
      <c r="E44" s="102">
        <v>0.15</v>
      </c>
      <c r="F44" s="101"/>
      <c r="G44" s="100" t="s">
        <v>461</v>
      </c>
    </row>
    <row r="45" spans="1:7">
      <c r="A45" s="102" t="s">
        <v>583</v>
      </c>
      <c r="B45" s="102" t="s">
        <v>464</v>
      </c>
      <c r="C45" s="102">
        <v>2</v>
      </c>
      <c r="D45" s="102">
        <v>3.22</v>
      </c>
      <c r="E45" s="102">
        <v>0.14000000000000001</v>
      </c>
      <c r="F45" s="102"/>
      <c r="G45" s="100" t="s">
        <v>461</v>
      </c>
    </row>
    <row r="46" spans="1:7">
      <c r="A46" s="102" t="s">
        <v>582</v>
      </c>
      <c r="B46" s="102" t="s">
        <v>464</v>
      </c>
      <c r="C46" s="102">
        <v>1</v>
      </c>
      <c r="D46" s="102">
        <v>3.85</v>
      </c>
      <c r="E46" s="102">
        <v>0.14000000000000001</v>
      </c>
      <c r="F46" s="101"/>
      <c r="G46" s="100" t="s">
        <v>461</v>
      </c>
    </row>
    <row r="47" spans="1:7">
      <c r="A47" s="102" t="s">
        <v>581</v>
      </c>
      <c r="B47" s="102" t="s">
        <v>469</v>
      </c>
      <c r="C47" s="102">
        <v>1</v>
      </c>
      <c r="D47" s="102">
        <v>3.33</v>
      </c>
      <c r="E47" s="102">
        <v>0.15</v>
      </c>
      <c r="F47" s="101"/>
      <c r="G47" s="100" t="s">
        <v>461</v>
      </c>
    </row>
    <row r="48" spans="1:7">
      <c r="A48" s="102" t="s">
        <v>580</v>
      </c>
      <c r="B48" s="102" t="s">
        <v>469</v>
      </c>
      <c r="C48" s="102">
        <v>1</v>
      </c>
      <c r="D48" s="102">
        <v>3.78</v>
      </c>
      <c r="E48" s="102">
        <v>0.1</v>
      </c>
      <c r="F48" s="101"/>
      <c r="G48" s="100" t="s">
        <v>461</v>
      </c>
    </row>
    <row r="49" spans="1:7">
      <c r="A49" s="102" t="s">
        <v>579</v>
      </c>
      <c r="B49" s="102" t="s">
        <v>462</v>
      </c>
      <c r="C49" s="102">
        <v>1</v>
      </c>
      <c r="D49" s="102">
        <v>3.7</v>
      </c>
      <c r="E49" s="102">
        <v>0.1</v>
      </c>
      <c r="F49" s="101"/>
      <c r="G49" s="100" t="s">
        <v>461</v>
      </c>
    </row>
    <row r="50" spans="1:7">
      <c r="A50" s="102" t="s">
        <v>578</v>
      </c>
      <c r="B50" s="102" t="s">
        <v>464</v>
      </c>
      <c r="C50" s="102">
        <v>2</v>
      </c>
      <c r="D50" s="102">
        <v>3.88</v>
      </c>
      <c r="E50" s="102">
        <v>0.14000000000000001</v>
      </c>
      <c r="F50" s="102"/>
      <c r="G50" s="100" t="s">
        <v>461</v>
      </c>
    </row>
    <row r="51" spans="1:7">
      <c r="A51" s="102" t="s">
        <v>577</v>
      </c>
      <c r="B51" s="102" t="s">
        <v>464</v>
      </c>
      <c r="C51" s="102">
        <v>1</v>
      </c>
      <c r="D51" s="102">
        <v>3.1</v>
      </c>
      <c r="E51" s="102">
        <v>0.13</v>
      </c>
      <c r="F51" s="101"/>
      <c r="G51" s="100" t="s">
        <v>461</v>
      </c>
    </row>
    <row r="52" spans="1:7">
      <c r="A52" s="102" t="s">
        <v>576</v>
      </c>
      <c r="B52" s="102" t="s">
        <v>464</v>
      </c>
      <c r="C52" s="102">
        <v>2</v>
      </c>
      <c r="D52" s="102">
        <v>3.23</v>
      </c>
      <c r="E52" s="102">
        <v>0.14000000000000001</v>
      </c>
      <c r="F52" s="102"/>
      <c r="G52" s="100" t="s">
        <v>461</v>
      </c>
    </row>
    <row r="53" spans="1:7">
      <c r="A53" s="102" t="s">
        <v>575</v>
      </c>
      <c r="B53" s="102" t="s">
        <v>462</v>
      </c>
      <c r="C53" s="102">
        <v>1</v>
      </c>
      <c r="D53" s="102">
        <v>4</v>
      </c>
      <c r="E53" s="102">
        <v>0.14000000000000001</v>
      </c>
      <c r="F53" s="101"/>
      <c r="G53" s="100" t="s">
        <v>461</v>
      </c>
    </row>
    <row r="54" spans="1:7">
      <c r="A54" s="102" t="s">
        <v>575</v>
      </c>
      <c r="B54" s="102" t="s">
        <v>464</v>
      </c>
      <c r="C54" s="102">
        <v>1</v>
      </c>
      <c r="D54" s="102">
        <v>3.28</v>
      </c>
      <c r="E54" s="102">
        <v>0.13</v>
      </c>
      <c r="F54" s="101"/>
      <c r="G54" s="100" t="s">
        <v>461</v>
      </c>
    </row>
    <row r="55" spans="1:7">
      <c r="A55" s="102" t="s">
        <v>574</v>
      </c>
      <c r="B55" s="102" t="s">
        <v>464</v>
      </c>
      <c r="C55" s="102">
        <v>2</v>
      </c>
      <c r="D55" s="102">
        <v>2.77</v>
      </c>
      <c r="E55" s="102">
        <v>0.13</v>
      </c>
      <c r="F55" s="102"/>
      <c r="G55" s="100" t="s">
        <v>461</v>
      </c>
    </row>
    <row r="56" spans="1:7">
      <c r="A56" s="102" t="s">
        <v>573</v>
      </c>
      <c r="B56" s="102" t="s">
        <v>462</v>
      </c>
      <c r="C56" s="102">
        <v>1</v>
      </c>
      <c r="D56" s="102">
        <v>5.67</v>
      </c>
      <c r="E56" s="102">
        <v>0.1</v>
      </c>
      <c r="F56" s="101"/>
      <c r="G56" s="100" t="s">
        <v>461</v>
      </c>
    </row>
    <row r="57" spans="1:7">
      <c r="A57" s="102" t="s">
        <v>572</v>
      </c>
      <c r="B57" s="102" t="s">
        <v>464</v>
      </c>
      <c r="C57" s="102">
        <v>1</v>
      </c>
      <c r="D57" s="102">
        <v>4.41</v>
      </c>
      <c r="E57" s="102">
        <v>0.1</v>
      </c>
      <c r="F57" s="101"/>
      <c r="G57" s="100" t="s">
        <v>461</v>
      </c>
    </row>
    <row r="58" spans="1:7">
      <c r="A58" s="102" t="s">
        <v>571</v>
      </c>
      <c r="B58" s="102" t="s">
        <v>464</v>
      </c>
      <c r="C58" s="102">
        <v>2</v>
      </c>
      <c r="D58" s="102">
        <v>3.57</v>
      </c>
      <c r="E58" s="102">
        <v>0.13</v>
      </c>
      <c r="F58" s="102"/>
      <c r="G58" s="100" t="s">
        <v>461</v>
      </c>
    </row>
    <row r="59" spans="1:7">
      <c r="A59" s="102" t="s">
        <v>570</v>
      </c>
      <c r="B59" s="102" t="s">
        <v>462</v>
      </c>
      <c r="C59" s="102">
        <v>1</v>
      </c>
      <c r="D59" s="102">
        <v>4.1900000000000004</v>
      </c>
      <c r="E59" s="102">
        <v>0.13</v>
      </c>
      <c r="F59" s="101"/>
      <c r="G59" s="100" t="s">
        <v>461</v>
      </c>
    </row>
    <row r="60" spans="1:7">
      <c r="A60" s="102" t="s">
        <v>569</v>
      </c>
      <c r="B60" s="102" t="s">
        <v>464</v>
      </c>
      <c r="C60" s="102">
        <v>1</v>
      </c>
      <c r="D60" s="102">
        <v>3.62</v>
      </c>
      <c r="E60" s="102">
        <v>0.12</v>
      </c>
      <c r="F60" s="101"/>
      <c r="G60" s="100" t="s">
        <v>461</v>
      </c>
    </row>
    <row r="61" spans="1:7">
      <c r="A61" s="102" t="s">
        <v>568</v>
      </c>
      <c r="B61" s="102" t="s">
        <v>469</v>
      </c>
      <c r="C61" s="102">
        <v>2</v>
      </c>
      <c r="D61" s="102">
        <v>3.46</v>
      </c>
      <c r="E61" s="102">
        <v>0.13</v>
      </c>
      <c r="F61" s="102"/>
      <c r="G61" s="100" t="s">
        <v>461</v>
      </c>
    </row>
    <row r="62" spans="1:7">
      <c r="A62" s="102" t="s">
        <v>567</v>
      </c>
      <c r="B62" s="102" t="s">
        <v>469</v>
      </c>
      <c r="C62" s="102">
        <v>2</v>
      </c>
      <c r="D62" s="102">
        <v>3.8</v>
      </c>
      <c r="E62" s="102">
        <v>0.14000000000000001</v>
      </c>
      <c r="F62" s="102"/>
      <c r="G62" s="100" t="s">
        <v>461</v>
      </c>
    </row>
    <row r="63" spans="1:7">
      <c r="A63" s="102" t="s">
        <v>566</v>
      </c>
      <c r="B63" s="102" t="s">
        <v>464</v>
      </c>
      <c r="C63" s="102">
        <v>1</v>
      </c>
      <c r="D63" s="102">
        <v>2.75</v>
      </c>
      <c r="E63" s="102">
        <v>0.11</v>
      </c>
      <c r="F63" s="101"/>
      <c r="G63" s="100" t="s">
        <v>461</v>
      </c>
    </row>
    <row r="64" spans="1:7">
      <c r="A64" s="102" t="s">
        <v>565</v>
      </c>
      <c r="B64" s="102" t="s">
        <v>469</v>
      </c>
      <c r="C64" s="102">
        <v>2</v>
      </c>
      <c r="D64" s="102">
        <v>3.73</v>
      </c>
      <c r="E64" s="102">
        <v>0.12</v>
      </c>
      <c r="F64" s="102"/>
      <c r="G64" s="100" t="s">
        <v>461</v>
      </c>
    </row>
    <row r="65" spans="1:7">
      <c r="A65" s="102" t="s">
        <v>564</v>
      </c>
      <c r="B65" s="102" t="s">
        <v>464</v>
      </c>
      <c r="C65" s="102">
        <v>2</v>
      </c>
      <c r="D65" s="102">
        <v>4.7300000000000004</v>
      </c>
      <c r="E65" s="102">
        <v>0.12</v>
      </c>
      <c r="F65" s="102"/>
      <c r="G65" s="100" t="s">
        <v>461</v>
      </c>
    </row>
    <row r="66" spans="1:7">
      <c r="A66" s="102" t="s">
        <v>563</v>
      </c>
      <c r="B66" s="102" t="s">
        <v>464</v>
      </c>
      <c r="C66" s="102">
        <v>1</v>
      </c>
      <c r="D66" s="102">
        <v>4.3</v>
      </c>
      <c r="E66" s="102">
        <v>0.12</v>
      </c>
      <c r="F66" s="101"/>
      <c r="G66" s="100" t="s">
        <v>461</v>
      </c>
    </row>
    <row r="67" spans="1:7">
      <c r="A67" s="102" t="s">
        <v>562</v>
      </c>
      <c r="B67" s="102" t="s">
        <v>469</v>
      </c>
      <c r="C67" s="102">
        <v>1</v>
      </c>
      <c r="D67" s="102">
        <v>3.38</v>
      </c>
      <c r="E67" s="102">
        <v>0.12</v>
      </c>
      <c r="F67" s="101"/>
      <c r="G67" s="100" t="s">
        <v>461</v>
      </c>
    </row>
    <row r="68" spans="1:7">
      <c r="A68" s="102" t="s">
        <v>561</v>
      </c>
      <c r="B68" s="102" t="s">
        <v>469</v>
      </c>
      <c r="C68" s="102">
        <v>1</v>
      </c>
      <c r="D68" s="102">
        <v>3.05</v>
      </c>
      <c r="E68" s="102">
        <v>0.13</v>
      </c>
      <c r="F68" s="101"/>
      <c r="G68" s="100" t="s">
        <v>461</v>
      </c>
    </row>
    <row r="69" spans="1:7">
      <c r="A69" s="102" t="s">
        <v>560</v>
      </c>
      <c r="B69" s="102" t="s">
        <v>464</v>
      </c>
      <c r="C69" s="102">
        <v>1</v>
      </c>
      <c r="D69" s="102">
        <v>3.46</v>
      </c>
      <c r="E69" s="102">
        <v>0.13</v>
      </c>
      <c r="F69" s="101"/>
      <c r="G69" s="100" t="s">
        <v>461</v>
      </c>
    </row>
    <row r="70" spans="1:7">
      <c r="A70" s="102" t="s">
        <v>559</v>
      </c>
      <c r="B70" s="102" t="s">
        <v>464</v>
      </c>
      <c r="C70" s="102">
        <v>1</v>
      </c>
      <c r="D70" s="102">
        <v>4.2</v>
      </c>
      <c r="E70" s="102">
        <v>0.12</v>
      </c>
      <c r="F70" s="101"/>
      <c r="G70" s="100" t="s">
        <v>461</v>
      </c>
    </row>
    <row r="71" spans="1:7">
      <c r="A71" s="102" t="s">
        <v>558</v>
      </c>
      <c r="B71" s="102" t="s">
        <v>469</v>
      </c>
      <c r="C71" s="102">
        <v>2</v>
      </c>
      <c r="D71" s="102">
        <v>4.6399999999999997</v>
      </c>
      <c r="E71" s="102">
        <v>0.13</v>
      </c>
      <c r="F71" s="102"/>
      <c r="G71" s="100" t="s">
        <v>461</v>
      </c>
    </row>
    <row r="72" spans="1:7">
      <c r="A72" s="102" t="s">
        <v>557</v>
      </c>
      <c r="B72" s="102" t="s">
        <v>464</v>
      </c>
      <c r="C72" s="102">
        <v>1</v>
      </c>
      <c r="D72" s="102">
        <v>5.47</v>
      </c>
      <c r="E72" s="102">
        <v>0.12</v>
      </c>
      <c r="F72" s="101"/>
      <c r="G72" s="100" t="s">
        <v>461</v>
      </c>
    </row>
    <row r="73" spans="1:7">
      <c r="A73" s="102" t="s">
        <v>556</v>
      </c>
      <c r="B73" s="102" t="s">
        <v>469</v>
      </c>
      <c r="C73" s="102">
        <v>2</v>
      </c>
      <c r="D73" s="102">
        <v>4.26</v>
      </c>
      <c r="E73" s="102">
        <v>0.12</v>
      </c>
      <c r="F73" s="102"/>
      <c r="G73" s="100" t="s">
        <v>461</v>
      </c>
    </row>
    <row r="74" spans="1:7">
      <c r="A74" s="102" t="s">
        <v>555</v>
      </c>
      <c r="B74" s="102" t="s">
        <v>469</v>
      </c>
      <c r="C74" s="102">
        <v>1</v>
      </c>
      <c r="D74" s="102">
        <v>3.99</v>
      </c>
      <c r="E74" s="102">
        <v>0.13</v>
      </c>
      <c r="F74" s="101"/>
      <c r="G74" s="100" t="s">
        <v>461</v>
      </c>
    </row>
    <row r="75" spans="1:7">
      <c r="A75" s="102" t="s">
        <v>554</v>
      </c>
      <c r="B75" s="102" t="s">
        <v>469</v>
      </c>
      <c r="C75" s="102">
        <v>1</v>
      </c>
      <c r="D75" s="102">
        <v>4.2300000000000004</v>
      </c>
      <c r="E75" s="102">
        <v>0.11</v>
      </c>
      <c r="F75" s="101"/>
      <c r="G75" s="100" t="s">
        <v>461</v>
      </c>
    </row>
    <row r="76" spans="1:7">
      <c r="A76" s="102" t="s">
        <v>553</v>
      </c>
      <c r="B76" s="102" t="s">
        <v>464</v>
      </c>
      <c r="C76" s="102">
        <v>1</v>
      </c>
      <c r="D76" s="102">
        <v>4.5199999999999996</v>
      </c>
      <c r="E76" s="102">
        <v>0.12</v>
      </c>
      <c r="F76" s="101"/>
      <c r="G76" s="100" t="s">
        <v>461</v>
      </c>
    </row>
    <row r="77" spans="1:7">
      <c r="A77" s="102" t="s">
        <v>552</v>
      </c>
      <c r="B77" s="102" t="s">
        <v>462</v>
      </c>
      <c r="C77" s="102">
        <v>1</v>
      </c>
      <c r="D77" s="102">
        <v>4.9000000000000004</v>
      </c>
      <c r="E77" s="102">
        <v>0.09</v>
      </c>
      <c r="F77" s="101"/>
      <c r="G77" s="100" t="s">
        <v>461</v>
      </c>
    </row>
    <row r="78" spans="1:7">
      <c r="A78" s="102" t="s">
        <v>551</v>
      </c>
      <c r="B78" s="102" t="s">
        <v>469</v>
      </c>
      <c r="C78" s="102">
        <v>1</v>
      </c>
      <c r="D78" s="102">
        <v>5.58</v>
      </c>
      <c r="E78" s="102">
        <v>0.12</v>
      </c>
      <c r="F78" s="101"/>
      <c r="G78" s="100" t="s">
        <v>461</v>
      </c>
    </row>
    <row r="79" spans="1:7">
      <c r="A79" s="102" t="s">
        <v>550</v>
      </c>
      <c r="B79" s="102" t="s">
        <v>464</v>
      </c>
      <c r="C79" s="102">
        <v>1</v>
      </c>
      <c r="D79" s="102">
        <v>3.52</v>
      </c>
      <c r="E79" s="102">
        <v>0.1</v>
      </c>
      <c r="F79" s="101"/>
      <c r="G79" s="100" t="s">
        <v>461</v>
      </c>
    </row>
    <row r="80" spans="1:7">
      <c r="A80" s="102" t="s">
        <v>549</v>
      </c>
      <c r="B80" s="102" t="s">
        <v>462</v>
      </c>
      <c r="C80" s="102">
        <v>1</v>
      </c>
      <c r="D80" s="102">
        <v>4.9800000000000004</v>
      </c>
      <c r="E80" s="102">
        <v>0.09</v>
      </c>
      <c r="F80" s="101"/>
      <c r="G80" s="100" t="s">
        <v>461</v>
      </c>
    </row>
    <row r="81" spans="1:7">
      <c r="A81" s="102" t="s">
        <v>548</v>
      </c>
      <c r="B81" s="102" t="s">
        <v>469</v>
      </c>
      <c r="C81" s="102">
        <v>1</v>
      </c>
      <c r="D81" s="102">
        <v>4.59</v>
      </c>
      <c r="E81" s="102">
        <v>0.11</v>
      </c>
      <c r="F81" s="101"/>
      <c r="G81" s="100" t="s">
        <v>461</v>
      </c>
    </row>
    <row r="82" spans="1:7">
      <c r="A82" s="102" t="s">
        <v>547</v>
      </c>
      <c r="B82" s="102" t="s">
        <v>462</v>
      </c>
      <c r="C82" s="102">
        <v>1</v>
      </c>
      <c r="D82" s="102">
        <v>5.58</v>
      </c>
      <c r="E82" s="102">
        <v>0.11</v>
      </c>
      <c r="F82" s="101"/>
      <c r="G82" s="100" t="s">
        <v>461</v>
      </c>
    </row>
    <row r="83" spans="1:7">
      <c r="A83" s="102" t="s">
        <v>546</v>
      </c>
      <c r="B83" s="102" t="s">
        <v>469</v>
      </c>
      <c r="C83" s="102">
        <v>1</v>
      </c>
      <c r="D83" s="102">
        <v>4.67</v>
      </c>
      <c r="E83" s="102">
        <v>0.11</v>
      </c>
      <c r="F83" s="101"/>
      <c r="G83" s="100" t="s">
        <v>461</v>
      </c>
    </row>
    <row r="84" spans="1:7">
      <c r="A84" s="102" t="s">
        <v>545</v>
      </c>
      <c r="B84" s="102" t="s">
        <v>462</v>
      </c>
      <c r="C84" s="102">
        <v>1</v>
      </c>
      <c r="D84" s="102">
        <v>4.29</v>
      </c>
      <c r="E84" s="102">
        <v>0.1</v>
      </c>
      <c r="F84" s="101"/>
      <c r="G84" s="100" t="s">
        <v>461</v>
      </c>
    </row>
    <row r="85" spans="1:7">
      <c r="A85" s="102" t="s">
        <v>544</v>
      </c>
      <c r="B85" s="102" t="s">
        <v>464</v>
      </c>
      <c r="C85" s="102">
        <v>1</v>
      </c>
      <c r="D85" s="102">
        <v>4.22</v>
      </c>
      <c r="E85" s="102">
        <v>0.11</v>
      </c>
      <c r="F85" s="101"/>
      <c r="G85" s="100" t="s">
        <v>461</v>
      </c>
    </row>
    <row r="86" spans="1:7">
      <c r="A86" s="102" t="s">
        <v>543</v>
      </c>
      <c r="B86" s="102" t="s">
        <v>462</v>
      </c>
      <c r="C86" s="102">
        <v>1</v>
      </c>
      <c r="D86" s="102">
        <v>4.8499999999999996</v>
      </c>
      <c r="E86" s="102">
        <v>0.1</v>
      </c>
      <c r="F86" s="101"/>
      <c r="G86" s="100" t="s">
        <v>461</v>
      </c>
    </row>
    <row r="87" spans="1:7">
      <c r="A87" s="102" t="s">
        <v>542</v>
      </c>
      <c r="B87" s="102" t="s">
        <v>469</v>
      </c>
      <c r="C87" s="102">
        <v>2</v>
      </c>
      <c r="D87" s="102">
        <v>3.81</v>
      </c>
      <c r="E87" s="102">
        <v>0.14000000000000001</v>
      </c>
      <c r="F87" s="102"/>
      <c r="G87" s="100" t="s">
        <v>461</v>
      </c>
    </row>
    <row r="88" spans="1:7">
      <c r="A88" s="102" t="s">
        <v>541</v>
      </c>
      <c r="B88" s="102" t="s">
        <v>464</v>
      </c>
      <c r="C88" s="102">
        <v>1</v>
      </c>
      <c r="D88" s="102">
        <v>5.18</v>
      </c>
      <c r="E88" s="102">
        <v>0.14000000000000001</v>
      </c>
      <c r="F88" s="101"/>
      <c r="G88" s="100" t="s">
        <v>461</v>
      </c>
    </row>
    <row r="89" spans="1:7">
      <c r="A89" s="102" t="s">
        <v>540</v>
      </c>
      <c r="B89" s="102" t="s">
        <v>462</v>
      </c>
      <c r="C89" s="102">
        <v>1</v>
      </c>
      <c r="D89" s="102">
        <v>5.87</v>
      </c>
      <c r="E89" s="102">
        <v>0.13</v>
      </c>
      <c r="F89" s="101"/>
      <c r="G89" s="100" t="s">
        <v>461</v>
      </c>
    </row>
    <row r="90" spans="1:7">
      <c r="A90" s="102" t="s">
        <v>539</v>
      </c>
      <c r="B90" s="102" t="s">
        <v>464</v>
      </c>
      <c r="C90" s="102">
        <v>2</v>
      </c>
      <c r="D90" s="102">
        <v>3.47</v>
      </c>
      <c r="E90" s="102">
        <v>0.13</v>
      </c>
      <c r="F90" s="102"/>
      <c r="G90" s="100" t="s">
        <v>461</v>
      </c>
    </row>
    <row r="91" spans="1:7">
      <c r="A91" s="102" t="s">
        <v>538</v>
      </c>
      <c r="B91" s="102" t="s">
        <v>464</v>
      </c>
      <c r="C91" s="102">
        <v>1</v>
      </c>
      <c r="D91" s="102">
        <v>3.74</v>
      </c>
      <c r="E91" s="102">
        <v>0.14000000000000001</v>
      </c>
      <c r="F91" s="101"/>
      <c r="G91" s="100" t="s">
        <v>461</v>
      </c>
    </row>
    <row r="92" spans="1:7">
      <c r="A92" s="102" t="s">
        <v>537</v>
      </c>
      <c r="B92" s="102" t="s">
        <v>464</v>
      </c>
      <c r="C92" s="102">
        <v>1</v>
      </c>
      <c r="D92" s="102">
        <v>3.36</v>
      </c>
      <c r="E92" s="102">
        <v>0.14000000000000001</v>
      </c>
      <c r="F92" s="101"/>
      <c r="G92" s="100" t="s">
        <v>461</v>
      </c>
    </row>
    <row r="93" spans="1:7">
      <c r="A93" s="102" t="s">
        <v>536</v>
      </c>
      <c r="B93" s="102" t="s">
        <v>462</v>
      </c>
      <c r="C93" s="102">
        <v>1</v>
      </c>
      <c r="D93" s="102">
        <v>4.2300000000000004</v>
      </c>
      <c r="E93" s="102">
        <v>0.15</v>
      </c>
      <c r="F93" s="101"/>
      <c r="G93" s="100" t="s">
        <v>461</v>
      </c>
    </row>
    <row r="94" spans="1:7">
      <c r="A94" s="102" t="s">
        <v>535</v>
      </c>
      <c r="B94" s="102" t="s">
        <v>464</v>
      </c>
      <c r="C94" s="102">
        <v>1</v>
      </c>
      <c r="D94" s="102">
        <v>3.82</v>
      </c>
      <c r="E94" s="102">
        <v>0.12</v>
      </c>
      <c r="F94" s="101"/>
      <c r="G94" s="100" t="s">
        <v>461</v>
      </c>
    </row>
    <row r="95" spans="1:7">
      <c r="A95" s="102" t="s">
        <v>534</v>
      </c>
      <c r="B95" s="102" t="s">
        <v>464</v>
      </c>
      <c r="C95" s="102">
        <v>2</v>
      </c>
      <c r="D95" s="102">
        <v>3.36</v>
      </c>
      <c r="E95" s="102">
        <v>0.14000000000000001</v>
      </c>
      <c r="F95" s="102"/>
      <c r="G95" s="100" t="s">
        <v>461</v>
      </c>
    </row>
    <row r="96" spans="1:7">
      <c r="A96" s="102" t="s">
        <v>533</v>
      </c>
      <c r="B96" s="102" t="s">
        <v>469</v>
      </c>
      <c r="C96" s="102">
        <v>2</v>
      </c>
      <c r="D96" s="102">
        <v>3.5</v>
      </c>
      <c r="E96" s="102">
        <v>0.14000000000000001</v>
      </c>
      <c r="F96" s="102"/>
      <c r="G96" s="100" t="s">
        <v>461</v>
      </c>
    </row>
    <row r="97" spans="1:7">
      <c r="A97" s="102" t="s">
        <v>532</v>
      </c>
      <c r="B97" s="102" t="s">
        <v>464</v>
      </c>
      <c r="C97" s="102">
        <v>2</v>
      </c>
      <c r="D97" s="102">
        <v>4.6900000000000004</v>
      </c>
      <c r="E97" s="102">
        <v>0.13</v>
      </c>
      <c r="F97" s="102"/>
      <c r="G97" s="100" t="s">
        <v>461</v>
      </c>
    </row>
    <row r="98" spans="1:7">
      <c r="A98" s="102" t="s">
        <v>531</v>
      </c>
      <c r="B98" s="102" t="s">
        <v>469</v>
      </c>
      <c r="C98" s="102">
        <v>2</v>
      </c>
      <c r="D98" s="102">
        <v>3.93</v>
      </c>
      <c r="E98" s="102">
        <v>0.18</v>
      </c>
      <c r="F98" s="102"/>
      <c r="G98" s="100" t="s">
        <v>461</v>
      </c>
    </row>
    <row r="99" spans="1:7">
      <c r="A99" s="102" t="s">
        <v>530</v>
      </c>
      <c r="B99" s="102" t="s">
        <v>469</v>
      </c>
      <c r="C99" s="102">
        <v>1</v>
      </c>
      <c r="D99" s="102">
        <v>4.5599999999999996</v>
      </c>
      <c r="E99" s="102">
        <v>0.15</v>
      </c>
      <c r="F99" s="101"/>
      <c r="G99" s="100" t="s">
        <v>461</v>
      </c>
    </row>
    <row r="100" spans="1:7">
      <c r="A100" s="102" t="s">
        <v>529</v>
      </c>
      <c r="B100" s="102" t="s">
        <v>469</v>
      </c>
      <c r="C100" s="102">
        <v>1</v>
      </c>
      <c r="D100" s="102">
        <v>2.84</v>
      </c>
      <c r="E100" s="102">
        <v>0.15</v>
      </c>
      <c r="F100" s="101"/>
      <c r="G100" s="100" t="s">
        <v>461</v>
      </c>
    </row>
    <row r="101" spans="1:7">
      <c r="A101" s="102" t="s">
        <v>528</v>
      </c>
      <c r="B101" s="102" t="s">
        <v>462</v>
      </c>
      <c r="C101" s="102">
        <v>1</v>
      </c>
      <c r="D101" s="102">
        <v>3.64</v>
      </c>
      <c r="E101" s="102">
        <v>0.13</v>
      </c>
      <c r="F101" s="101"/>
      <c r="G101" s="100" t="s">
        <v>461</v>
      </c>
    </row>
    <row r="102" spans="1:7">
      <c r="A102" s="102" t="s">
        <v>527</v>
      </c>
      <c r="B102" s="102" t="s">
        <v>469</v>
      </c>
      <c r="C102" s="102">
        <v>2</v>
      </c>
      <c r="D102" s="102">
        <v>3.27</v>
      </c>
      <c r="E102" s="102">
        <v>0.14000000000000001</v>
      </c>
      <c r="F102" s="102"/>
      <c r="G102" s="100" t="s">
        <v>461</v>
      </c>
    </row>
    <row r="103" spans="1:7">
      <c r="A103" s="102" t="s">
        <v>526</v>
      </c>
      <c r="B103" s="102" t="s">
        <v>464</v>
      </c>
      <c r="C103" s="102">
        <v>1</v>
      </c>
      <c r="D103" s="102">
        <v>4.03</v>
      </c>
      <c r="E103" s="102">
        <v>0.13</v>
      </c>
      <c r="F103" s="101"/>
      <c r="G103" s="100" t="s">
        <v>461</v>
      </c>
    </row>
    <row r="104" spans="1:7">
      <c r="A104" s="102" t="s">
        <v>525</v>
      </c>
      <c r="B104" s="102" t="s">
        <v>469</v>
      </c>
      <c r="C104" s="102">
        <v>2</v>
      </c>
      <c r="D104" s="102">
        <v>4.1900000000000004</v>
      </c>
      <c r="E104" s="102">
        <v>0.13</v>
      </c>
      <c r="F104" s="102"/>
      <c r="G104" s="100" t="s">
        <v>461</v>
      </c>
    </row>
    <row r="105" spans="1:7">
      <c r="A105" s="102" t="s">
        <v>524</v>
      </c>
      <c r="B105" s="102" t="s">
        <v>469</v>
      </c>
      <c r="C105" s="102">
        <v>1</v>
      </c>
      <c r="D105" s="102">
        <v>3.9</v>
      </c>
      <c r="E105" s="102">
        <v>0.13</v>
      </c>
      <c r="F105" s="101"/>
      <c r="G105" s="100" t="s">
        <v>461</v>
      </c>
    </row>
    <row r="106" spans="1:7">
      <c r="A106" s="102" t="s">
        <v>523</v>
      </c>
      <c r="B106" s="102" t="s">
        <v>464</v>
      </c>
      <c r="C106" s="102">
        <v>1</v>
      </c>
      <c r="D106" s="102">
        <v>4.78</v>
      </c>
      <c r="E106" s="102">
        <v>0.13</v>
      </c>
      <c r="F106" s="101"/>
      <c r="G106" s="100" t="s">
        <v>461</v>
      </c>
    </row>
    <row r="107" spans="1:7">
      <c r="A107" s="102" t="s">
        <v>522</v>
      </c>
      <c r="B107" s="102" t="s">
        <v>469</v>
      </c>
      <c r="C107" s="102">
        <v>1</v>
      </c>
      <c r="D107" s="102">
        <v>3.87</v>
      </c>
      <c r="E107" s="102">
        <v>0.14000000000000001</v>
      </c>
      <c r="F107" s="101"/>
      <c r="G107" s="100" t="s">
        <v>461</v>
      </c>
    </row>
    <row r="108" spans="1:7">
      <c r="A108" s="102" t="s">
        <v>521</v>
      </c>
      <c r="B108" s="102" t="s">
        <v>464</v>
      </c>
      <c r="C108" s="102">
        <v>1</v>
      </c>
      <c r="D108" s="102">
        <v>4.93</v>
      </c>
      <c r="E108" s="102">
        <v>0.13</v>
      </c>
      <c r="F108" s="101"/>
      <c r="G108" s="100" t="s">
        <v>461</v>
      </c>
    </row>
    <row r="109" spans="1:7">
      <c r="A109" s="102" t="s">
        <v>520</v>
      </c>
      <c r="B109" s="102" t="s">
        <v>469</v>
      </c>
      <c r="C109" s="102">
        <v>2</v>
      </c>
      <c r="D109" s="102">
        <v>4.83</v>
      </c>
      <c r="E109" s="102">
        <v>0.16</v>
      </c>
      <c r="F109" s="102"/>
      <c r="G109" s="100" t="s">
        <v>461</v>
      </c>
    </row>
    <row r="110" spans="1:7">
      <c r="A110" s="102" t="s">
        <v>519</v>
      </c>
      <c r="B110" s="102" t="s">
        <v>469</v>
      </c>
      <c r="C110" s="102">
        <v>1</v>
      </c>
      <c r="D110" s="102">
        <v>5.33</v>
      </c>
      <c r="E110" s="102">
        <v>0.13</v>
      </c>
      <c r="F110" s="101"/>
      <c r="G110" s="100" t="s">
        <v>461</v>
      </c>
    </row>
    <row r="111" spans="1:7">
      <c r="A111" s="102" t="s">
        <v>518</v>
      </c>
      <c r="B111" s="102" t="s">
        <v>462</v>
      </c>
      <c r="C111" s="102">
        <v>1</v>
      </c>
      <c r="D111" s="102">
        <v>4.2699999999999996</v>
      </c>
      <c r="E111" s="102">
        <v>0.13</v>
      </c>
      <c r="F111" s="101"/>
      <c r="G111" s="100" t="s">
        <v>461</v>
      </c>
    </row>
    <row r="112" spans="1:7">
      <c r="A112" s="102" t="s">
        <v>517</v>
      </c>
      <c r="B112" s="102" t="s">
        <v>462</v>
      </c>
      <c r="C112" s="102">
        <v>2</v>
      </c>
      <c r="D112" s="102">
        <v>5.63</v>
      </c>
      <c r="E112" s="102">
        <v>0.13</v>
      </c>
      <c r="F112" s="102"/>
      <c r="G112" s="100" t="s">
        <v>461</v>
      </c>
    </row>
    <row r="113" spans="1:7">
      <c r="A113" s="102" t="s">
        <v>516</v>
      </c>
      <c r="B113" s="102" t="s">
        <v>464</v>
      </c>
      <c r="C113" s="102">
        <v>2</v>
      </c>
      <c r="D113" s="102">
        <v>5.29</v>
      </c>
      <c r="E113" s="102">
        <v>0.11</v>
      </c>
      <c r="F113" s="102"/>
      <c r="G113" s="100" t="s">
        <v>461</v>
      </c>
    </row>
    <row r="114" spans="1:7">
      <c r="A114" s="102" t="s">
        <v>515</v>
      </c>
      <c r="B114" s="102" t="s">
        <v>469</v>
      </c>
      <c r="C114" s="102">
        <v>1</v>
      </c>
      <c r="D114" s="102">
        <v>4.53</v>
      </c>
      <c r="E114" s="102">
        <v>0.1</v>
      </c>
      <c r="F114" s="101"/>
      <c r="G114" s="100" t="s">
        <v>461</v>
      </c>
    </row>
    <row r="115" spans="1:7">
      <c r="A115" s="102" t="s">
        <v>514</v>
      </c>
      <c r="B115" s="102" t="s">
        <v>462</v>
      </c>
      <c r="C115" s="102">
        <v>2</v>
      </c>
      <c r="D115" s="102">
        <v>5.6</v>
      </c>
      <c r="E115" s="102">
        <v>0.1</v>
      </c>
      <c r="F115" s="102"/>
      <c r="G115" s="100" t="s">
        <v>461</v>
      </c>
    </row>
    <row r="116" spans="1:7">
      <c r="A116" s="102" t="s">
        <v>513</v>
      </c>
      <c r="B116" s="102" t="s">
        <v>462</v>
      </c>
      <c r="C116" s="102">
        <v>1</v>
      </c>
      <c r="D116" s="102">
        <v>5.32</v>
      </c>
      <c r="E116" s="102">
        <v>0.12</v>
      </c>
      <c r="F116" s="101"/>
      <c r="G116" s="100" t="s">
        <v>461</v>
      </c>
    </row>
    <row r="117" spans="1:7">
      <c r="A117" s="102" t="s">
        <v>512</v>
      </c>
      <c r="B117" s="102" t="s">
        <v>464</v>
      </c>
      <c r="C117" s="102">
        <v>1</v>
      </c>
      <c r="D117" s="102">
        <v>4.9400000000000004</v>
      </c>
      <c r="E117" s="102">
        <v>0.13</v>
      </c>
      <c r="F117" s="101"/>
      <c r="G117" s="100" t="s">
        <v>461</v>
      </c>
    </row>
    <row r="118" spans="1:7">
      <c r="A118" s="102" t="s">
        <v>511</v>
      </c>
      <c r="B118" s="102" t="s">
        <v>462</v>
      </c>
      <c r="C118" s="102">
        <v>1</v>
      </c>
      <c r="D118" s="102">
        <v>5.44</v>
      </c>
      <c r="E118" s="102">
        <v>0.13</v>
      </c>
      <c r="F118" s="101"/>
      <c r="G118" s="100" t="s">
        <v>461</v>
      </c>
    </row>
    <row r="119" spans="1:7">
      <c r="A119" s="102" t="s">
        <v>510</v>
      </c>
      <c r="B119" s="102" t="s">
        <v>464</v>
      </c>
      <c r="C119" s="102">
        <v>1</v>
      </c>
      <c r="D119" s="102">
        <v>4.92</v>
      </c>
      <c r="E119" s="102">
        <v>0.13</v>
      </c>
      <c r="F119" s="101"/>
      <c r="G119" s="100" t="s">
        <v>461</v>
      </c>
    </row>
    <row r="120" spans="1:7">
      <c r="A120" s="102" t="s">
        <v>509</v>
      </c>
      <c r="B120" s="102" t="s">
        <v>464</v>
      </c>
      <c r="C120" s="102">
        <v>1</v>
      </c>
      <c r="D120" s="102">
        <v>4.74</v>
      </c>
      <c r="E120" s="102">
        <v>0.13</v>
      </c>
      <c r="F120" s="101"/>
      <c r="G120" s="100" t="s">
        <v>461</v>
      </c>
    </row>
    <row r="121" spans="1:7">
      <c r="A121" s="102" t="s">
        <v>508</v>
      </c>
      <c r="B121" s="102" t="s">
        <v>469</v>
      </c>
      <c r="C121" s="102">
        <v>1</v>
      </c>
      <c r="D121" s="102">
        <v>3.81</v>
      </c>
      <c r="E121" s="102">
        <v>0.12</v>
      </c>
      <c r="F121" s="101"/>
      <c r="G121" s="100" t="s">
        <v>461</v>
      </c>
    </row>
    <row r="122" spans="1:7">
      <c r="A122" s="102" t="s">
        <v>507</v>
      </c>
      <c r="B122" s="102" t="s">
        <v>464</v>
      </c>
      <c r="C122" s="102">
        <v>1</v>
      </c>
      <c r="D122" s="102">
        <v>5.14</v>
      </c>
      <c r="E122" s="102">
        <v>0.13</v>
      </c>
      <c r="F122" s="101"/>
      <c r="G122" s="100" t="s">
        <v>461</v>
      </c>
    </row>
    <row r="123" spans="1:7">
      <c r="A123" s="102" t="s">
        <v>506</v>
      </c>
      <c r="B123" s="102" t="s">
        <v>469</v>
      </c>
      <c r="C123" s="102">
        <v>2</v>
      </c>
      <c r="D123" s="102">
        <v>3.21</v>
      </c>
      <c r="E123" s="102">
        <v>0.18</v>
      </c>
      <c r="F123" s="102"/>
      <c r="G123" s="100" t="s">
        <v>461</v>
      </c>
    </row>
    <row r="124" spans="1:7">
      <c r="A124" s="102" t="s">
        <v>505</v>
      </c>
      <c r="B124" s="102" t="s">
        <v>469</v>
      </c>
      <c r="C124" s="102">
        <v>3</v>
      </c>
      <c r="D124" s="102">
        <v>4.17</v>
      </c>
      <c r="E124" s="102">
        <v>0.12</v>
      </c>
      <c r="F124" s="102"/>
      <c r="G124" s="100" t="s">
        <v>461</v>
      </c>
    </row>
    <row r="125" spans="1:7">
      <c r="A125" s="102" t="s">
        <v>504</v>
      </c>
      <c r="B125" s="102" t="s">
        <v>464</v>
      </c>
      <c r="C125" s="102">
        <v>1</v>
      </c>
      <c r="D125" s="102">
        <v>4.0199999999999996</v>
      </c>
      <c r="E125" s="102">
        <v>0.14000000000000001</v>
      </c>
      <c r="F125" s="101"/>
      <c r="G125" s="100" t="s">
        <v>461</v>
      </c>
    </row>
    <row r="126" spans="1:7">
      <c r="A126" s="102" t="s">
        <v>503</v>
      </c>
      <c r="B126" s="102" t="s">
        <v>469</v>
      </c>
      <c r="C126" s="102">
        <v>1</v>
      </c>
      <c r="D126" s="102">
        <v>3.54</v>
      </c>
      <c r="E126" s="102">
        <v>0.12</v>
      </c>
      <c r="F126" s="101"/>
      <c r="G126" s="100" t="s">
        <v>461</v>
      </c>
    </row>
    <row r="127" spans="1:7">
      <c r="A127" s="102" t="s">
        <v>502</v>
      </c>
      <c r="B127" s="102" t="s">
        <v>462</v>
      </c>
      <c r="C127" s="102">
        <v>1</v>
      </c>
      <c r="D127" s="102">
        <v>4.59</v>
      </c>
      <c r="E127" s="102">
        <v>0.13</v>
      </c>
      <c r="F127" s="101"/>
      <c r="G127" s="100" t="s">
        <v>461</v>
      </c>
    </row>
    <row r="128" spans="1:7">
      <c r="A128" s="102" t="s">
        <v>501</v>
      </c>
      <c r="B128" s="102" t="s">
        <v>469</v>
      </c>
      <c r="C128" s="102">
        <v>1</v>
      </c>
      <c r="D128" s="102">
        <v>3.78</v>
      </c>
      <c r="E128" s="102">
        <v>0.12</v>
      </c>
      <c r="F128" s="101"/>
      <c r="G128" s="100" t="s">
        <v>461</v>
      </c>
    </row>
    <row r="129" spans="1:7">
      <c r="A129" s="102" t="s">
        <v>500</v>
      </c>
      <c r="B129" s="102" t="s">
        <v>464</v>
      </c>
      <c r="C129" s="102">
        <v>1</v>
      </c>
      <c r="D129" s="102">
        <v>4.34</v>
      </c>
      <c r="E129" s="102">
        <v>0.12</v>
      </c>
      <c r="F129" s="101"/>
      <c r="G129" s="100" t="s">
        <v>461</v>
      </c>
    </row>
    <row r="130" spans="1:7">
      <c r="A130" s="102" t="s">
        <v>499</v>
      </c>
      <c r="B130" s="102" t="s">
        <v>464</v>
      </c>
      <c r="C130" s="102">
        <v>1</v>
      </c>
      <c r="D130" s="102">
        <v>3.96</v>
      </c>
      <c r="E130" s="102">
        <v>0.13</v>
      </c>
      <c r="F130" s="101"/>
      <c r="G130" s="100" t="s">
        <v>461</v>
      </c>
    </row>
    <row r="131" spans="1:7">
      <c r="A131" s="102" t="s">
        <v>498</v>
      </c>
      <c r="B131" s="102" t="s">
        <v>469</v>
      </c>
      <c r="C131" s="102">
        <v>2</v>
      </c>
      <c r="D131" s="102">
        <v>3.72</v>
      </c>
      <c r="E131" s="102">
        <v>0.12</v>
      </c>
      <c r="F131" s="102"/>
      <c r="G131" s="100" t="s">
        <v>461</v>
      </c>
    </row>
    <row r="132" spans="1:7">
      <c r="A132" s="102" t="s">
        <v>497</v>
      </c>
      <c r="B132" s="102" t="s">
        <v>469</v>
      </c>
      <c r="C132" s="102">
        <v>1</v>
      </c>
      <c r="D132" s="102">
        <v>3.65</v>
      </c>
      <c r="E132" s="102">
        <v>0.14000000000000001</v>
      </c>
      <c r="F132" s="101"/>
      <c r="G132" s="100" t="s">
        <v>461</v>
      </c>
    </row>
    <row r="133" spans="1:7">
      <c r="A133" s="102" t="s">
        <v>496</v>
      </c>
      <c r="B133" s="102" t="s">
        <v>464</v>
      </c>
      <c r="C133" s="102">
        <v>1</v>
      </c>
      <c r="D133" s="102">
        <v>5.13</v>
      </c>
      <c r="E133" s="102">
        <v>0.12</v>
      </c>
      <c r="F133" s="101"/>
      <c r="G133" s="100" t="s">
        <v>461</v>
      </c>
    </row>
    <row r="134" spans="1:7">
      <c r="A134" s="102" t="s">
        <v>495</v>
      </c>
      <c r="B134" s="102" t="s">
        <v>462</v>
      </c>
      <c r="C134" s="102">
        <v>1</v>
      </c>
      <c r="D134" s="102">
        <v>4.72</v>
      </c>
      <c r="E134" s="102">
        <v>0.12</v>
      </c>
      <c r="F134" s="101"/>
      <c r="G134" s="100" t="s">
        <v>461</v>
      </c>
    </row>
    <row r="135" spans="1:7">
      <c r="A135" s="102" t="s">
        <v>494</v>
      </c>
      <c r="B135" s="102" t="s">
        <v>469</v>
      </c>
      <c r="C135" s="102">
        <v>1</v>
      </c>
      <c r="D135" s="102">
        <v>4.0599999999999996</v>
      </c>
      <c r="E135" s="102">
        <v>0.12</v>
      </c>
      <c r="F135" s="101"/>
      <c r="G135" s="100" t="s">
        <v>461</v>
      </c>
    </row>
    <row r="136" spans="1:7">
      <c r="A136" s="102" t="s">
        <v>493</v>
      </c>
      <c r="B136" s="102" t="s">
        <v>462</v>
      </c>
      <c r="C136" s="102">
        <v>1</v>
      </c>
      <c r="D136" s="102">
        <v>5.35</v>
      </c>
      <c r="E136" s="102">
        <v>0.11</v>
      </c>
      <c r="F136" s="101"/>
      <c r="G136" s="100" t="s">
        <v>461</v>
      </c>
    </row>
    <row r="137" spans="1:7">
      <c r="A137" s="102" t="s">
        <v>492</v>
      </c>
      <c r="B137" s="102" t="s">
        <v>469</v>
      </c>
      <c r="C137" s="102">
        <v>1</v>
      </c>
      <c r="D137" s="102">
        <v>3.84</v>
      </c>
      <c r="E137" s="102">
        <v>0.11</v>
      </c>
      <c r="F137" s="101"/>
      <c r="G137" s="100" t="s">
        <v>461</v>
      </c>
    </row>
    <row r="138" spans="1:7">
      <c r="A138" s="102" t="s">
        <v>491</v>
      </c>
      <c r="B138" s="102" t="s">
        <v>462</v>
      </c>
      <c r="C138" s="102">
        <v>1</v>
      </c>
      <c r="D138" s="102">
        <v>4.6500000000000004</v>
      </c>
      <c r="E138" s="102">
        <v>0.12</v>
      </c>
      <c r="F138" s="101"/>
      <c r="G138" s="100" t="s">
        <v>461</v>
      </c>
    </row>
    <row r="139" spans="1:7">
      <c r="A139" s="102" t="s">
        <v>490</v>
      </c>
      <c r="B139" s="102" t="s">
        <v>469</v>
      </c>
      <c r="C139" s="102">
        <v>1</v>
      </c>
      <c r="D139" s="102">
        <v>3.38</v>
      </c>
      <c r="E139" s="102">
        <v>0.09</v>
      </c>
      <c r="F139" s="101"/>
      <c r="G139" s="100" t="s">
        <v>461</v>
      </c>
    </row>
    <row r="140" spans="1:7">
      <c r="A140" s="102" t="s">
        <v>489</v>
      </c>
      <c r="B140" s="102" t="s">
        <v>462</v>
      </c>
      <c r="C140" s="102">
        <v>1</v>
      </c>
      <c r="D140" s="102">
        <v>4.68</v>
      </c>
      <c r="E140" s="102">
        <v>0.1</v>
      </c>
      <c r="F140" s="101"/>
      <c r="G140" s="100" t="s">
        <v>461</v>
      </c>
    </row>
    <row r="141" spans="1:7">
      <c r="A141" s="102" t="s">
        <v>488</v>
      </c>
      <c r="B141" s="102" t="s">
        <v>469</v>
      </c>
      <c r="C141" s="102">
        <v>1</v>
      </c>
      <c r="D141" s="102">
        <v>3.65</v>
      </c>
      <c r="E141" s="102">
        <v>0.1</v>
      </c>
      <c r="F141" s="101"/>
      <c r="G141" s="100" t="s">
        <v>461</v>
      </c>
    </row>
    <row r="142" spans="1:7">
      <c r="A142" s="102" t="s">
        <v>487</v>
      </c>
      <c r="B142" s="102" t="s">
        <v>462</v>
      </c>
      <c r="C142" s="102">
        <v>1</v>
      </c>
      <c r="D142" s="102">
        <v>5.99</v>
      </c>
      <c r="E142" s="102">
        <v>0.11</v>
      </c>
      <c r="F142" s="101"/>
      <c r="G142" s="100" t="s">
        <v>461</v>
      </c>
    </row>
    <row r="143" spans="1:7">
      <c r="A143" s="102" t="s">
        <v>486</v>
      </c>
      <c r="B143" s="102" t="s">
        <v>469</v>
      </c>
      <c r="C143" s="102">
        <v>1</v>
      </c>
      <c r="D143" s="102">
        <v>3.8</v>
      </c>
      <c r="E143" s="102">
        <v>0.09</v>
      </c>
      <c r="F143" s="101"/>
      <c r="G143" s="100" t="s">
        <v>461</v>
      </c>
    </row>
    <row r="144" spans="1:7">
      <c r="A144" s="102" t="s">
        <v>485</v>
      </c>
      <c r="B144" s="102" t="s">
        <v>462</v>
      </c>
      <c r="C144" s="102">
        <v>1</v>
      </c>
      <c r="D144" s="102">
        <v>3.93</v>
      </c>
      <c r="E144" s="102">
        <v>0.1</v>
      </c>
      <c r="F144" s="101"/>
      <c r="G144" s="100" t="s">
        <v>461</v>
      </c>
    </row>
    <row r="145" spans="1:7">
      <c r="A145" s="102" t="s">
        <v>484</v>
      </c>
      <c r="B145" s="102" t="s">
        <v>462</v>
      </c>
      <c r="C145" s="102">
        <v>1</v>
      </c>
      <c r="D145" s="102">
        <v>4.3499999999999996</v>
      </c>
      <c r="E145" s="102">
        <v>0.11</v>
      </c>
      <c r="F145" s="101"/>
      <c r="G145" s="100" t="s">
        <v>461</v>
      </c>
    </row>
    <row r="146" spans="1:7">
      <c r="A146" s="102" t="s">
        <v>483</v>
      </c>
      <c r="B146" s="102" t="s">
        <v>464</v>
      </c>
      <c r="C146" s="102">
        <v>1</v>
      </c>
      <c r="D146" s="102">
        <v>4.4000000000000004</v>
      </c>
      <c r="E146" s="102">
        <v>0.16</v>
      </c>
      <c r="F146" s="101"/>
      <c r="G146" s="100" t="s">
        <v>461</v>
      </c>
    </row>
    <row r="147" spans="1:7">
      <c r="A147" s="102" t="s">
        <v>483</v>
      </c>
      <c r="B147" s="102" t="s">
        <v>464</v>
      </c>
      <c r="C147" s="102">
        <v>1</v>
      </c>
      <c r="D147" s="102">
        <v>4.03</v>
      </c>
      <c r="E147" s="102">
        <v>0.16</v>
      </c>
      <c r="F147" s="101"/>
      <c r="G147" s="100" t="s">
        <v>461</v>
      </c>
    </row>
    <row r="148" spans="1:7">
      <c r="A148" s="102" t="s">
        <v>482</v>
      </c>
      <c r="B148" s="102" t="s">
        <v>469</v>
      </c>
      <c r="C148" s="102">
        <v>2</v>
      </c>
      <c r="D148" s="102">
        <v>4</v>
      </c>
      <c r="E148" s="102">
        <v>0.16</v>
      </c>
      <c r="F148" s="102"/>
      <c r="G148" s="100" t="s">
        <v>461</v>
      </c>
    </row>
    <row r="149" spans="1:7">
      <c r="A149" s="102" t="s">
        <v>481</v>
      </c>
      <c r="B149" s="102" t="s">
        <v>469</v>
      </c>
      <c r="C149" s="102">
        <v>2</v>
      </c>
      <c r="D149" s="102">
        <v>4.74</v>
      </c>
      <c r="E149" s="102">
        <v>0.11</v>
      </c>
      <c r="F149" s="102"/>
      <c r="G149" s="100" t="s">
        <v>461</v>
      </c>
    </row>
    <row r="150" spans="1:7">
      <c r="A150" s="102" t="s">
        <v>480</v>
      </c>
      <c r="B150" s="102" t="s">
        <v>464</v>
      </c>
      <c r="C150" s="102">
        <v>2</v>
      </c>
      <c r="D150" s="102">
        <v>4.3499999999999996</v>
      </c>
      <c r="E150" s="102">
        <v>0.15</v>
      </c>
      <c r="F150" s="102"/>
      <c r="G150" s="100" t="s">
        <v>461</v>
      </c>
    </row>
    <row r="151" spans="1:7">
      <c r="A151" s="102" t="s">
        <v>479</v>
      </c>
      <c r="B151" s="102" t="s">
        <v>464</v>
      </c>
      <c r="C151" s="102">
        <v>1</v>
      </c>
      <c r="D151" s="102">
        <v>3.95</v>
      </c>
      <c r="E151" s="102">
        <v>0.12</v>
      </c>
      <c r="F151" s="101"/>
      <c r="G151" s="100" t="s">
        <v>461</v>
      </c>
    </row>
    <row r="152" spans="1:7">
      <c r="A152" s="102" t="s">
        <v>478</v>
      </c>
      <c r="B152" s="102" t="s">
        <v>462</v>
      </c>
      <c r="C152" s="102">
        <v>1</v>
      </c>
      <c r="D152" s="102">
        <v>4.0199999999999996</v>
      </c>
      <c r="E152" s="102">
        <v>0.09</v>
      </c>
      <c r="F152" s="101"/>
      <c r="G152" s="100" t="s">
        <v>461</v>
      </c>
    </row>
    <row r="153" spans="1:7">
      <c r="A153" s="102" t="s">
        <v>477</v>
      </c>
      <c r="B153" s="102" t="s">
        <v>464</v>
      </c>
      <c r="C153" s="102">
        <v>2</v>
      </c>
      <c r="D153" s="102">
        <v>4.37</v>
      </c>
      <c r="E153" s="102">
        <v>0.15</v>
      </c>
      <c r="F153" s="102"/>
      <c r="G153" s="100" t="s">
        <v>461</v>
      </c>
    </row>
    <row r="154" spans="1:7">
      <c r="A154" s="102" t="s">
        <v>476</v>
      </c>
      <c r="B154" s="102" t="s">
        <v>469</v>
      </c>
      <c r="C154" s="102">
        <v>1</v>
      </c>
      <c r="D154" s="102">
        <v>3.23</v>
      </c>
      <c r="E154" s="102">
        <v>0.16</v>
      </c>
      <c r="F154" s="101"/>
      <c r="G154" s="100" t="s">
        <v>461</v>
      </c>
    </row>
    <row r="155" spans="1:7">
      <c r="A155" s="102" t="s">
        <v>475</v>
      </c>
      <c r="B155" s="102" t="s">
        <v>462</v>
      </c>
      <c r="C155" s="102">
        <v>1</v>
      </c>
      <c r="D155" s="102">
        <v>5.29</v>
      </c>
      <c r="E155" s="102">
        <v>0.16</v>
      </c>
      <c r="F155" s="101"/>
      <c r="G155" s="100" t="s">
        <v>461</v>
      </c>
    </row>
    <row r="156" spans="1:7">
      <c r="A156" s="102" t="s">
        <v>474</v>
      </c>
      <c r="B156" s="102" t="s">
        <v>469</v>
      </c>
      <c r="C156" s="102">
        <v>1</v>
      </c>
      <c r="D156" s="102">
        <v>3.42</v>
      </c>
      <c r="E156" s="102">
        <v>0.16</v>
      </c>
      <c r="F156" s="101"/>
      <c r="G156" s="100" t="s">
        <v>461</v>
      </c>
    </row>
    <row r="157" spans="1:7">
      <c r="A157" s="102" t="s">
        <v>473</v>
      </c>
      <c r="B157" s="102" t="s">
        <v>469</v>
      </c>
      <c r="C157" s="102">
        <v>2</v>
      </c>
      <c r="D157" s="102">
        <v>4.4400000000000004</v>
      </c>
      <c r="E157" s="102">
        <v>0.13</v>
      </c>
      <c r="F157" s="102"/>
      <c r="G157" s="100" t="s">
        <v>461</v>
      </c>
    </row>
    <row r="158" spans="1:7">
      <c r="A158" s="102" t="s">
        <v>472</v>
      </c>
      <c r="B158" s="102" t="s">
        <v>464</v>
      </c>
      <c r="C158" s="102">
        <v>1</v>
      </c>
      <c r="D158" s="102">
        <v>3.73</v>
      </c>
      <c r="E158" s="102">
        <v>0.12</v>
      </c>
      <c r="F158" s="101"/>
      <c r="G158" s="100" t="s">
        <v>461</v>
      </c>
    </row>
    <row r="159" spans="1:7">
      <c r="A159" s="102" t="s">
        <v>471</v>
      </c>
      <c r="B159" s="102" t="s">
        <v>462</v>
      </c>
      <c r="C159" s="102">
        <v>1</v>
      </c>
      <c r="D159" s="102">
        <v>3.81</v>
      </c>
      <c r="E159" s="102">
        <v>0.12</v>
      </c>
      <c r="F159" s="101"/>
      <c r="G159" s="100" t="s">
        <v>461</v>
      </c>
    </row>
    <row r="160" spans="1:7">
      <c r="A160" s="102" t="s">
        <v>470</v>
      </c>
      <c r="B160" s="102" t="s">
        <v>469</v>
      </c>
      <c r="C160" s="102">
        <v>2</v>
      </c>
      <c r="D160" s="102">
        <v>4.97</v>
      </c>
      <c r="E160" s="102">
        <v>0.12</v>
      </c>
      <c r="F160" s="102"/>
      <c r="G160" s="100" t="s">
        <v>461</v>
      </c>
    </row>
    <row r="161" spans="1:7">
      <c r="A161" s="102" t="s">
        <v>468</v>
      </c>
      <c r="B161" s="102" t="s">
        <v>464</v>
      </c>
      <c r="C161" s="102">
        <v>1</v>
      </c>
      <c r="D161" s="102">
        <v>4.1100000000000003</v>
      </c>
      <c r="E161" s="102">
        <v>0.11</v>
      </c>
      <c r="F161" s="101"/>
      <c r="G161" s="100" t="s">
        <v>461</v>
      </c>
    </row>
    <row r="162" spans="1:7">
      <c r="A162" s="102" t="s">
        <v>467</v>
      </c>
      <c r="B162" s="102" t="s">
        <v>462</v>
      </c>
      <c r="C162" s="102">
        <v>1</v>
      </c>
      <c r="D162" s="102">
        <v>5.81</v>
      </c>
      <c r="E162" s="102">
        <v>0.11</v>
      </c>
      <c r="F162" s="101"/>
      <c r="G162" s="100" t="s">
        <v>461</v>
      </c>
    </row>
    <row r="163" spans="1:7">
      <c r="A163" s="102" t="s">
        <v>466</v>
      </c>
      <c r="B163" s="102" t="s">
        <v>464</v>
      </c>
      <c r="C163" s="102">
        <v>1</v>
      </c>
      <c r="D163" s="102">
        <v>4.6100000000000003</v>
      </c>
      <c r="E163" s="102">
        <v>0.1</v>
      </c>
      <c r="F163" s="101"/>
      <c r="G163" s="100" t="s">
        <v>461</v>
      </c>
    </row>
    <row r="164" spans="1:7">
      <c r="A164" s="102" t="s">
        <v>465</v>
      </c>
      <c r="B164" s="102" t="s">
        <v>464</v>
      </c>
      <c r="C164" s="102">
        <v>1</v>
      </c>
      <c r="D164" s="102">
        <v>3.72</v>
      </c>
      <c r="E164" s="102">
        <v>0.1</v>
      </c>
      <c r="F164" s="101"/>
      <c r="G164" s="100" t="s">
        <v>461</v>
      </c>
    </row>
    <row r="165" spans="1:7">
      <c r="A165" s="102" t="s">
        <v>463</v>
      </c>
      <c r="B165" s="102" t="s">
        <v>462</v>
      </c>
      <c r="C165" s="102">
        <v>1</v>
      </c>
      <c r="D165" s="102">
        <v>5.13</v>
      </c>
      <c r="E165" s="102">
        <v>0.1</v>
      </c>
      <c r="F165" s="101"/>
      <c r="G165" s="100" t="s">
        <v>461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ISS and ISKK O isotopes</vt:lpstr>
      <vt:lpstr>Jan2013 O unreduced</vt:lpstr>
      <vt:lpstr>Gurenko et al 2015 O</vt:lpstr>
      <vt:lpstr>Sheet1</vt:lpstr>
    </vt:vector>
  </TitlesOfParts>
  <Company>Lafayette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Carley</dc:creator>
  <cp:lastModifiedBy>Tamara Carley</cp:lastModifiedBy>
  <dcterms:created xsi:type="dcterms:W3CDTF">2016-08-08T14:12:44Z</dcterms:created>
  <dcterms:modified xsi:type="dcterms:W3CDTF">2017-01-20T23:28:29Z</dcterms:modified>
</cp:coreProperties>
</file>