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/>
  <mc:AlternateContent xmlns:mc="http://schemas.openxmlformats.org/markup-compatibility/2006">
    <mc:Choice Requires="x15">
      <x15ac:absPath xmlns:x15ac="http://schemas.microsoft.com/office/spreadsheetml/2010/11/ac" url="G:\Makaleler\Gönderilmiş makaleler\Permian and Jurassic clastic rocks Provenance\Manuscript\"/>
    </mc:Choice>
  </mc:AlternateContent>
  <xr:revisionPtr revIDLastSave="0" documentId="13_ncr:1_{136D6909-6B13-4949-BF5C-98ED88A1DD78}" xr6:coauthVersionLast="36" xr6:coauthVersionMax="36" xr10:uidLastSave="{00000000-0000-0000-0000-000000000000}"/>
  <bookViews>
    <workbookView xWindow="0" yWindow="0" windowWidth="23040" windowHeight="9195" xr2:uid="{00000000-000D-0000-FFFF-FFFF00000000}"/>
  </bookViews>
  <sheets>
    <sheet name="Lu-Hf isotopy" sheetId="1" r:id="rId1"/>
  </sheets>
  <calcPr calcId="191029"/>
</workbook>
</file>

<file path=xl/calcChain.xml><?xml version="1.0" encoding="utf-8"?>
<calcChain xmlns="http://schemas.openxmlformats.org/spreadsheetml/2006/main">
  <c r="AA6" i="1" l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324" i="1"/>
  <c r="AA325" i="1"/>
  <c r="AA326" i="1"/>
  <c r="AA327" i="1"/>
  <c r="AA328" i="1"/>
  <c r="AA329" i="1"/>
  <c r="AA330" i="1"/>
  <c r="AA331" i="1"/>
  <c r="AA332" i="1"/>
  <c r="AA333" i="1"/>
  <c r="AA334" i="1"/>
  <c r="AA335" i="1"/>
  <c r="AA336" i="1"/>
  <c r="AA337" i="1"/>
  <c r="AA338" i="1"/>
  <c r="AA339" i="1"/>
  <c r="AA340" i="1"/>
  <c r="AA341" i="1"/>
  <c r="AA342" i="1"/>
  <c r="AA344" i="1"/>
  <c r="AA345" i="1"/>
  <c r="AA346" i="1"/>
  <c r="AA347" i="1"/>
  <c r="AA348" i="1"/>
  <c r="AA349" i="1"/>
  <c r="AA350" i="1"/>
  <c r="AA351" i="1"/>
  <c r="AA352" i="1"/>
  <c r="AA353" i="1"/>
  <c r="AA354" i="1"/>
  <c r="AA355" i="1"/>
  <c r="AA356" i="1"/>
  <c r="AA357" i="1"/>
  <c r="AA358" i="1"/>
  <c r="AA359" i="1"/>
  <c r="AA360" i="1"/>
  <c r="AA361" i="1"/>
  <c r="AA362" i="1"/>
  <c r="AA363" i="1"/>
  <c r="AA364" i="1"/>
  <c r="AA365" i="1"/>
  <c r="AA366" i="1"/>
  <c r="AA367" i="1"/>
  <c r="AA368" i="1"/>
  <c r="AA369" i="1"/>
  <c r="AA370" i="1"/>
  <c r="AA371" i="1"/>
  <c r="AA372" i="1"/>
  <c r="AA373" i="1"/>
  <c r="AA374" i="1"/>
  <c r="AA375" i="1"/>
  <c r="AA376" i="1"/>
  <c r="AA377" i="1"/>
  <c r="AA378" i="1"/>
  <c r="AA379" i="1"/>
  <c r="AA380" i="1"/>
  <c r="AA381" i="1"/>
  <c r="AA382" i="1"/>
  <c r="AA383" i="1"/>
  <c r="AA384" i="1"/>
  <c r="AA385" i="1"/>
  <c r="AA386" i="1"/>
  <c r="AA387" i="1"/>
  <c r="AA388" i="1"/>
  <c r="AA389" i="1"/>
  <c r="AA390" i="1"/>
  <c r="AA391" i="1"/>
  <c r="AA392" i="1"/>
  <c r="AA393" i="1"/>
  <c r="AA394" i="1"/>
  <c r="AA395" i="1"/>
  <c r="AA396" i="1"/>
  <c r="AA397" i="1"/>
  <c r="AA398" i="1"/>
  <c r="AA399" i="1"/>
  <c r="AA400" i="1"/>
  <c r="AA401" i="1"/>
  <c r="AA402" i="1"/>
  <c r="AA403" i="1"/>
  <c r="AA404" i="1"/>
  <c r="AA405" i="1"/>
  <c r="AA406" i="1"/>
  <c r="AA407" i="1"/>
  <c r="AA408" i="1"/>
  <c r="AA409" i="1"/>
  <c r="AA410" i="1"/>
  <c r="AA411" i="1"/>
  <c r="AA412" i="1"/>
  <c r="AA413" i="1"/>
  <c r="AA415" i="1"/>
  <c r="AA416" i="1"/>
  <c r="AA417" i="1"/>
  <c r="AA418" i="1"/>
  <c r="AA419" i="1"/>
  <c r="AA420" i="1"/>
  <c r="AA421" i="1"/>
  <c r="AA422" i="1"/>
  <c r="AA423" i="1"/>
  <c r="AA424" i="1"/>
  <c r="AA425" i="1"/>
  <c r="AA426" i="1"/>
  <c r="AA427" i="1"/>
  <c r="AA428" i="1"/>
  <c r="AA429" i="1"/>
  <c r="AA430" i="1"/>
  <c r="AA431" i="1"/>
  <c r="AA432" i="1"/>
  <c r="AA433" i="1"/>
  <c r="AA434" i="1"/>
  <c r="AA435" i="1"/>
  <c r="AA436" i="1"/>
  <c r="AA437" i="1"/>
  <c r="AA438" i="1"/>
  <c r="AA439" i="1"/>
  <c r="AA440" i="1"/>
  <c r="AA441" i="1"/>
  <c r="AA442" i="1"/>
  <c r="AA443" i="1"/>
  <c r="AA444" i="1"/>
  <c r="AA445" i="1"/>
  <c r="AA446" i="1"/>
  <c r="AA447" i="1"/>
  <c r="AA448" i="1"/>
  <c r="AA449" i="1"/>
  <c r="AA450" i="1"/>
  <c r="AA451" i="1"/>
  <c r="AA452" i="1"/>
  <c r="AA453" i="1"/>
  <c r="AA454" i="1"/>
  <c r="AA455" i="1"/>
  <c r="AA456" i="1"/>
  <c r="AA457" i="1"/>
  <c r="AA458" i="1"/>
  <c r="AA459" i="1"/>
  <c r="AA460" i="1"/>
  <c r="AA461" i="1"/>
  <c r="AA462" i="1"/>
  <c r="AA463" i="1"/>
  <c r="AA464" i="1"/>
  <c r="AA465" i="1"/>
  <c r="AA466" i="1"/>
  <c r="AA467" i="1"/>
  <c r="AA468" i="1"/>
  <c r="AA469" i="1"/>
  <c r="AA470" i="1"/>
  <c r="AA471" i="1"/>
  <c r="AA472" i="1"/>
  <c r="AA473" i="1"/>
  <c r="AA474" i="1"/>
  <c r="AA475" i="1"/>
  <c r="AA476" i="1"/>
  <c r="AA477" i="1"/>
  <c r="AA478" i="1"/>
  <c r="AA479" i="1"/>
  <c r="AA480" i="1"/>
  <c r="AA481" i="1"/>
  <c r="AA482" i="1"/>
  <c r="AA483" i="1"/>
  <c r="AA484" i="1"/>
  <c r="AA485" i="1"/>
  <c r="AA486" i="1"/>
  <c r="AA487" i="1"/>
  <c r="AA490" i="1"/>
  <c r="AA491" i="1"/>
  <c r="AA492" i="1"/>
  <c r="AA493" i="1"/>
  <c r="AA494" i="1"/>
  <c r="AA495" i="1"/>
  <c r="AA496" i="1"/>
  <c r="AA497" i="1"/>
  <c r="AA498" i="1"/>
  <c r="AA499" i="1"/>
  <c r="AA500" i="1"/>
  <c r="AA501" i="1"/>
  <c r="AA502" i="1"/>
  <c r="AA503" i="1"/>
  <c r="AA504" i="1"/>
  <c r="AA508" i="1"/>
  <c r="AA509" i="1"/>
  <c r="AA510" i="1"/>
  <c r="AA511" i="1"/>
  <c r="AA512" i="1"/>
  <c r="AA513" i="1"/>
  <c r="AA514" i="1"/>
  <c r="AA515" i="1"/>
  <c r="AA516" i="1"/>
  <c r="AA517" i="1"/>
  <c r="AA518" i="1"/>
  <c r="AA519" i="1"/>
  <c r="AA520" i="1"/>
  <c r="AA521" i="1"/>
  <c r="AA522" i="1"/>
  <c r="AA523" i="1"/>
  <c r="AA524" i="1"/>
  <c r="AA525" i="1"/>
  <c r="AA526" i="1"/>
  <c r="AA527" i="1"/>
  <c r="AA528" i="1"/>
  <c r="AA529" i="1"/>
  <c r="AA530" i="1"/>
  <c r="AA531" i="1"/>
  <c r="AA532" i="1"/>
  <c r="AA533" i="1"/>
  <c r="AA534" i="1"/>
  <c r="AA535" i="1"/>
  <c r="AA536" i="1"/>
  <c r="AA537" i="1"/>
  <c r="AA538" i="1"/>
  <c r="AA539" i="1"/>
  <c r="AA543" i="1"/>
  <c r="AA544" i="1"/>
  <c r="AA545" i="1"/>
  <c r="AA546" i="1"/>
  <c r="AA547" i="1"/>
  <c r="AA548" i="1"/>
  <c r="AA549" i="1"/>
  <c r="AA550" i="1"/>
  <c r="AA551" i="1"/>
  <c r="AA552" i="1"/>
  <c r="AA553" i="1"/>
  <c r="AA554" i="1"/>
  <c r="AA555" i="1"/>
  <c r="AA556" i="1"/>
  <c r="AA560" i="1"/>
  <c r="AA561" i="1"/>
  <c r="AA562" i="1"/>
  <c r="AA563" i="1"/>
  <c r="AA564" i="1"/>
  <c r="AA565" i="1"/>
  <c r="AA566" i="1"/>
  <c r="AA567" i="1"/>
  <c r="AA568" i="1"/>
  <c r="AA569" i="1"/>
  <c r="AA570" i="1"/>
  <c r="AA571" i="1"/>
  <c r="AA572" i="1"/>
  <c r="AA573" i="1"/>
  <c r="AA574" i="1"/>
  <c r="AA575" i="1"/>
  <c r="AA576" i="1"/>
  <c r="AA577" i="1"/>
  <c r="AA578" i="1"/>
  <c r="AA579" i="1"/>
  <c r="AA580" i="1"/>
  <c r="AA581" i="1"/>
  <c r="AA582" i="1"/>
  <c r="AA583" i="1"/>
  <c r="AA584" i="1"/>
  <c r="AA585" i="1"/>
  <c r="AA586" i="1"/>
  <c r="AA587" i="1"/>
  <c r="AA588" i="1"/>
  <c r="AA592" i="1"/>
  <c r="AA593" i="1"/>
  <c r="AA594" i="1"/>
  <c r="AA595" i="1"/>
  <c r="AA596" i="1"/>
  <c r="AA597" i="1"/>
  <c r="AA598" i="1"/>
  <c r="AA599" i="1"/>
  <c r="AA600" i="1"/>
  <c r="AA601" i="1"/>
  <c r="AA602" i="1"/>
  <c r="AA603" i="1"/>
  <c r="AA604" i="1"/>
  <c r="AA605" i="1"/>
  <c r="AA606" i="1"/>
  <c r="AA5" i="1"/>
  <c r="Z5" i="1"/>
  <c r="W605" i="1" l="1"/>
  <c r="Y605" i="1" s="1"/>
  <c r="W606" i="1"/>
  <c r="Y606" i="1" s="1"/>
  <c r="W579" i="1"/>
  <c r="Y579" i="1" s="1"/>
  <c r="W580" i="1"/>
  <c r="Y580" i="1" s="1"/>
  <c r="W581" i="1"/>
  <c r="Y581" i="1" s="1"/>
  <c r="W582" i="1"/>
  <c r="Y582" i="1" s="1"/>
  <c r="W583" i="1"/>
  <c r="Y583" i="1" s="1"/>
  <c r="W584" i="1"/>
  <c r="Y584" i="1" s="1"/>
  <c r="W585" i="1"/>
  <c r="Y585" i="1" s="1"/>
  <c r="W586" i="1"/>
  <c r="Y586" i="1" s="1"/>
  <c r="W587" i="1"/>
  <c r="Y587" i="1" s="1"/>
  <c r="W588" i="1"/>
  <c r="Y588" i="1" s="1"/>
  <c r="W556" i="1"/>
  <c r="Y556" i="1" s="1"/>
  <c r="W503" i="1"/>
  <c r="Y503" i="1" s="1"/>
  <c r="W504" i="1"/>
  <c r="Y504" i="1" s="1"/>
  <c r="W6" i="1"/>
  <c r="W7" i="1"/>
  <c r="Y7" i="1" s="1"/>
  <c r="W8" i="1"/>
  <c r="Y8" i="1" s="1"/>
  <c r="W9" i="1"/>
  <c r="W10" i="1"/>
  <c r="W11" i="1"/>
  <c r="W12" i="1"/>
  <c r="Y12" i="1" s="1"/>
  <c r="W13" i="1"/>
  <c r="Y13" i="1" s="1"/>
  <c r="W14" i="1"/>
  <c r="W15" i="1"/>
  <c r="W16" i="1"/>
  <c r="Y16" i="1" s="1"/>
  <c r="W17" i="1"/>
  <c r="Y17" i="1" s="1"/>
  <c r="W18" i="1"/>
  <c r="W19" i="1"/>
  <c r="Y19" i="1" s="1"/>
  <c r="W20" i="1"/>
  <c r="Y20" i="1" s="1"/>
  <c r="W21" i="1"/>
  <c r="W22" i="1"/>
  <c r="W23" i="1"/>
  <c r="Y23" i="1" s="1"/>
  <c r="W24" i="1"/>
  <c r="Y24" i="1" s="1"/>
  <c r="W25" i="1"/>
  <c r="W26" i="1"/>
  <c r="W27" i="1"/>
  <c r="W28" i="1"/>
  <c r="Y28" i="1" s="1"/>
  <c r="W29" i="1"/>
  <c r="Y29" i="1" s="1"/>
  <c r="W30" i="1"/>
  <c r="W31" i="1"/>
  <c r="W32" i="1"/>
  <c r="Y32" i="1" s="1"/>
  <c r="W33" i="1"/>
  <c r="Y33" i="1" s="1"/>
  <c r="W34" i="1"/>
  <c r="W35" i="1"/>
  <c r="Y35" i="1" s="1"/>
  <c r="W36" i="1"/>
  <c r="Y36" i="1" s="1"/>
  <c r="W37" i="1"/>
  <c r="W38" i="1"/>
  <c r="W39" i="1"/>
  <c r="Y39" i="1" s="1"/>
  <c r="W40" i="1"/>
  <c r="Y40" i="1" s="1"/>
  <c r="W41" i="1"/>
  <c r="W42" i="1"/>
  <c r="W43" i="1"/>
  <c r="W44" i="1"/>
  <c r="Y44" i="1" s="1"/>
  <c r="W45" i="1"/>
  <c r="Y45" i="1" s="1"/>
  <c r="W46" i="1"/>
  <c r="W47" i="1"/>
  <c r="W48" i="1"/>
  <c r="Y48" i="1" s="1"/>
  <c r="W49" i="1"/>
  <c r="Y49" i="1" s="1"/>
  <c r="W50" i="1"/>
  <c r="W51" i="1"/>
  <c r="Y51" i="1" s="1"/>
  <c r="W52" i="1"/>
  <c r="Y52" i="1" s="1"/>
  <c r="W53" i="1"/>
  <c r="W54" i="1"/>
  <c r="W55" i="1"/>
  <c r="Y55" i="1" s="1"/>
  <c r="W56" i="1"/>
  <c r="Y56" i="1" s="1"/>
  <c r="W57" i="1"/>
  <c r="W58" i="1"/>
  <c r="W59" i="1"/>
  <c r="W60" i="1"/>
  <c r="Y60" i="1" s="1"/>
  <c r="W61" i="1"/>
  <c r="Y61" i="1" s="1"/>
  <c r="W62" i="1"/>
  <c r="W63" i="1"/>
  <c r="W64" i="1"/>
  <c r="Y64" i="1" s="1"/>
  <c r="W65" i="1"/>
  <c r="Y65" i="1" s="1"/>
  <c r="W66" i="1"/>
  <c r="W67" i="1"/>
  <c r="Y67" i="1" s="1"/>
  <c r="W68" i="1"/>
  <c r="Y68" i="1" s="1"/>
  <c r="W69" i="1"/>
  <c r="W70" i="1"/>
  <c r="W71" i="1"/>
  <c r="Y71" i="1" s="1"/>
  <c r="W72" i="1"/>
  <c r="Y72" i="1" s="1"/>
  <c r="W73" i="1"/>
  <c r="W74" i="1"/>
  <c r="W75" i="1"/>
  <c r="W76" i="1"/>
  <c r="Y76" i="1" s="1"/>
  <c r="W77" i="1"/>
  <c r="Y77" i="1" s="1"/>
  <c r="W78" i="1"/>
  <c r="W79" i="1"/>
  <c r="W80" i="1"/>
  <c r="Y80" i="1" s="1"/>
  <c r="W81" i="1"/>
  <c r="Y81" i="1" s="1"/>
  <c r="W82" i="1"/>
  <c r="W83" i="1"/>
  <c r="Y83" i="1" s="1"/>
  <c r="W84" i="1"/>
  <c r="Y84" i="1" s="1"/>
  <c r="W85" i="1"/>
  <c r="W86" i="1"/>
  <c r="W87" i="1"/>
  <c r="Y87" i="1" s="1"/>
  <c r="W88" i="1"/>
  <c r="Y88" i="1" s="1"/>
  <c r="W89" i="1"/>
  <c r="W90" i="1"/>
  <c r="W91" i="1"/>
  <c r="W92" i="1"/>
  <c r="W93" i="1"/>
  <c r="Y93" i="1" s="1"/>
  <c r="W94" i="1"/>
  <c r="Y94" i="1" s="1"/>
  <c r="W95" i="1"/>
  <c r="W96" i="1"/>
  <c r="W97" i="1"/>
  <c r="Y97" i="1" s="1"/>
  <c r="W98" i="1"/>
  <c r="Y98" i="1" s="1"/>
  <c r="W99" i="1"/>
  <c r="W101" i="1"/>
  <c r="Y101" i="1" s="1"/>
  <c r="W102" i="1"/>
  <c r="Y102" i="1" s="1"/>
  <c r="W103" i="1"/>
  <c r="W104" i="1"/>
  <c r="W105" i="1"/>
  <c r="Y105" i="1" s="1"/>
  <c r="W106" i="1"/>
  <c r="Y106" i="1" s="1"/>
  <c r="W107" i="1"/>
  <c r="W108" i="1"/>
  <c r="W109" i="1"/>
  <c r="Y109" i="1" s="1"/>
  <c r="W110" i="1"/>
  <c r="Y110" i="1" s="1"/>
  <c r="W111" i="1"/>
  <c r="W112" i="1"/>
  <c r="W113" i="1"/>
  <c r="Y113" i="1" s="1"/>
  <c r="W114" i="1"/>
  <c r="Y114" i="1" s="1"/>
  <c r="W115" i="1"/>
  <c r="W116" i="1"/>
  <c r="W117" i="1"/>
  <c r="Y117" i="1" s="1"/>
  <c r="W118" i="1"/>
  <c r="Y118" i="1" s="1"/>
  <c r="W119" i="1"/>
  <c r="W120" i="1"/>
  <c r="W121" i="1"/>
  <c r="Y121" i="1" s="1"/>
  <c r="W122" i="1"/>
  <c r="Y122" i="1" s="1"/>
  <c r="W123" i="1"/>
  <c r="W124" i="1"/>
  <c r="W125" i="1"/>
  <c r="Y125" i="1" s="1"/>
  <c r="W126" i="1"/>
  <c r="Y126" i="1" s="1"/>
  <c r="W127" i="1"/>
  <c r="W128" i="1"/>
  <c r="W129" i="1"/>
  <c r="Y129" i="1" s="1"/>
  <c r="W130" i="1"/>
  <c r="Y130" i="1" s="1"/>
  <c r="W131" i="1"/>
  <c r="W132" i="1"/>
  <c r="W133" i="1"/>
  <c r="Y133" i="1" s="1"/>
  <c r="W134" i="1"/>
  <c r="Y134" i="1" s="1"/>
  <c r="W135" i="1"/>
  <c r="W136" i="1"/>
  <c r="W137" i="1"/>
  <c r="Y137" i="1" s="1"/>
  <c r="W138" i="1"/>
  <c r="Y138" i="1" s="1"/>
  <c r="W139" i="1"/>
  <c r="W140" i="1"/>
  <c r="W141" i="1"/>
  <c r="Y141" i="1" s="1"/>
  <c r="W142" i="1"/>
  <c r="Y142" i="1" s="1"/>
  <c r="W143" i="1"/>
  <c r="W144" i="1"/>
  <c r="W145" i="1"/>
  <c r="Y145" i="1" s="1"/>
  <c r="W146" i="1"/>
  <c r="Y146" i="1" s="1"/>
  <c r="W147" i="1"/>
  <c r="W148" i="1"/>
  <c r="W149" i="1"/>
  <c r="Y149" i="1" s="1"/>
  <c r="W150" i="1"/>
  <c r="Y150" i="1" s="1"/>
  <c r="W151" i="1"/>
  <c r="W152" i="1"/>
  <c r="W153" i="1"/>
  <c r="Y153" i="1" s="1"/>
  <c r="W154" i="1"/>
  <c r="Y154" i="1" s="1"/>
  <c r="W155" i="1"/>
  <c r="W156" i="1"/>
  <c r="W157" i="1"/>
  <c r="Y157" i="1" s="1"/>
  <c r="W158" i="1"/>
  <c r="Y158" i="1" s="1"/>
  <c r="W159" i="1"/>
  <c r="W160" i="1"/>
  <c r="W161" i="1"/>
  <c r="Y161" i="1" s="1"/>
  <c r="W162" i="1"/>
  <c r="Y162" i="1" s="1"/>
  <c r="W163" i="1"/>
  <c r="W164" i="1"/>
  <c r="W165" i="1"/>
  <c r="Y165" i="1" s="1"/>
  <c r="W166" i="1"/>
  <c r="Y166" i="1"/>
  <c r="W167" i="1"/>
  <c r="W168" i="1"/>
  <c r="W169" i="1"/>
  <c r="Y169" i="1"/>
  <c r="W170" i="1"/>
  <c r="Y170" i="1" s="1"/>
  <c r="W171" i="1"/>
  <c r="W172" i="1"/>
  <c r="W173" i="1"/>
  <c r="Y173" i="1" s="1"/>
  <c r="W174" i="1"/>
  <c r="Y174" i="1" s="1"/>
  <c r="W175" i="1"/>
  <c r="W176" i="1"/>
  <c r="W177" i="1"/>
  <c r="Y177" i="1" s="1"/>
  <c r="W178" i="1"/>
  <c r="Y178" i="1" s="1"/>
  <c r="W179" i="1"/>
  <c r="W180" i="1"/>
  <c r="W181" i="1"/>
  <c r="Y181" i="1" s="1"/>
  <c r="W183" i="1"/>
  <c r="W184" i="1"/>
  <c r="W185" i="1"/>
  <c r="Y185" i="1" s="1"/>
  <c r="W186" i="1"/>
  <c r="Y186" i="1" s="1"/>
  <c r="W187" i="1"/>
  <c r="W188" i="1"/>
  <c r="W189" i="1"/>
  <c r="Y189" i="1" s="1"/>
  <c r="W190" i="1"/>
  <c r="Y190" i="1" s="1"/>
  <c r="W191" i="1"/>
  <c r="W192" i="1"/>
  <c r="W193" i="1"/>
  <c r="Y193" i="1" s="1"/>
  <c r="W194" i="1"/>
  <c r="Y194" i="1" s="1"/>
  <c r="W195" i="1"/>
  <c r="W196" i="1"/>
  <c r="W197" i="1"/>
  <c r="Y197" i="1" s="1"/>
  <c r="W198" i="1"/>
  <c r="Y198" i="1" s="1"/>
  <c r="W199" i="1"/>
  <c r="W200" i="1"/>
  <c r="W201" i="1"/>
  <c r="Y201" i="1" s="1"/>
  <c r="W202" i="1"/>
  <c r="Y202" i="1" s="1"/>
  <c r="W203" i="1"/>
  <c r="W204" i="1"/>
  <c r="W205" i="1"/>
  <c r="Y205" i="1" s="1"/>
  <c r="W206" i="1"/>
  <c r="Y206" i="1" s="1"/>
  <c r="W207" i="1"/>
  <c r="W208" i="1"/>
  <c r="W209" i="1"/>
  <c r="Y209" i="1" s="1"/>
  <c r="W210" i="1"/>
  <c r="Y210" i="1" s="1"/>
  <c r="W211" i="1"/>
  <c r="W212" i="1"/>
  <c r="W213" i="1"/>
  <c r="Y213" i="1" s="1"/>
  <c r="W214" i="1"/>
  <c r="Y214" i="1" s="1"/>
  <c r="W215" i="1"/>
  <c r="W216" i="1"/>
  <c r="W217" i="1"/>
  <c r="Y217" i="1" s="1"/>
  <c r="W218" i="1"/>
  <c r="Y218" i="1" s="1"/>
  <c r="W219" i="1"/>
  <c r="W220" i="1"/>
  <c r="W221" i="1"/>
  <c r="Y221" i="1" s="1"/>
  <c r="W222" i="1"/>
  <c r="Y222" i="1" s="1"/>
  <c r="W223" i="1"/>
  <c r="W224" i="1"/>
  <c r="W225" i="1"/>
  <c r="Y225" i="1" s="1"/>
  <c r="W226" i="1"/>
  <c r="Y226" i="1" s="1"/>
  <c r="W227" i="1"/>
  <c r="W228" i="1"/>
  <c r="W229" i="1"/>
  <c r="Y229" i="1" s="1"/>
  <c r="W230" i="1"/>
  <c r="Y230" i="1" s="1"/>
  <c r="W231" i="1"/>
  <c r="W232" i="1"/>
  <c r="W233" i="1"/>
  <c r="Y233" i="1" s="1"/>
  <c r="W234" i="1"/>
  <c r="Y234" i="1" s="1"/>
  <c r="W235" i="1"/>
  <c r="W236" i="1"/>
  <c r="W237" i="1"/>
  <c r="Y237" i="1" s="1"/>
  <c r="W238" i="1"/>
  <c r="Y238" i="1" s="1"/>
  <c r="W239" i="1"/>
  <c r="Y239" i="1" s="1"/>
  <c r="W240" i="1"/>
  <c r="Y240" i="1" s="1"/>
  <c r="W241" i="1"/>
  <c r="Y241" i="1" s="1"/>
  <c r="W242" i="1"/>
  <c r="Y242" i="1" s="1"/>
  <c r="W243" i="1"/>
  <c r="Y243" i="1" s="1"/>
  <c r="W244" i="1"/>
  <c r="Y244" i="1" s="1"/>
  <c r="W245" i="1"/>
  <c r="Y245" i="1" s="1"/>
  <c r="W246" i="1"/>
  <c r="Y246" i="1" s="1"/>
  <c r="W247" i="1"/>
  <c r="Y247" i="1" s="1"/>
  <c r="W248" i="1"/>
  <c r="Y248" i="1" s="1"/>
  <c r="W249" i="1"/>
  <c r="Y249" i="1" s="1"/>
  <c r="W250" i="1"/>
  <c r="Y250" i="1" s="1"/>
  <c r="W251" i="1"/>
  <c r="Y251" i="1" s="1"/>
  <c r="W252" i="1"/>
  <c r="Y252" i="1" s="1"/>
  <c r="W253" i="1"/>
  <c r="Y253" i="1" s="1"/>
  <c r="W254" i="1"/>
  <c r="Y254" i="1" s="1"/>
  <c r="W255" i="1"/>
  <c r="Y255" i="1" s="1"/>
  <c r="W256" i="1"/>
  <c r="Y256" i="1" s="1"/>
  <c r="W257" i="1"/>
  <c r="Y257" i="1" s="1"/>
  <c r="W258" i="1"/>
  <c r="Y258" i="1" s="1"/>
  <c r="W259" i="1"/>
  <c r="Y259" i="1" s="1"/>
  <c r="W260" i="1"/>
  <c r="Y260" i="1" s="1"/>
  <c r="W261" i="1"/>
  <c r="Y261" i="1" s="1"/>
  <c r="W262" i="1"/>
  <c r="Y262" i="1" s="1"/>
  <c r="W263" i="1"/>
  <c r="Y263" i="1" s="1"/>
  <c r="W264" i="1"/>
  <c r="Y264" i="1" s="1"/>
  <c r="W265" i="1"/>
  <c r="Y265" i="1" s="1"/>
  <c r="W267" i="1"/>
  <c r="Y267" i="1" s="1"/>
  <c r="W268" i="1"/>
  <c r="Y268" i="1" s="1"/>
  <c r="W269" i="1"/>
  <c r="Y269" i="1" s="1"/>
  <c r="W270" i="1"/>
  <c r="Y270" i="1" s="1"/>
  <c r="W271" i="1"/>
  <c r="Y271" i="1" s="1"/>
  <c r="W272" i="1"/>
  <c r="Y272" i="1" s="1"/>
  <c r="W273" i="1"/>
  <c r="Y273" i="1" s="1"/>
  <c r="W274" i="1"/>
  <c r="Y274" i="1" s="1"/>
  <c r="W275" i="1"/>
  <c r="Y275" i="1" s="1"/>
  <c r="W276" i="1"/>
  <c r="Y276" i="1" s="1"/>
  <c r="W277" i="1"/>
  <c r="Y277" i="1" s="1"/>
  <c r="W278" i="1"/>
  <c r="Y278" i="1" s="1"/>
  <c r="W279" i="1"/>
  <c r="Y279" i="1" s="1"/>
  <c r="W280" i="1"/>
  <c r="Y280" i="1" s="1"/>
  <c r="W281" i="1"/>
  <c r="Y281" i="1" s="1"/>
  <c r="W282" i="1"/>
  <c r="Y282" i="1" s="1"/>
  <c r="W283" i="1"/>
  <c r="Y283" i="1" s="1"/>
  <c r="W284" i="1"/>
  <c r="Y284" i="1" s="1"/>
  <c r="W285" i="1"/>
  <c r="Y285" i="1" s="1"/>
  <c r="W286" i="1"/>
  <c r="Y286" i="1" s="1"/>
  <c r="W287" i="1"/>
  <c r="Y287" i="1" s="1"/>
  <c r="W288" i="1"/>
  <c r="Y288" i="1" s="1"/>
  <c r="W289" i="1"/>
  <c r="Y289" i="1" s="1"/>
  <c r="W290" i="1"/>
  <c r="Y290" i="1" s="1"/>
  <c r="W291" i="1"/>
  <c r="Y291" i="1" s="1"/>
  <c r="W292" i="1"/>
  <c r="Y292" i="1" s="1"/>
  <c r="W293" i="1"/>
  <c r="Y293" i="1" s="1"/>
  <c r="W294" i="1"/>
  <c r="Y294" i="1" s="1"/>
  <c r="W295" i="1"/>
  <c r="Y295" i="1" s="1"/>
  <c r="W296" i="1"/>
  <c r="Y296" i="1" s="1"/>
  <c r="W297" i="1"/>
  <c r="Y297" i="1" s="1"/>
  <c r="W298" i="1"/>
  <c r="Y298" i="1" s="1"/>
  <c r="W299" i="1"/>
  <c r="Y299" i="1" s="1"/>
  <c r="W300" i="1"/>
  <c r="Y300" i="1" s="1"/>
  <c r="W301" i="1"/>
  <c r="Y301" i="1" s="1"/>
  <c r="W302" i="1"/>
  <c r="Y302" i="1" s="1"/>
  <c r="W303" i="1"/>
  <c r="Y303" i="1" s="1"/>
  <c r="W304" i="1"/>
  <c r="Y304" i="1" s="1"/>
  <c r="W305" i="1"/>
  <c r="Y305" i="1" s="1"/>
  <c r="W306" i="1"/>
  <c r="Y306" i="1" s="1"/>
  <c r="W307" i="1"/>
  <c r="Y307" i="1" s="1"/>
  <c r="W308" i="1"/>
  <c r="Y308" i="1" s="1"/>
  <c r="W309" i="1"/>
  <c r="Y309" i="1" s="1"/>
  <c r="W310" i="1"/>
  <c r="Y310" i="1" s="1"/>
  <c r="W311" i="1"/>
  <c r="Y311" i="1" s="1"/>
  <c r="W312" i="1"/>
  <c r="Y312" i="1" s="1"/>
  <c r="W313" i="1"/>
  <c r="Y313" i="1" s="1"/>
  <c r="W314" i="1"/>
  <c r="Y314" i="1" s="1"/>
  <c r="W315" i="1"/>
  <c r="Y315" i="1" s="1"/>
  <c r="W316" i="1"/>
  <c r="Y316" i="1" s="1"/>
  <c r="W317" i="1"/>
  <c r="Y317" i="1" s="1"/>
  <c r="W318" i="1"/>
  <c r="Y318" i="1" s="1"/>
  <c r="W319" i="1"/>
  <c r="Y319" i="1" s="1"/>
  <c r="W320" i="1"/>
  <c r="Y320" i="1" s="1"/>
  <c r="W321" i="1"/>
  <c r="Y321" i="1" s="1"/>
  <c r="W322" i="1"/>
  <c r="Y322" i="1" s="1"/>
  <c r="W323" i="1"/>
  <c r="Y323" i="1" s="1"/>
  <c r="W324" i="1"/>
  <c r="Y324" i="1" s="1"/>
  <c r="W325" i="1"/>
  <c r="Y325" i="1" s="1"/>
  <c r="W326" i="1"/>
  <c r="Y326" i="1" s="1"/>
  <c r="W327" i="1"/>
  <c r="Y327" i="1" s="1"/>
  <c r="W328" i="1"/>
  <c r="Y328" i="1" s="1"/>
  <c r="W329" i="1"/>
  <c r="Y329" i="1" s="1"/>
  <c r="W330" i="1"/>
  <c r="Y330" i="1" s="1"/>
  <c r="W331" i="1"/>
  <c r="Y331" i="1" s="1"/>
  <c r="W332" i="1"/>
  <c r="Y332" i="1" s="1"/>
  <c r="W333" i="1"/>
  <c r="Y333" i="1" s="1"/>
  <c r="W334" i="1"/>
  <c r="Y334" i="1" s="1"/>
  <c r="W335" i="1"/>
  <c r="Y335" i="1" s="1"/>
  <c r="W336" i="1"/>
  <c r="Y336" i="1" s="1"/>
  <c r="W337" i="1"/>
  <c r="Y337" i="1" s="1"/>
  <c r="W338" i="1"/>
  <c r="Y338" i="1" s="1"/>
  <c r="W339" i="1"/>
  <c r="Y339" i="1" s="1"/>
  <c r="W340" i="1"/>
  <c r="Y340" i="1" s="1"/>
  <c r="W341" i="1"/>
  <c r="Y341" i="1" s="1"/>
  <c r="W342" i="1"/>
  <c r="Y342" i="1" s="1"/>
  <c r="W344" i="1"/>
  <c r="Y344" i="1" s="1"/>
  <c r="W345" i="1"/>
  <c r="Y345" i="1" s="1"/>
  <c r="W346" i="1"/>
  <c r="Y346" i="1" s="1"/>
  <c r="W347" i="1"/>
  <c r="Y347" i="1" s="1"/>
  <c r="W348" i="1"/>
  <c r="Y348" i="1" s="1"/>
  <c r="W349" i="1"/>
  <c r="Y349" i="1" s="1"/>
  <c r="W350" i="1"/>
  <c r="Y350" i="1" s="1"/>
  <c r="W351" i="1"/>
  <c r="Y351" i="1" s="1"/>
  <c r="W352" i="1"/>
  <c r="Y352" i="1" s="1"/>
  <c r="W353" i="1"/>
  <c r="Y353" i="1" s="1"/>
  <c r="W354" i="1"/>
  <c r="Y354" i="1" s="1"/>
  <c r="W355" i="1"/>
  <c r="Y355" i="1" s="1"/>
  <c r="W356" i="1"/>
  <c r="Y356" i="1" s="1"/>
  <c r="W357" i="1"/>
  <c r="Y357" i="1" s="1"/>
  <c r="W358" i="1"/>
  <c r="Y358" i="1" s="1"/>
  <c r="W359" i="1"/>
  <c r="Y359" i="1" s="1"/>
  <c r="W360" i="1"/>
  <c r="Y360" i="1" s="1"/>
  <c r="W361" i="1"/>
  <c r="Y361" i="1" s="1"/>
  <c r="W362" i="1"/>
  <c r="Y362" i="1" s="1"/>
  <c r="W363" i="1"/>
  <c r="Y363" i="1" s="1"/>
  <c r="W364" i="1"/>
  <c r="Y364" i="1" s="1"/>
  <c r="W365" i="1"/>
  <c r="Y365" i="1" s="1"/>
  <c r="W366" i="1"/>
  <c r="Y366" i="1" s="1"/>
  <c r="W367" i="1"/>
  <c r="Y367" i="1" s="1"/>
  <c r="W368" i="1"/>
  <c r="Y368" i="1" s="1"/>
  <c r="W369" i="1"/>
  <c r="Y369" i="1" s="1"/>
  <c r="W370" i="1"/>
  <c r="Y370" i="1" s="1"/>
  <c r="W371" i="1"/>
  <c r="Y371" i="1" s="1"/>
  <c r="W372" i="1"/>
  <c r="Y372" i="1" s="1"/>
  <c r="W373" i="1"/>
  <c r="Y373" i="1" s="1"/>
  <c r="W374" i="1"/>
  <c r="Y374" i="1" s="1"/>
  <c r="W375" i="1"/>
  <c r="Y375" i="1" s="1"/>
  <c r="W376" i="1"/>
  <c r="Y376" i="1" s="1"/>
  <c r="W377" i="1"/>
  <c r="Y377" i="1" s="1"/>
  <c r="W378" i="1"/>
  <c r="Y378" i="1" s="1"/>
  <c r="W379" i="1"/>
  <c r="Y379" i="1" s="1"/>
  <c r="W380" i="1"/>
  <c r="Y380" i="1" s="1"/>
  <c r="W381" i="1"/>
  <c r="Y381" i="1" s="1"/>
  <c r="W382" i="1"/>
  <c r="Y382" i="1" s="1"/>
  <c r="W383" i="1"/>
  <c r="Y383" i="1" s="1"/>
  <c r="W384" i="1"/>
  <c r="Y384" i="1" s="1"/>
  <c r="W385" i="1"/>
  <c r="Y385" i="1" s="1"/>
  <c r="W386" i="1"/>
  <c r="Y386" i="1" s="1"/>
  <c r="W387" i="1"/>
  <c r="Y387" i="1" s="1"/>
  <c r="W388" i="1"/>
  <c r="Y388" i="1" s="1"/>
  <c r="W389" i="1"/>
  <c r="Y389" i="1" s="1"/>
  <c r="W390" i="1"/>
  <c r="Y390" i="1" s="1"/>
  <c r="W391" i="1"/>
  <c r="Y391" i="1" s="1"/>
  <c r="W392" i="1"/>
  <c r="Y392" i="1" s="1"/>
  <c r="W393" i="1"/>
  <c r="Y393" i="1" s="1"/>
  <c r="W394" i="1"/>
  <c r="Y394" i="1" s="1"/>
  <c r="W395" i="1"/>
  <c r="Y395" i="1" s="1"/>
  <c r="W396" i="1"/>
  <c r="Y396" i="1" s="1"/>
  <c r="W397" i="1"/>
  <c r="Y397" i="1" s="1"/>
  <c r="W398" i="1"/>
  <c r="Y398" i="1" s="1"/>
  <c r="W399" i="1"/>
  <c r="Y399" i="1" s="1"/>
  <c r="W400" i="1"/>
  <c r="Y400" i="1" s="1"/>
  <c r="W401" i="1"/>
  <c r="Y401" i="1" s="1"/>
  <c r="W402" i="1"/>
  <c r="Y402" i="1" s="1"/>
  <c r="W403" i="1"/>
  <c r="Y403" i="1" s="1"/>
  <c r="W404" i="1"/>
  <c r="Y404" i="1" s="1"/>
  <c r="W405" i="1"/>
  <c r="Y405" i="1" s="1"/>
  <c r="W406" i="1"/>
  <c r="Y406" i="1" s="1"/>
  <c r="W407" i="1"/>
  <c r="Y407" i="1" s="1"/>
  <c r="W408" i="1"/>
  <c r="Y408" i="1" s="1"/>
  <c r="W409" i="1"/>
  <c r="Y409" i="1" s="1"/>
  <c r="W410" i="1"/>
  <c r="Y410" i="1" s="1"/>
  <c r="W411" i="1"/>
  <c r="Y411" i="1" s="1"/>
  <c r="W412" i="1"/>
  <c r="Y412" i="1" s="1"/>
  <c r="W413" i="1"/>
  <c r="Y413" i="1" s="1"/>
  <c r="W415" i="1"/>
  <c r="Y415" i="1" s="1"/>
  <c r="W416" i="1"/>
  <c r="Y416" i="1" s="1"/>
  <c r="W417" i="1"/>
  <c r="Y417" i="1" s="1"/>
  <c r="W418" i="1"/>
  <c r="Y418" i="1" s="1"/>
  <c r="W419" i="1"/>
  <c r="Y419" i="1" s="1"/>
  <c r="W420" i="1"/>
  <c r="Y420" i="1" s="1"/>
  <c r="W421" i="1"/>
  <c r="Y421" i="1" s="1"/>
  <c r="W422" i="1"/>
  <c r="Y422" i="1" s="1"/>
  <c r="W423" i="1"/>
  <c r="Y423" i="1" s="1"/>
  <c r="W424" i="1"/>
  <c r="Y424" i="1" s="1"/>
  <c r="W425" i="1"/>
  <c r="Y425" i="1" s="1"/>
  <c r="W426" i="1"/>
  <c r="Y426" i="1" s="1"/>
  <c r="W427" i="1"/>
  <c r="Y427" i="1" s="1"/>
  <c r="W428" i="1"/>
  <c r="Y428" i="1" s="1"/>
  <c r="W429" i="1"/>
  <c r="Y429" i="1" s="1"/>
  <c r="W430" i="1"/>
  <c r="Y430" i="1" s="1"/>
  <c r="W431" i="1"/>
  <c r="Y431" i="1" s="1"/>
  <c r="W432" i="1"/>
  <c r="Y432" i="1" s="1"/>
  <c r="W433" i="1"/>
  <c r="Y433" i="1" s="1"/>
  <c r="W434" i="1"/>
  <c r="Y434" i="1" s="1"/>
  <c r="W435" i="1"/>
  <c r="Y435" i="1" s="1"/>
  <c r="W436" i="1"/>
  <c r="Y436" i="1" s="1"/>
  <c r="W437" i="1"/>
  <c r="Y437" i="1" s="1"/>
  <c r="W438" i="1"/>
  <c r="Y438" i="1" s="1"/>
  <c r="W439" i="1"/>
  <c r="Y439" i="1" s="1"/>
  <c r="W440" i="1"/>
  <c r="Y440" i="1" s="1"/>
  <c r="W441" i="1"/>
  <c r="Y441" i="1" s="1"/>
  <c r="W442" i="1"/>
  <c r="Y442" i="1" s="1"/>
  <c r="W443" i="1"/>
  <c r="Y443" i="1" s="1"/>
  <c r="W444" i="1"/>
  <c r="Y444" i="1" s="1"/>
  <c r="W445" i="1"/>
  <c r="Y445" i="1" s="1"/>
  <c r="W446" i="1"/>
  <c r="Y446" i="1" s="1"/>
  <c r="W447" i="1"/>
  <c r="Y447" i="1" s="1"/>
  <c r="W448" i="1"/>
  <c r="Y448" i="1" s="1"/>
  <c r="W449" i="1"/>
  <c r="Y449" i="1" s="1"/>
  <c r="W450" i="1"/>
  <c r="Y450" i="1" s="1"/>
  <c r="W451" i="1"/>
  <c r="Y451" i="1" s="1"/>
  <c r="W452" i="1"/>
  <c r="Y452" i="1" s="1"/>
  <c r="W453" i="1"/>
  <c r="Y453" i="1" s="1"/>
  <c r="W454" i="1"/>
  <c r="Y454" i="1" s="1"/>
  <c r="W455" i="1"/>
  <c r="Y455" i="1" s="1"/>
  <c r="W456" i="1"/>
  <c r="Y456" i="1" s="1"/>
  <c r="W457" i="1"/>
  <c r="Y457" i="1" s="1"/>
  <c r="W458" i="1"/>
  <c r="Y458" i="1" s="1"/>
  <c r="W459" i="1"/>
  <c r="Y459" i="1" s="1"/>
  <c r="W460" i="1"/>
  <c r="Y460" i="1" s="1"/>
  <c r="W461" i="1"/>
  <c r="Y461" i="1" s="1"/>
  <c r="W462" i="1"/>
  <c r="Y462" i="1" s="1"/>
  <c r="W463" i="1"/>
  <c r="Y463" i="1" s="1"/>
  <c r="W464" i="1"/>
  <c r="Y464" i="1" s="1"/>
  <c r="W465" i="1"/>
  <c r="Y465" i="1" s="1"/>
  <c r="W466" i="1"/>
  <c r="Y466" i="1" s="1"/>
  <c r="W467" i="1"/>
  <c r="Y467" i="1" s="1"/>
  <c r="W468" i="1"/>
  <c r="Y468" i="1" s="1"/>
  <c r="W469" i="1"/>
  <c r="Y469" i="1" s="1"/>
  <c r="W470" i="1"/>
  <c r="Y470" i="1" s="1"/>
  <c r="W471" i="1"/>
  <c r="Y471" i="1" s="1"/>
  <c r="W472" i="1"/>
  <c r="Y472" i="1" s="1"/>
  <c r="W473" i="1"/>
  <c r="Y473" i="1" s="1"/>
  <c r="W474" i="1"/>
  <c r="Y474" i="1" s="1"/>
  <c r="W475" i="1"/>
  <c r="Y475" i="1" s="1"/>
  <c r="W476" i="1"/>
  <c r="Y476" i="1" s="1"/>
  <c r="W477" i="1"/>
  <c r="Y477" i="1" s="1"/>
  <c r="W478" i="1"/>
  <c r="Y478" i="1" s="1"/>
  <c r="W479" i="1"/>
  <c r="Y479" i="1" s="1"/>
  <c r="W480" i="1"/>
  <c r="Y480" i="1" s="1"/>
  <c r="W481" i="1"/>
  <c r="Y481" i="1" s="1"/>
  <c r="W482" i="1"/>
  <c r="Y482" i="1" s="1"/>
  <c r="W483" i="1"/>
  <c r="Y483" i="1" s="1"/>
  <c r="W484" i="1"/>
  <c r="Y484" i="1" s="1"/>
  <c r="W485" i="1"/>
  <c r="Y485" i="1" s="1"/>
  <c r="W486" i="1"/>
  <c r="Y486" i="1" s="1"/>
  <c r="W487" i="1"/>
  <c r="Y487" i="1" s="1"/>
  <c r="W5" i="1"/>
  <c r="Y5" i="1" s="1"/>
  <c r="F590" i="1"/>
  <c r="F589" i="1"/>
  <c r="F608" i="1"/>
  <c r="F607" i="1"/>
  <c r="F558" i="1"/>
  <c r="F557" i="1"/>
  <c r="F541" i="1"/>
  <c r="F540" i="1"/>
  <c r="F506" i="1"/>
  <c r="F505" i="1"/>
  <c r="Y236" i="1" l="1"/>
  <c r="Y231" i="1"/>
  <c r="Y228" i="1"/>
  <c r="Y223" i="1"/>
  <c r="Y220" i="1"/>
  <c r="Y215" i="1"/>
  <c r="Y212" i="1"/>
  <c r="Y207" i="1"/>
  <c r="Y204" i="1"/>
  <c r="Y199" i="1"/>
  <c r="Y196" i="1"/>
  <c r="Y191" i="1"/>
  <c r="Y188" i="1"/>
  <c r="Y183" i="1"/>
  <c r="Y180" i="1"/>
  <c r="Y175" i="1"/>
  <c r="Y172" i="1"/>
  <c r="Y167" i="1"/>
  <c r="Y164" i="1"/>
  <c r="Y159" i="1"/>
  <c r="Y156" i="1"/>
  <c r="Y151" i="1"/>
  <c r="Y148" i="1"/>
  <c r="Y143" i="1"/>
  <c r="Y140" i="1"/>
  <c r="Y135" i="1"/>
  <c r="Y132" i="1"/>
  <c r="Y127" i="1"/>
  <c r="Y124" i="1"/>
  <c r="Y119" i="1"/>
  <c r="Y116" i="1"/>
  <c r="Y111" i="1"/>
  <c r="Y108" i="1"/>
  <c r="Y103" i="1"/>
  <c r="Y95" i="1"/>
  <c r="Y92" i="1"/>
  <c r="Y85" i="1"/>
  <c r="Y82" i="1"/>
  <c r="Y79" i="1"/>
  <c r="Y59" i="1"/>
  <c r="Y57" i="1"/>
  <c r="Y54" i="1"/>
  <c r="Y21" i="1"/>
  <c r="Y18" i="1"/>
  <c r="Y15" i="1"/>
  <c r="Y75" i="1"/>
  <c r="Y73" i="1"/>
  <c r="Y70" i="1"/>
  <c r="Y37" i="1"/>
  <c r="Y34" i="1"/>
  <c r="Y31" i="1"/>
  <c r="Y11" i="1"/>
  <c r="Y9" i="1"/>
  <c r="Y6" i="1"/>
  <c r="Y235" i="1"/>
  <c r="Y232" i="1"/>
  <c r="Y227" i="1"/>
  <c r="Y224" i="1"/>
  <c r="Y219" i="1"/>
  <c r="Y216" i="1"/>
  <c r="Y211" i="1"/>
  <c r="Y208" i="1"/>
  <c r="Y203" i="1"/>
  <c r="Y200" i="1"/>
  <c r="Y195" i="1"/>
  <c r="Y192" i="1"/>
  <c r="Y187" i="1"/>
  <c r="Y184" i="1"/>
  <c r="Y179" i="1"/>
  <c r="Y176" i="1"/>
  <c r="Y171" i="1"/>
  <c r="Y168" i="1"/>
  <c r="Y163" i="1"/>
  <c r="Y160" i="1"/>
  <c r="Y155" i="1"/>
  <c r="Y152" i="1"/>
  <c r="Y147" i="1"/>
  <c r="Y144" i="1"/>
  <c r="Y139" i="1"/>
  <c r="Y136" i="1"/>
  <c r="Y131" i="1"/>
  <c r="Y128" i="1"/>
  <c r="Y123" i="1"/>
  <c r="Y120" i="1"/>
  <c r="Y115" i="1"/>
  <c r="Y112" i="1"/>
  <c r="Y107" i="1"/>
  <c r="Y104" i="1"/>
  <c r="Y99" i="1"/>
  <c r="Y96" i="1"/>
  <c r="Y91" i="1"/>
  <c r="Y89" i="1"/>
  <c r="Y86" i="1"/>
  <c r="Y53" i="1"/>
  <c r="Y50" i="1"/>
  <c r="Y47" i="1"/>
  <c r="Y27" i="1"/>
  <c r="Y25" i="1"/>
  <c r="Y22" i="1"/>
  <c r="Y69" i="1"/>
  <c r="Y66" i="1"/>
  <c r="Y63" i="1"/>
  <c r="Y43" i="1"/>
  <c r="Y41" i="1"/>
  <c r="Y38" i="1"/>
  <c r="Y90" i="1"/>
  <c r="Y74" i="1"/>
  <c r="Y58" i="1"/>
  <c r="Y42" i="1"/>
  <c r="Y26" i="1"/>
  <c r="Y10" i="1"/>
  <c r="Y78" i="1"/>
  <c r="Y62" i="1"/>
  <c r="Y46" i="1"/>
  <c r="Y30" i="1"/>
  <c r="Y14" i="1"/>
  <c r="W600" i="1"/>
  <c r="Y600" i="1" s="1"/>
  <c r="W601" i="1"/>
  <c r="Y601" i="1" s="1"/>
  <c r="W602" i="1"/>
  <c r="Y602" i="1" s="1"/>
  <c r="W603" i="1"/>
  <c r="Y603" i="1" s="1"/>
  <c r="W604" i="1"/>
  <c r="Y604" i="1" s="1"/>
  <c r="W575" i="1"/>
  <c r="Y575" i="1" s="1"/>
  <c r="W576" i="1"/>
  <c r="Y576" i="1" s="1"/>
  <c r="W577" i="1"/>
  <c r="Y577" i="1" s="1"/>
  <c r="W578" i="1"/>
  <c r="Y578" i="1" s="1"/>
  <c r="W531" i="1"/>
  <c r="Y531" i="1" s="1"/>
  <c r="W532" i="1"/>
  <c r="Y532" i="1" s="1"/>
  <c r="W533" i="1"/>
  <c r="Y533" i="1" s="1"/>
  <c r="W534" i="1"/>
  <c r="Y534" i="1" s="1"/>
  <c r="W535" i="1"/>
  <c r="Y535" i="1"/>
  <c r="W536" i="1"/>
  <c r="Y536" i="1" s="1"/>
  <c r="W537" i="1"/>
  <c r="Y537" i="1" s="1"/>
  <c r="W538" i="1"/>
  <c r="Y538" i="1" s="1"/>
  <c r="W539" i="1"/>
  <c r="Y539" i="1" s="1"/>
  <c r="W490" i="1"/>
  <c r="W491" i="1"/>
  <c r="Y491" i="1" s="1"/>
  <c r="W492" i="1"/>
  <c r="Y492" i="1" s="1"/>
  <c r="W493" i="1"/>
  <c r="Y493" i="1" s="1"/>
  <c r="W494" i="1"/>
  <c r="Y494" i="1" s="1"/>
  <c r="W495" i="1"/>
  <c r="Y495" i="1" s="1"/>
  <c r="W496" i="1"/>
  <c r="Y496" i="1" s="1"/>
  <c r="W497" i="1"/>
  <c r="Y497" i="1" s="1"/>
  <c r="W498" i="1"/>
  <c r="Y498" i="1" s="1"/>
  <c r="W499" i="1"/>
  <c r="Y499" i="1" s="1"/>
  <c r="W500" i="1"/>
  <c r="Y500" i="1" s="1"/>
  <c r="W501" i="1"/>
  <c r="Y501" i="1" s="1"/>
  <c r="W502" i="1"/>
  <c r="Y502" i="1" s="1"/>
  <c r="W506" i="1" l="1"/>
  <c r="W505" i="1"/>
  <c r="Y490" i="1"/>
  <c r="W508" i="1"/>
  <c r="W509" i="1"/>
  <c r="Y509" i="1" s="1"/>
  <c r="W510" i="1"/>
  <c r="Y510" i="1" s="1"/>
  <c r="W511" i="1"/>
  <c r="Y511" i="1" s="1"/>
  <c r="W512" i="1"/>
  <c r="Y512" i="1" s="1"/>
  <c r="W513" i="1"/>
  <c r="Y513" i="1" s="1"/>
  <c r="W514" i="1"/>
  <c r="Y514" i="1" s="1"/>
  <c r="W515" i="1"/>
  <c r="Y515" i="1" s="1"/>
  <c r="W516" i="1"/>
  <c r="Y516" i="1" s="1"/>
  <c r="W517" i="1"/>
  <c r="Y517" i="1" s="1"/>
  <c r="W518" i="1"/>
  <c r="Y518" i="1" s="1"/>
  <c r="W519" i="1"/>
  <c r="Y519" i="1" s="1"/>
  <c r="W520" i="1"/>
  <c r="Y520" i="1" s="1"/>
  <c r="W521" i="1"/>
  <c r="Y521" i="1" s="1"/>
  <c r="W522" i="1"/>
  <c r="Y522" i="1" s="1"/>
  <c r="W523" i="1"/>
  <c r="Y523" i="1" s="1"/>
  <c r="W524" i="1"/>
  <c r="Y524" i="1" s="1"/>
  <c r="W525" i="1"/>
  <c r="Y525" i="1" s="1"/>
  <c r="W526" i="1"/>
  <c r="Y526" i="1" s="1"/>
  <c r="W527" i="1"/>
  <c r="Y527" i="1" s="1"/>
  <c r="W528" i="1"/>
  <c r="Y528" i="1" s="1"/>
  <c r="W529" i="1"/>
  <c r="Y529" i="1" s="1"/>
  <c r="W530" i="1"/>
  <c r="Y530" i="1" s="1"/>
  <c r="W543" i="1"/>
  <c r="W544" i="1"/>
  <c r="Y544" i="1" s="1"/>
  <c r="W545" i="1"/>
  <c r="Y545" i="1" s="1"/>
  <c r="W546" i="1"/>
  <c r="Y546" i="1" s="1"/>
  <c r="W547" i="1"/>
  <c r="Y547" i="1" s="1"/>
  <c r="W548" i="1"/>
  <c r="Y548" i="1" s="1"/>
  <c r="W549" i="1"/>
  <c r="Y549" i="1" s="1"/>
  <c r="W550" i="1"/>
  <c r="Y550" i="1" s="1"/>
  <c r="W551" i="1"/>
  <c r="Y551" i="1" s="1"/>
  <c r="W552" i="1"/>
  <c r="Y552" i="1" s="1"/>
  <c r="W553" i="1"/>
  <c r="Y553" i="1" s="1"/>
  <c r="W554" i="1"/>
  <c r="Y554" i="1" s="1"/>
  <c r="W555" i="1"/>
  <c r="Y555" i="1" s="1"/>
  <c r="W560" i="1"/>
  <c r="W561" i="1"/>
  <c r="Y561" i="1" s="1"/>
  <c r="W562" i="1"/>
  <c r="Y562" i="1" s="1"/>
  <c r="W563" i="1"/>
  <c r="W564" i="1"/>
  <c r="Y564" i="1" s="1"/>
  <c r="W565" i="1"/>
  <c r="Y565" i="1" s="1"/>
  <c r="W566" i="1"/>
  <c r="Y566" i="1" s="1"/>
  <c r="W567" i="1"/>
  <c r="Y567" i="1" s="1"/>
  <c r="W568" i="1"/>
  <c r="Y568" i="1" s="1"/>
  <c r="W569" i="1"/>
  <c r="Y569" i="1" s="1"/>
  <c r="W570" i="1"/>
  <c r="Y570" i="1" s="1"/>
  <c r="W571" i="1"/>
  <c r="Y571" i="1" s="1"/>
  <c r="W572" i="1"/>
  <c r="Y572" i="1" s="1"/>
  <c r="W573" i="1"/>
  <c r="Y573" i="1" s="1"/>
  <c r="W574" i="1"/>
  <c r="Y574" i="1" s="1"/>
  <c r="W592" i="1"/>
  <c r="W593" i="1"/>
  <c r="Y593" i="1" s="1"/>
  <c r="W594" i="1"/>
  <c r="W595" i="1"/>
  <c r="Y595" i="1" s="1"/>
  <c r="W596" i="1"/>
  <c r="Y596" i="1" s="1"/>
  <c r="W597" i="1"/>
  <c r="Y597" i="1" s="1"/>
  <c r="W598" i="1"/>
  <c r="Y598" i="1" s="1"/>
  <c r="W599" i="1"/>
  <c r="Y599" i="1" s="1"/>
  <c r="W590" i="1" l="1"/>
  <c r="W589" i="1"/>
  <c r="W608" i="1"/>
  <c r="W607" i="1"/>
  <c r="W541" i="1"/>
  <c r="W540" i="1"/>
  <c r="W558" i="1"/>
  <c r="W557" i="1"/>
  <c r="Y505" i="1"/>
  <c r="Y506" i="1"/>
  <c r="Y592" i="1"/>
  <c r="Y508" i="1"/>
  <c r="Y560" i="1"/>
  <c r="Y594" i="1"/>
  <c r="Y563" i="1"/>
  <c r="Y543" i="1"/>
  <c r="X4" i="1" l="1"/>
  <c r="Y589" i="1"/>
  <c r="Y590" i="1"/>
  <c r="Y557" i="1"/>
  <c r="Y558" i="1"/>
  <c r="Y540" i="1"/>
  <c r="Y541" i="1"/>
  <c r="Y608" i="1"/>
  <c r="Y607" i="1"/>
  <c r="X600" i="1"/>
  <c r="Z600" i="1" s="1"/>
  <c r="Z542" i="1"/>
  <c r="X577" i="1" l="1"/>
  <c r="Z577" i="1" s="1"/>
  <c r="X14" i="1"/>
  <c r="Z14" i="1" s="1"/>
  <c r="X16" i="1"/>
  <c r="Z16" i="1" s="1"/>
  <c r="X19" i="1"/>
  <c r="Z19" i="1" s="1"/>
  <c r="X22" i="1"/>
  <c r="Z22" i="1" s="1"/>
  <c r="X25" i="1"/>
  <c r="Z25" i="1" s="1"/>
  <c r="X27" i="1"/>
  <c r="Z27" i="1" s="1"/>
  <c r="X29" i="1"/>
  <c r="Z29" i="1" s="1"/>
  <c r="X40" i="1"/>
  <c r="Z40" i="1" s="1"/>
  <c r="X47" i="1"/>
  <c r="Z47" i="1" s="1"/>
  <c r="X50" i="1"/>
  <c r="Z50" i="1" s="1"/>
  <c r="X53" i="1"/>
  <c r="Z53" i="1" s="1"/>
  <c r="X55" i="1"/>
  <c r="Z55" i="1" s="1"/>
  <c r="X58" i="1"/>
  <c r="Z58" i="1" s="1"/>
  <c r="X60" i="1"/>
  <c r="Z60" i="1" s="1"/>
  <c r="X67" i="1"/>
  <c r="Z67" i="1" s="1"/>
  <c r="X72" i="1"/>
  <c r="Z72" i="1" s="1"/>
  <c r="X79" i="1"/>
  <c r="Z79" i="1" s="1"/>
  <c r="X82" i="1"/>
  <c r="Z82" i="1" s="1"/>
  <c r="X85" i="1"/>
  <c r="Z85" i="1" s="1"/>
  <c r="X87" i="1"/>
  <c r="Z87" i="1" s="1"/>
  <c r="X90" i="1"/>
  <c r="Z90" i="1" s="1"/>
  <c r="X92" i="1"/>
  <c r="Z92" i="1" s="1"/>
  <c r="X95" i="1"/>
  <c r="Z95" i="1" s="1"/>
  <c r="X97" i="1"/>
  <c r="Z97" i="1" s="1"/>
  <c r="X103" i="1"/>
  <c r="Z103" i="1" s="1"/>
  <c r="X105" i="1"/>
  <c r="Z105" i="1" s="1"/>
  <c r="X108" i="1"/>
  <c r="Z108" i="1" s="1"/>
  <c r="X111" i="1"/>
  <c r="Z111" i="1" s="1"/>
  <c r="X113" i="1"/>
  <c r="Z113" i="1" s="1"/>
  <c r="X116" i="1"/>
  <c r="Z116" i="1" s="1"/>
  <c r="X119" i="1"/>
  <c r="Z119" i="1" s="1"/>
  <c r="X121" i="1"/>
  <c r="Z121" i="1" s="1"/>
  <c r="X124" i="1"/>
  <c r="Z124" i="1" s="1"/>
  <c r="X127" i="1"/>
  <c r="Z127" i="1" s="1"/>
  <c r="X129" i="1"/>
  <c r="Z129" i="1" s="1"/>
  <c r="X132" i="1"/>
  <c r="Z132" i="1" s="1"/>
  <c r="X135" i="1"/>
  <c r="Z135" i="1" s="1"/>
  <c r="X137" i="1"/>
  <c r="Z137" i="1" s="1"/>
  <c r="X140" i="1"/>
  <c r="Z140" i="1" s="1"/>
  <c r="X143" i="1"/>
  <c r="Z143" i="1" s="1"/>
  <c r="X145" i="1"/>
  <c r="Z145" i="1" s="1"/>
  <c r="X148" i="1"/>
  <c r="Z148" i="1" s="1"/>
  <c r="X151" i="1"/>
  <c r="Z151" i="1" s="1"/>
  <c r="X153" i="1"/>
  <c r="Z153" i="1" s="1"/>
  <c r="X156" i="1"/>
  <c r="Z156" i="1" s="1"/>
  <c r="X159" i="1"/>
  <c r="Z159" i="1" s="1"/>
  <c r="X161" i="1"/>
  <c r="Z161" i="1" s="1"/>
  <c r="X164" i="1"/>
  <c r="Z164" i="1" s="1"/>
  <c r="X167" i="1"/>
  <c r="Z167" i="1" s="1"/>
  <c r="X169" i="1"/>
  <c r="Z169" i="1" s="1"/>
  <c r="X172" i="1"/>
  <c r="Z172" i="1" s="1"/>
  <c r="X175" i="1"/>
  <c r="Z175" i="1" s="1"/>
  <c r="X177" i="1"/>
  <c r="Z177" i="1" s="1"/>
  <c r="X180" i="1"/>
  <c r="Z180" i="1" s="1"/>
  <c r="X183" i="1"/>
  <c r="Z183" i="1" s="1"/>
  <c r="X185" i="1"/>
  <c r="Z185" i="1" s="1"/>
  <c r="X188" i="1"/>
  <c r="Z188" i="1" s="1"/>
  <c r="X191" i="1"/>
  <c r="Z191" i="1" s="1"/>
  <c r="X193" i="1"/>
  <c r="Z193" i="1" s="1"/>
  <c r="X196" i="1"/>
  <c r="Z196" i="1" s="1"/>
  <c r="X199" i="1"/>
  <c r="Z199" i="1" s="1"/>
  <c r="X201" i="1"/>
  <c r="Z201" i="1" s="1"/>
  <c r="X204" i="1"/>
  <c r="Z204" i="1" s="1"/>
  <c r="X207" i="1"/>
  <c r="Z207" i="1" s="1"/>
  <c r="X209" i="1"/>
  <c r="Z209" i="1" s="1"/>
  <c r="X212" i="1"/>
  <c r="Z212" i="1" s="1"/>
  <c r="X215" i="1"/>
  <c r="Z215" i="1" s="1"/>
  <c r="X217" i="1"/>
  <c r="Z217" i="1" s="1"/>
  <c r="X220" i="1"/>
  <c r="Z220" i="1" s="1"/>
  <c r="X223" i="1"/>
  <c r="Z223" i="1" s="1"/>
  <c r="X225" i="1"/>
  <c r="Z225" i="1" s="1"/>
  <c r="X228" i="1"/>
  <c r="Z228" i="1" s="1"/>
  <c r="X231" i="1"/>
  <c r="Z231" i="1" s="1"/>
  <c r="X233" i="1"/>
  <c r="Z233" i="1" s="1"/>
  <c r="X9" i="1"/>
  <c r="Z9" i="1" s="1"/>
  <c r="X11" i="1"/>
  <c r="Z11" i="1" s="1"/>
  <c r="X13" i="1"/>
  <c r="Z13" i="1" s="1"/>
  <c r="X15" i="1"/>
  <c r="Z15" i="1" s="1"/>
  <c r="X17" i="1"/>
  <c r="Z17" i="1" s="1"/>
  <c r="X21" i="1"/>
  <c r="Z21" i="1" s="1"/>
  <c r="X35" i="1"/>
  <c r="Z35" i="1" s="1"/>
  <c r="X42" i="1"/>
  <c r="Z42" i="1" s="1"/>
  <c r="X44" i="1"/>
  <c r="Z44" i="1" s="1"/>
  <c r="X46" i="1"/>
  <c r="Z46" i="1" s="1"/>
  <c r="X62" i="1"/>
  <c r="Z62" i="1" s="1"/>
  <c r="X64" i="1"/>
  <c r="Z64" i="1" s="1"/>
  <c r="X66" i="1"/>
  <c r="Z66" i="1" s="1"/>
  <c r="X70" i="1"/>
  <c r="Z70" i="1" s="1"/>
  <c r="X80" i="1"/>
  <c r="Z80" i="1" s="1"/>
  <c r="X89" i="1"/>
  <c r="Z89" i="1" s="1"/>
  <c r="X99" i="1"/>
  <c r="Z99" i="1" s="1"/>
  <c r="X109" i="1"/>
  <c r="Z109" i="1" s="1"/>
  <c r="X118" i="1"/>
  <c r="Z118" i="1" s="1"/>
  <c r="X120" i="1"/>
  <c r="Z120" i="1" s="1"/>
  <c r="X122" i="1"/>
  <c r="Z122" i="1" s="1"/>
  <c r="X131" i="1"/>
  <c r="Z131" i="1" s="1"/>
  <c r="X141" i="1"/>
  <c r="Z141" i="1" s="1"/>
  <c r="X150" i="1"/>
  <c r="Z150" i="1" s="1"/>
  <c r="X152" i="1"/>
  <c r="Z152" i="1" s="1"/>
  <c r="X154" i="1"/>
  <c r="Z154" i="1" s="1"/>
  <c r="X163" i="1"/>
  <c r="Z163" i="1" s="1"/>
  <c r="X173" i="1"/>
  <c r="Z173" i="1" s="1"/>
  <c r="X184" i="1"/>
  <c r="Z184" i="1" s="1"/>
  <c r="X186" i="1"/>
  <c r="Z186" i="1" s="1"/>
  <c r="X195" i="1"/>
  <c r="Z195" i="1" s="1"/>
  <c r="X205" i="1"/>
  <c r="Z205" i="1" s="1"/>
  <c r="X214" i="1"/>
  <c r="Z214" i="1" s="1"/>
  <c r="X216" i="1"/>
  <c r="Z216" i="1" s="1"/>
  <c r="X218" i="1"/>
  <c r="Z218" i="1" s="1"/>
  <c r="X227" i="1"/>
  <c r="Z227" i="1" s="1"/>
  <c r="X238" i="1"/>
  <c r="Z238" i="1" s="1"/>
  <c r="X246" i="1"/>
  <c r="Z246" i="1" s="1"/>
  <c r="X254" i="1"/>
  <c r="Z254" i="1" s="1"/>
  <c r="X262" i="1"/>
  <c r="Z262" i="1" s="1"/>
  <c r="X270" i="1"/>
  <c r="Z270" i="1" s="1"/>
  <c r="X278" i="1"/>
  <c r="Z278" i="1" s="1"/>
  <c r="X286" i="1"/>
  <c r="Z286" i="1" s="1"/>
  <c r="X294" i="1"/>
  <c r="Z294" i="1" s="1"/>
  <c r="X302" i="1"/>
  <c r="Z302" i="1" s="1"/>
  <c r="X310" i="1"/>
  <c r="Z310" i="1" s="1"/>
  <c r="X318" i="1"/>
  <c r="Z318" i="1" s="1"/>
  <c r="X326" i="1"/>
  <c r="Z326" i="1" s="1"/>
  <c r="X334" i="1"/>
  <c r="Z334" i="1" s="1"/>
  <c r="X342" i="1"/>
  <c r="Z342" i="1" s="1"/>
  <c r="X350" i="1"/>
  <c r="Z350" i="1" s="1"/>
  <c r="X358" i="1"/>
  <c r="Z358" i="1" s="1"/>
  <c r="X366" i="1"/>
  <c r="Z366" i="1" s="1"/>
  <c r="X374" i="1"/>
  <c r="Z374" i="1" s="1"/>
  <c r="X382" i="1"/>
  <c r="Z382" i="1" s="1"/>
  <c r="X390" i="1"/>
  <c r="Z390" i="1" s="1"/>
  <c r="X398" i="1"/>
  <c r="Z398" i="1" s="1"/>
  <c r="X12" i="1"/>
  <c r="Z12" i="1" s="1"/>
  <c r="X20" i="1"/>
  <c r="Z20" i="1" s="1"/>
  <c r="X23" i="1"/>
  <c r="Z23" i="1" s="1"/>
  <c r="X36" i="1"/>
  <c r="Z36" i="1" s="1"/>
  <c r="X57" i="1"/>
  <c r="Z57" i="1" s="1"/>
  <c r="X94" i="1"/>
  <c r="Z94" i="1" s="1"/>
  <c r="X96" i="1"/>
  <c r="Z96" i="1" s="1"/>
  <c r="X98" i="1"/>
  <c r="Z98" i="1" s="1"/>
  <c r="X102" i="1"/>
  <c r="Z102" i="1" s="1"/>
  <c r="X104" i="1"/>
  <c r="Z104" i="1" s="1"/>
  <c r="X106" i="1"/>
  <c r="Z106" i="1" s="1"/>
  <c r="X110" i="1"/>
  <c r="Z110" i="1" s="1"/>
  <c r="X112" i="1"/>
  <c r="Z112" i="1" s="1"/>
  <c r="X114" i="1"/>
  <c r="Z114" i="1" s="1"/>
  <c r="X125" i="1"/>
  <c r="Z125" i="1" s="1"/>
  <c r="X133" i="1"/>
  <c r="Z133" i="1" s="1"/>
  <c r="X155" i="1"/>
  <c r="Z155" i="1" s="1"/>
  <c r="X181" i="1"/>
  <c r="Z181" i="1" s="1"/>
  <c r="X203" i="1"/>
  <c r="Z203" i="1" s="1"/>
  <c r="X211" i="1"/>
  <c r="Z211" i="1" s="1"/>
  <c r="X222" i="1"/>
  <c r="Z222" i="1" s="1"/>
  <c r="X224" i="1"/>
  <c r="Z224" i="1" s="1"/>
  <c r="X226" i="1"/>
  <c r="Z226" i="1" s="1"/>
  <c r="X230" i="1"/>
  <c r="Z230" i="1" s="1"/>
  <c r="X232" i="1"/>
  <c r="Z232" i="1" s="1"/>
  <c r="X234" i="1"/>
  <c r="Z234" i="1" s="1"/>
  <c r="X239" i="1"/>
  <c r="Z239" i="1" s="1"/>
  <c r="X241" i="1"/>
  <c r="Z241" i="1" s="1"/>
  <c r="X248" i="1"/>
  <c r="Z248" i="1" s="1"/>
  <c r="X250" i="1"/>
  <c r="Z250" i="1" s="1"/>
  <c r="X255" i="1"/>
  <c r="Z255" i="1" s="1"/>
  <c r="X257" i="1"/>
  <c r="Z257" i="1" s="1"/>
  <c r="X264" i="1"/>
  <c r="Z264" i="1" s="1"/>
  <c r="X271" i="1"/>
  <c r="Z271" i="1" s="1"/>
  <c r="X273" i="1"/>
  <c r="Z273" i="1" s="1"/>
  <c r="X280" i="1"/>
  <c r="Z280" i="1" s="1"/>
  <c r="X282" i="1"/>
  <c r="Z282" i="1" s="1"/>
  <c r="X287" i="1"/>
  <c r="Z287" i="1" s="1"/>
  <c r="X289" i="1"/>
  <c r="Z289" i="1" s="1"/>
  <c r="X296" i="1"/>
  <c r="Z296" i="1" s="1"/>
  <c r="X298" i="1"/>
  <c r="Z298" i="1" s="1"/>
  <c r="X303" i="1"/>
  <c r="Z303" i="1" s="1"/>
  <c r="X305" i="1"/>
  <c r="Z305" i="1" s="1"/>
  <c r="X312" i="1"/>
  <c r="Z312" i="1" s="1"/>
  <c r="X314" i="1"/>
  <c r="Z314" i="1" s="1"/>
  <c r="X319" i="1"/>
  <c r="Z319" i="1" s="1"/>
  <c r="X321" i="1"/>
  <c r="Z321" i="1" s="1"/>
  <c r="X328" i="1"/>
  <c r="Z328" i="1" s="1"/>
  <c r="X330" i="1"/>
  <c r="Z330" i="1" s="1"/>
  <c r="X335" i="1"/>
  <c r="Z335" i="1" s="1"/>
  <c r="X337" i="1"/>
  <c r="Z337" i="1" s="1"/>
  <c r="X344" i="1"/>
  <c r="Z344" i="1" s="1"/>
  <c r="X346" i="1"/>
  <c r="Z346" i="1" s="1"/>
  <c r="X351" i="1"/>
  <c r="Z351" i="1" s="1"/>
  <c r="X353" i="1"/>
  <c r="Z353" i="1" s="1"/>
  <c r="X360" i="1"/>
  <c r="Z360" i="1" s="1"/>
  <c r="X362" i="1"/>
  <c r="Z362" i="1" s="1"/>
  <c r="X367" i="1"/>
  <c r="Z367" i="1" s="1"/>
  <c r="X369" i="1"/>
  <c r="Z369" i="1" s="1"/>
  <c r="X376" i="1"/>
  <c r="Z376" i="1" s="1"/>
  <c r="X378" i="1"/>
  <c r="Z378" i="1" s="1"/>
  <c r="X383" i="1"/>
  <c r="Z383" i="1" s="1"/>
  <c r="X385" i="1"/>
  <c r="Z385" i="1" s="1"/>
  <c r="X392" i="1"/>
  <c r="Z392" i="1" s="1"/>
  <c r="X394" i="1"/>
  <c r="Z394" i="1" s="1"/>
  <c r="X399" i="1"/>
  <c r="Z399" i="1" s="1"/>
  <c r="X401" i="1"/>
  <c r="Z401" i="1" s="1"/>
  <c r="X404" i="1"/>
  <c r="Z404" i="1" s="1"/>
  <c r="X408" i="1"/>
  <c r="Z408" i="1" s="1"/>
  <c r="X412" i="1"/>
  <c r="Z412" i="1" s="1"/>
  <c r="X416" i="1"/>
  <c r="Z416" i="1" s="1"/>
  <c r="X420" i="1"/>
  <c r="Z420" i="1" s="1"/>
  <c r="X424" i="1"/>
  <c r="Z424" i="1" s="1"/>
  <c r="X428" i="1"/>
  <c r="Z428" i="1" s="1"/>
  <c r="X432" i="1"/>
  <c r="Z432" i="1" s="1"/>
  <c r="X436" i="1"/>
  <c r="Z436" i="1" s="1"/>
  <c r="X440" i="1"/>
  <c r="Z440" i="1" s="1"/>
  <c r="X447" i="1"/>
  <c r="Z447" i="1" s="1"/>
  <c r="X451" i="1"/>
  <c r="Z451" i="1" s="1"/>
  <c r="X455" i="1"/>
  <c r="Z455" i="1" s="1"/>
  <c r="X459" i="1"/>
  <c r="Z459" i="1" s="1"/>
  <c r="X462" i="1"/>
  <c r="Z462" i="1" s="1"/>
  <c r="X466" i="1"/>
  <c r="Z466" i="1" s="1"/>
  <c r="X470" i="1"/>
  <c r="Z470" i="1" s="1"/>
  <c r="X474" i="1"/>
  <c r="Z474" i="1" s="1"/>
  <c r="X478" i="1"/>
  <c r="Z478" i="1" s="1"/>
  <c r="X482" i="1"/>
  <c r="Z482" i="1" s="1"/>
  <c r="X483" i="1"/>
  <c r="Z483" i="1" s="1"/>
  <c r="X484" i="1"/>
  <c r="Z484" i="1" s="1"/>
  <c r="X485" i="1"/>
  <c r="Z485" i="1" s="1"/>
  <c r="X486" i="1"/>
  <c r="Z486" i="1" s="1"/>
  <c r="X487" i="1"/>
  <c r="Z487" i="1" s="1"/>
  <c r="X5" i="1"/>
  <c r="X503" i="1"/>
  <c r="Z503" i="1" s="1"/>
  <c r="X504" i="1"/>
  <c r="Z504" i="1" s="1"/>
  <c r="X6" i="1"/>
  <c r="Z6" i="1" s="1"/>
  <c r="X8" i="1"/>
  <c r="Z8" i="1" s="1"/>
  <c r="X10" i="1"/>
  <c r="Z10" i="1" s="1"/>
  <c r="X18" i="1"/>
  <c r="Z18" i="1" s="1"/>
  <c r="X28" i="1"/>
  <c r="Z28" i="1" s="1"/>
  <c r="X30" i="1"/>
  <c r="Z30" i="1" s="1"/>
  <c r="X32" i="1"/>
  <c r="Z32" i="1" s="1"/>
  <c r="X34" i="1"/>
  <c r="Z34" i="1" s="1"/>
  <c r="X38" i="1"/>
  <c r="Z38" i="1" s="1"/>
  <c r="X45" i="1"/>
  <c r="Z45" i="1" s="1"/>
  <c r="X48" i="1"/>
  <c r="Z48" i="1" s="1"/>
  <c r="X65" i="1"/>
  <c r="Z65" i="1" s="1"/>
  <c r="X68" i="1"/>
  <c r="Z68" i="1" s="1"/>
  <c r="X74" i="1"/>
  <c r="Z74" i="1" s="1"/>
  <c r="X76" i="1"/>
  <c r="Z76" i="1" s="1"/>
  <c r="X78" i="1"/>
  <c r="Z78" i="1" s="1"/>
  <c r="X83" i="1"/>
  <c r="Z83" i="1" s="1"/>
  <c r="X93" i="1"/>
  <c r="Z93" i="1" s="1"/>
  <c r="X101" i="1"/>
  <c r="Z101" i="1" s="1"/>
  <c r="X123" i="1"/>
  <c r="Z123" i="1" s="1"/>
  <c r="X149" i="1"/>
  <c r="Z149" i="1" s="1"/>
  <c r="X171" i="1"/>
  <c r="Z171" i="1" s="1"/>
  <c r="X179" i="1"/>
  <c r="Z179" i="1" s="1"/>
  <c r="X190" i="1"/>
  <c r="Z190" i="1" s="1"/>
  <c r="X192" i="1"/>
  <c r="Z192" i="1" s="1"/>
  <c r="X194" i="1"/>
  <c r="Z194" i="1" s="1"/>
  <c r="X198" i="1"/>
  <c r="Z198" i="1" s="1"/>
  <c r="X200" i="1"/>
  <c r="Z200" i="1" s="1"/>
  <c r="X202" i="1"/>
  <c r="Z202" i="1" s="1"/>
  <c r="X206" i="1"/>
  <c r="Z206" i="1" s="1"/>
  <c r="X208" i="1"/>
  <c r="Z208" i="1" s="1"/>
  <c r="X210" i="1"/>
  <c r="Z210" i="1" s="1"/>
  <c r="X221" i="1"/>
  <c r="Z221" i="1" s="1"/>
  <c r="X229" i="1"/>
  <c r="Z229" i="1" s="1"/>
  <c r="X236" i="1"/>
  <c r="Z236" i="1" s="1"/>
  <c r="X243" i="1"/>
  <c r="Z243" i="1" s="1"/>
  <c r="X245" i="1"/>
  <c r="Z245" i="1" s="1"/>
  <c r="X252" i="1"/>
  <c r="Z252" i="1" s="1"/>
  <c r="X259" i="1"/>
  <c r="Z259" i="1" s="1"/>
  <c r="X261" i="1"/>
  <c r="Z261" i="1" s="1"/>
  <c r="X268" i="1"/>
  <c r="Z268" i="1" s="1"/>
  <c r="X275" i="1"/>
  <c r="Z275" i="1" s="1"/>
  <c r="X277" i="1"/>
  <c r="Z277" i="1" s="1"/>
  <c r="X284" i="1"/>
  <c r="Z284" i="1" s="1"/>
  <c r="X291" i="1"/>
  <c r="Z291" i="1" s="1"/>
  <c r="X293" i="1"/>
  <c r="Z293" i="1" s="1"/>
  <c r="X300" i="1"/>
  <c r="Z300" i="1" s="1"/>
  <c r="X307" i="1"/>
  <c r="Z307" i="1" s="1"/>
  <c r="X309" i="1"/>
  <c r="Z309" i="1" s="1"/>
  <c r="X316" i="1"/>
  <c r="Z316" i="1" s="1"/>
  <c r="X323" i="1"/>
  <c r="Z323" i="1" s="1"/>
  <c r="X325" i="1"/>
  <c r="Z325" i="1" s="1"/>
  <c r="X332" i="1"/>
  <c r="Z332" i="1" s="1"/>
  <c r="X339" i="1"/>
  <c r="Z339" i="1" s="1"/>
  <c r="X341" i="1"/>
  <c r="Z341" i="1" s="1"/>
  <c r="X348" i="1"/>
  <c r="Z348" i="1" s="1"/>
  <c r="X355" i="1"/>
  <c r="Z355" i="1" s="1"/>
  <c r="X357" i="1"/>
  <c r="Z357" i="1" s="1"/>
  <c r="X364" i="1"/>
  <c r="Z364" i="1" s="1"/>
  <c r="X371" i="1"/>
  <c r="Z371" i="1" s="1"/>
  <c r="X373" i="1"/>
  <c r="Z373" i="1" s="1"/>
  <c r="X380" i="1"/>
  <c r="Z380" i="1" s="1"/>
  <c r="X387" i="1"/>
  <c r="Z387" i="1" s="1"/>
  <c r="X389" i="1"/>
  <c r="Z389" i="1" s="1"/>
  <c r="X396" i="1"/>
  <c r="Z396" i="1" s="1"/>
  <c r="X403" i="1"/>
  <c r="Z403" i="1" s="1"/>
  <c r="X407" i="1"/>
  <c r="Z407" i="1" s="1"/>
  <c r="X411" i="1"/>
  <c r="Z411" i="1" s="1"/>
  <c r="X415" i="1"/>
  <c r="Z415" i="1" s="1"/>
  <c r="X419" i="1"/>
  <c r="Z419" i="1" s="1"/>
  <c r="X423" i="1"/>
  <c r="Z423" i="1" s="1"/>
  <c r="X427" i="1"/>
  <c r="Z427" i="1" s="1"/>
  <c r="X431" i="1"/>
  <c r="Z431" i="1" s="1"/>
  <c r="X435" i="1"/>
  <c r="Z435" i="1" s="1"/>
  <c r="X439" i="1"/>
  <c r="Z439" i="1" s="1"/>
  <c r="X443" i="1"/>
  <c r="Z443" i="1" s="1"/>
  <c r="X446" i="1"/>
  <c r="Z446" i="1" s="1"/>
  <c r="X450" i="1"/>
  <c r="Z450" i="1" s="1"/>
  <c r="X454" i="1"/>
  <c r="Z454" i="1" s="1"/>
  <c r="X458" i="1"/>
  <c r="Z458" i="1" s="1"/>
  <c r="X461" i="1"/>
  <c r="Z461" i="1" s="1"/>
  <c r="X465" i="1"/>
  <c r="Z465" i="1" s="1"/>
  <c r="X469" i="1"/>
  <c r="Z469" i="1" s="1"/>
  <c r="X473" i="1"/>
  <c r="Z473" i="1" s="1"/>
  <c r="X477" i="1"/>
  <c r="Z477" i="1" s="1"/>
  <c r="X481" i="1"/>
  <c r="Z481" i="1" s="1"/>
  <c r="X24" i="1"/>
  <c r="Z24" i="1" s="1"/>
  <c r="X26" i="1"/>
  <c r="Z26" i="1" s="1"/>
  <c r="X43" i="1"/>
  <c r="Z43" i="1" s="1"/>
  <c r="X52" i="1"/>
  <c r="Z52" i="1" s="1"/>
  <c r="X54" i="1"/>
  <c r="Z54" i="1" s="1"/>
  <c r="X56" i="1"/>
  <c r="Z56" i="1" s="1"/>
  <c r="X61" i="1"/>
  <c r="Z61" i="1" s="1"/>
  <c r="X63" i="1"/>
  <c r="Z63" i="1" s="1"/>
  <c r="X71" i="1"/>
  <c r="Z71" i="1" s="1"/>
  <c r="X81" i="1"/>
  <c r="Z81" i="1" s="1"/>
  <c r="X88" i="1"/>
  <c r="Z88" i="1" s="1"/>
  <c r="X91" i="1"/>
  <c r="Z91" i="1" s="1"/>
  <c r="X117" i="1"/>
  <c r="Z117" i="1" s="1"/>
  <c r="X139" i="1"/>
  <c r="Z139" i="1" s="1"/>
  <c r="X147" i="1"/>
  <c r="Z147" i="1" s="1"/>
  <c r="X158" i="1"/>
  <c r="Z158" i="1" s="1"/>
  <c r="X160" i="1"/>
  <c r="Z160" i="1" s="1"/>
  <c r="X162" i="1"/>
  <c r="Z162" i="1" s="1"/>
  <c r="X166" i="1"/>
  <c r="Z166" i="1" s="1"/>
  <c r="X168" i="1"/>
  <c r="Z168" i="1" s="1"/>
  <c r="X170" i="1"/>
  <c r="Z170" i="1" s="1"/>
  <c r="X174" i="1"/>
  <c r="Z174" i="1" s="1"/>
  <c r="X176" i="1"/>
  <c r="Z176" i="1" s="1"/>
  <c r="X178" i="1"/>
  <c r="Z178" i="1" s="1"/>
  <c r="X189" i="1"/>
  <c r="Z189" i="1" s="1"/>
  <c r="X197" i="1"/>
  <c r="Z197" i="1" s="1"/>
  <c r="X219" i="1"/>
  <c r="Z219" i="1" s="1"/>
  <c r="X240" i="1"/>
  <c r="Z240" i="1" s="1"/>
  <c r="X242" i="1"/>
  <c r="Z242" i="1" s="1"/>
  <c r="X247" i="1"/>
  <c r="Z247" i="1" s="1"/>
  <c r="X249" i="1"/>
  <c r="Z249" i="1" s="1"/>
  <c r="X256" i="1"/>
  <c r="Z256" i="1" s="1"/>
  <c r="X258" i="1"/>
  <c r="Z258" i="1" s="1"/>
  <c r="X263" i="1"/>
  <c r="Z263" i="1" s="1"/>
  <c r="X265" i="1"/>
  <c r="Z265" i="1" s="1"/>
  <c r="X272" i="1"/>
  <c r="Z272" i="1" s="1"/>
  <c r="X274" i="1"/>
  <c r="Z274" i="1" s="1"/>
  <c r="X279" i="1"/>
  <c r="Z279" i="1" s="1"/>
  <c r="X281" i="1"/>
  <c r="Z281" i="1" s="1"/>
  <c r="X288" i="1"/>
  <c r="Z288" i="1" s="1"/>
  <c r="X290" i="1"/>
  <c r="Z290" i="1" s="1"/>
  <c r="X295" i="1"/>
  <c r="Z295" i="1" s="1"/>
  <c r="X297" i="1"/>
  <c r="Z297" i="1" s="1"/>
  <c r="X304" i="1"/>
  <c r="Z304" i="1" s="1"/>
  <c r="X306" i="1"/>
  <c r="Z306" i="1" s="1"/>
  <c r="X311" i="1"/>
  <c r="Z311" i="1" s="1"/>
  <c r="X313" i="1"/>
  <c r="Z313" i="1" s="1"/>
  <c r="X320" i="1"/>
  <c r="Z320" i="1" s="1"/>
  <c r="X322" i="1"/>
  <c r="Z322" i="1" s="1"/>
  <c r="X327" i="1"/>
  <c r="Z327" i="1" s="1"/>
  <c r="X329" i="1"/>
  <c r="Z329" i="1" s="1"/>
  <c r="X336" i="1"/>
  <c r="Z336" i="1" s="1"/>
  <c r="X338" i="1"/>
  <c r="Z338" i="1" s="1"/>
  <c r="X345" i="1"/>
  <c r="Z345" i="1" s="1"/>
  <c r="X352" i="1"/>
  <c r="Z352" i="1" s="1"/>
  <c r="X354" i="1"/>
  <c r="Z354" i="1" s="1"/>
  <c r="X359" i="1"/>
  <c r="Z359" i="1" s="1"/>
  <c r="X361" i="1"/>
  <c r="Z361" i="1" s="1"/>
  <c r="X368" i="1"/>
  <c r="Z368" i="1" s="1"/>
  <c r="X370" i="1"/>
  <c r="Z370" i="1" s="1"/>
  <c r="X375" i="1"/>
  <c r="Z375" i="1" s="1"/>
  <c r="X377" i="1"/>
  <c r="Z377" i="1" s="1"/>
  <c r="X384" i="1"/>
  <c r="Z384" i="1" s="1"/>
  <c r="X386" i="1"/>
  <c r="Z386" i="1" s="1"/>
  <c r="X391" i="1"/>
  <c r="Z391" i="1" s="1"/>
  <c r="X393" i="1"/>
  <c r="Z393" i="1" s="1"/>
  <c r="X400" i="1"/>
  <c r="Z400" i="1" s="1"/>
  <c r="X402" i="1"/>
  <c r="Z402" i="1" s="1"/>
  <c r="X406" i="1"/>
  <c r="Z406" i="1" s="1"/>
  <c r="X410" i="1"/>
  <c r="Z410" i="1" s="1"/>
  <c r="X418" i="1"/>
  <c r="Z418" i="1" s="1"/>
  <c r="X422" i="1"/>
  <c r="Z422" i="1" s="1"/>
  <c r="X426" i="1"/>
  <c r="Z426" i="1" s="1"/>
  <c r="X430" i="1"/>
  <c r="Z430" i="1" s="1"/>
  <c r="X434" i="1"/>
  <c r="Z434" i="1" s="1"/>
  <c r="X438" i="1"/>
  <c r="Z438" i="1" s="1"/>
  <c r="X442" i="1"/>
  <c r="Z442" i="1" s="1"/>
  <c r="X445" i="1"/>
  <c r="Z445" i="1" s="1"/>
  <c r="X449" i="1"/>
  <c r="Z449" i="1" s="1"/>
  <c r="X453" i="1"/>
  <c r="Z453" i="1" s="1"/>
  <c r="X457" i="1"/>
  <c r="Z457" i="1" s="1"/>
  <c r="X460" i="1"/>
  <c r="Z460" i="1" s="1"/>
  <c r="X464" i="1"/>
  <c r="Z464" i="1" s="1"/>
  <c r="X580" i="1"/>
  <c r="Z580" i="1" s="1"/>
  <c r="X584" i="1"/>
  <c r="Z584" i="1" s="1"/>
  <c r="X588" i="1"/>
  <c r="Z588" i="1" s="1"/>
  <c r="X7" i="1"/>
  <c r="Z7" i="1" s="1"/>
  <c r="X75" i="1"/>
  <c r="Z75" i="1" s="1"/>
  <c r="X107" i="1"/>
  <c r="Z107" i="1" s="1"/>
  <c r="X142" i="1"/>
  <c r="Z142" i="1" s="1"/>
  <c r="X144" i="1"/>
  <c r="Z144" i="1" s="1"/>
  <c r="X146" i="1"/>
  <c r="Z146" i="1" s="1"/>
  <c r="X213" i="1"/>
  <c r="Z213" i="1" s="1"/>
  <c r="X253" i="1"/>
  <c r="Z253" i="1" s="1"/>
  <c r="X269" i="1"/>
  <c r="Z269" i="1" s="1"/>
  <c r="X285" i="1"/>
  <c r="Z285" i="1" s="1"/>
  <c r="X301" i="1"/>
  <c r="Z301" i="1" s="1"/>
  <c r="X317" i="1"/>
  <c r="Z317" i="1" s="1"/>
  <c r="X333" i="1"/>
  <c r="Z333" i="1" s="1"/>
  <c r="X349" i="1"/>
  <c r="Z349" i="1" s="1"/>
  <c r="X365" i="1"/>
  <c r="Z365" i="1" s="1"/>
  <c r="X381" i="1"/>
  <c r="Z381" i="1" s="1"/>
  <c r="X397" i="1"/>
  <c r="Z397" i="1" s="1"/>
  <c r="X405" i="1"/>
  <c r="Z405" i="1" s="1"/>
  <c r="X421" i="1"/>
  <c r="Z421" i="1" s="1"/>
  <c r="X437" i="1"/>
  <c r="Z437" i="1" s="1"/>
  <c r="X452" i="1"/>
  <c r="Z452" i="1" s="1"/>
  <c r="X467" i="1"/>
  <c r="Z467" i="1" s="1"/>
  <c r="X475" i="1"/>
  <c r="Z475" i="1" s="1"/>
  <c r="X579" i="1"/>
  <c r="Z579" i="1" s="1"/>
  <c r="X583" i="1"/>
  <c r="Z583" i="1" s="1"/>
  <c r="X587" i="1"/>
  <c r="Z587" i="1" s="1"/>
  <c r="X41" i="1"/>
  <c r="Z41" i="1" s="1"/>
  <c r="X51" i="1"/>
  <c r="Z51" i="1" s="1"/>
  <c r="X73" i="1"/>
  <c r="Z73" i="1" s="1"/>
  <c r="X115" i="1"/>
  <c r="Z115" i="1" s="1"/>
  <c r="X134" i="1"/>
  <c r="Z134" i="1" s="1"/>
  <c r="X136" i="1"/>
  <c r="Z136" i="1" s="1"/>
  <c r="X138" i="1"/>
  <c r="Z138" i="1" s="1"/>
  <c r="X157" i="1"/>
  <c r="Z157" i="1" s="1"/>
  <c r="X187" i="1"/>
  <c r="Z187" i="1" s="1"/>
  <c r="X244" i="1"/>
  <c r="Z244" i="1" s="1"/>
  <c r="X251" i="1"/>
  <c r="Z251" i="1" s="1"/>
  <c r="X260" i="1"/>
  <c r="Z260" i="1" s="1"/>
  <c r="X267" i="1"/>
  <c r="Z267" i="1" s="1"/>
  <c r="X276" i="1"/>
  <c r="Z276" i="1" s="1"/>
  <c r="X283" i="1"/>
  <c r="Z283" i="1" s="1"/>
  <c r="X292" i="1"/>
  <c r="Z292" i="1" s="1"/>
  <c r="X299" i="1"/>
  <c r="Z299" i="1" s="1"/>
  <c r="X308" i="1"/>
  <c r="Z308" i="1" s="1"/>
  <c r="X315" i="1"/>
  <c r="Z315" i="1" s="1"/>
  <c r="X324" i="1"/>
  <c r="Z324" i="1" s="1"/>
  <c r="X331" i="1"/>
  <c r="Z331" i="1" s="1"/>
  <c r="X340" i="1"/>
  <c r="Z340" i="1" s="1"/>
  <c r="X347" i="1"/>
  <c r="Z347" i="1" s="1"/>
  <c r="X356" i="1"/>
  <c r="Z356" i="1" s="1"/>
  <c r="X363" i="1"/>
  <c r="Z363" i="1" s="1"/>
  <c r="X372" i="1"/>
  <c r="Z372" i="1" s="1"/>
  <c r="X379" i="1"/>
  <c r="Z379" i="1" s="1"/>
  <c r="X388" i="1"/>
  <c r="Z388" i="1" s="1"/>
  <c r="X395" i="1"/>
  <c r="Z395" i="1" s="1"/>
  <c r="X409" i="1"/>
  <c r="Z409" i="1" s="1"/>
  <c r="X425" i="1"/>
  <c r="Z425" i="1" s="1"/>
  <c r="X441" i="1"/>
  <c r="Z441" i="1" s="1"/>
  <c r="X456" i="1"/>
  <c r="Z456" i="1" s="1"/>
  <c r="X472" i="1"/>
  <c r="Z472" i="1" s="1"/>
  <c r="X480" i="1"/>
  <c r="Z480" i="1" s="1"/>
  <c r="X606" i="1"/>
  <c r="Z606" i="1" s="1"/>
  <c r="X582" i="1"/>
  <c r="Z582" i="1" s="1"/>
  <c r="X586" i="1"/>
  <c r="Z586" i="1" s="1"/>
  <c r="X33" i="1"/>
  <c r="Z33" i="1" s="1"/>
  <c r="X39" i="1"/>
  <c r="Z39" i="1" s="1"/>
  <c r="X49" i="1"/>
  <c r="Z49" i="1" s="1"/>
  <c r="X86" i="1"/>
  <c r="Z86" i="1" s="1"/>
  <c r="X126" i="1"/>
  <c r="Z126" i="1" s="1"/>
  <c r="X128" i="1"/>
  <c r="Z128" i="1" s="1"/>
  <c r="X130" i="1"/>
  <c r="Z130" i="1" s="1"/>
  <c r="X165" i="1"/>
  <c r="Z165" i="1" s="1"/>
  <c r="X237" i="1"/>
  <c r="Z237" i="1" s="1"/>
  <c r="X413" i="1"/>
  <c r="Z413" i="1" s="1"/>
  <c r="X429" i="1"/>
  <c r="Z429" i="1" s="1"/>
  <c r="X444" i="1"/>
  <c r="Z444" i="1" s="1"/>
  <c r="X471" i="1"/>
  <c r="Z471" i="1" s="1"/>
  <c r="X479" i="1"/>
  <c r="Z479" i="1" s="1"/>
  <c r="X605" i="1"/>
  <c r="Z605" i="1" s="1"/>
  <c r="X581" i="1"/>
  <c r="Z581" i="1" s="1"/>
  <c r="X585" i="1"/>
  <c r="Z585" i="1" s="1"/>
  <c r="X556" i="1"/>
  <c r="Z556" i="1" s="1"/>
  <c r="X31" i="1"/>
  <c r="Z31" i="1" s="1"/>
  <c r="X37" i="1"/>
  <c r="Z37" i="1" s="1"/>
  <c r="X59" i="1"/>
  <c r="Z59" i="1" s="1"/>
  <c r="X69" i="1"/>
  <c r="Z69" i="1" s="1"/>
  <c r="X77" i="1"/>
  <c r="Z77" i="1" s="1"/>
  <c r="X84" i="1"/>
  <c r="Z84" i="1" s="1"/>
  <c r="X235" i="1"/>
  <c r="Z235" i="1" s="1"/>
  <c r="X417" i="1"/>
  <c r="Z417" i="1" s="1"/>
  <c r="X433" i="1"/>
  <c r="Z433" i="1" s="1"/>
  <c r="X448" i="1"/>
  <c r="Z448" i="1" s="1"/>
  <c r="X463" i="1"/>
  <c r="Z463" i="1" s="1"/>
  <c r="X468" i="1"/>
  <c r="Z468" i="1" s="1"/>
  <c r="X476" i="1"/>
  <c r="Z476" i="1" s="1"/>
  <c r="X491" i="1"/>
  <c r="Z491" i="1" s="1"/>
  <c r="X501" i="1"/>
  <c r="Z501" i="1" s="1"/>
  <c r="X538" i="1"/>
  <c r="Z538" i="1" s="1"/>
  <c r="X500" i="1"/>
  <c r="Z500" i="1" s="1"/>
  <c r="X537" i="1"/>
  <c r="Z537" i="1" s="1"/>
  <c r="X496" i="1"/>
  <c r="Z496" i="1" s="1"/>
  <c r="X578" i="1"/>
  <c r="Z578" i="1" s="1"/>
  <c r="X495" i="1"/>
  <c r="Z495" i="1" s="1"/>
  <c r="X601" i="1"/>
  <c r="Z601" i="1" s="1"/>
  <c r="X575" i="1"/>
  <c r="Z575" i="1" s="1"/>
  <c r="X531" i="1"/>
  <c r="Z531" i="1" s="1"/>
  <c r="X535" i="1"/>
  <c r="Z535" i="1" s="1"/>
  <c r="X539" i="1"/>
  <c r="Z539" i="1" s="1"/>
  <c r="X490" i="1"/>
  <c r="Z490" i="1" s="1"/>
  <c r="X494" i="1"/>
  <c r="Z494" i="1" s="1"/>
  <c r="X498" i="1"/>
  <c r="Z498" i="1" s="1"/>
  <c r="X502" i="1"/>
  <c r="Z502" i="1" s="1"/>
  <c r="X602" i="1"/>
  <c r="Z602" i="1" s="1"/>
  <c r="X576" i="1"/>
  <c r="Z576" i="1" s="1"/>
  <c r="X532" i="1"/>
  <c r="Z532" i="1" s="1"/>
  <c r="X536" i="1"/>
  <c r="Z536" i="1" s="1"/>
  <c r="X499" i="1"/>
  <c r="Z499" i="1" s="1"/>
  <c r="X493" i="1"/>
  <c r="Z493" i="1" s="1"/>
  <c r="X534" i="1"/>
  <c r="Z534" i="1" s="1"/>
  <c r="X604" i="1"/>
  <c r="Z604" i="1" s="1"/>
  <c r="X497" i="1"/>
  <c r="Z497" i="1" s="1"/>
  <c r="X492" i="1"/>
  <c r="Z492" i="1" s="1"/>
  <c r="X533" i="1"/>
  <c r="Z533" i="1" s="1"/>
  <c r="X603" i="1"/>
  <c r="Z603" i="1" s="1"/>
  <c r="X544" i="1"/>
  <c r="Z544" i="1" s="1"/>
  <c r="X551" i="1"/>
  <c r="Z551" i="1" s="1"/>
  <c r="X527" i="1"/>
  <c r="Z527" i="1" s="1"/>
  <c r="X522" i="1"/>
  <c r="Z522" i="1" s="1"/>
  <c r="X570" i="1"/>
  <c r="Z570" i="1" s="1"/>
  <c r="X511" i="1"/>
  <c r="Z511" i="1" s="1"/>
  <c r="X597" i="1"/>
  <c r="Z597" i="1" s="1"/>
  <c r="X513" i="1"/>
  <c r="Z513" i="1" s="1"/>
  <c r="X593" i="1"/>
  <c r="Z593" i="1" s="1"/>
  <c r="X510" i="1"/>
  <c r="Z510" i="1" s="1"/>
  <c r="X520" i="1"/>
  <c r="Z520" i="1" s="1"/>
  <c r="X554" i="1"/>
  <c r="Z554" i="1" s="1"/>
  <c r="X569" i="1"/>
  <c r="Z569" i="1" s="1"/>
  <c r="X596" i="1"/>
  <c r="Z596" i="1" s="1"/>
  <c r="X517" i="1"/>
  <c r="Z517" i="1" s="1"/>
  <c r="X512" i="1"/>
  <c r="Z512" i="1" s="1"/>
  <c r="X528" i="1"/>
  <c r="Z528" i="1" s="1"/>
  <c r="X550" i="1"/>
  <c r="Z550" i="1" s="1"/>
  <c r="X562" i="1"/>
  <c r="Z562" i="1" s="1"/>
  <c r="X574" i="1"/>
  <c r="Z574" i="1" s="1"/>
  <c r="X523" i="1"/>
  <c r="Z523" i="1" s="1"/>
  <c r="X526" i="1"/>
  <c r="Z526" i="1" s="1"/>
  <c r="X546" i="1"/>
  <c r="Z546" i="1" s="1"/>
  <c r="X566" i="1"/>
  <c r="Z566" i="1" s="1"/>
  <c r="X592" i="1"/>
  <c r="Z592" i="1" s="1"/>
  <c r="X514" i="1"/>
  <c r="Z514" i="1" s="1"/>
  <c r="X543" i="1"/>
  <c r="Z543" i="1" s="1"/>
  <c r="X572" i="1"/>
  <c r="Z572" i="1" s="1"/>
  <c r="X598" i="1"/>
  <c r="Z598" i="1" s="1"/>
  <c r="X521" i="1"/>
  <c r="Z521" i="1" s="1"/>
  <c r="X524" i="1"/>
  <c r="Z524" i="1" s="1"/>
  <c r="X553" i="1"/>
  <c r="Z553" i="1" s="1"/>
  <c r="X565" i="1"/>
  <c r="Z565" i="1" s="1"/>
  <c r="X594" i="1"/>
  <c r="Z594" i="1" s="1"/>
  <c r="X599" i="1"/>
  <c r="Z599" i="1" s="1"/>
  <c r="X567" i="1"/>
  <c r="Z567" i="1" s="1"/>
  <c r="X555" i="1"/>
  <c r="Z555" i="1" s="1"/>
  <c r="X530" i="1"/>
  <c r="Z530" i="1" s="1"/>
  <c r="X571" i="1"/>
  <c r="Z571" i="1" s="1"/>
  <c r="X548" i="1"/>
  <c r="Z548" i="1" s="1"/>
  <c r="X525" i="1"/>
  <c r="Z525" i="1" s="1"/>
  <c r="X509" i="1"/>
  <c r="Z509" i="1" s="1"/>
  <c r="X547" i="1"/>
  <c r="Z547" i="1" s="1"/>
  <c r="X518" i="1"/>
  <c r="Z518" i="1" s="1"/>
  <c r="X595" i="1"/>
  <c r="Z595" i="1" s="1"/>
  <c r="X563" i="1"/>
  <c r="Z563" i="1" s="1"/>
  <c r="X552" i="1"/>
  <c r="Z552" i="1" s="1"/>
  <c r="X529" i="1"/>
  <c r="Z529" i="1" s="1"/>
  <c r="X519" i="1"/>
  <c r="Z519" i="1" s="1"/>
  <c r="X568" i="1"/>
  <c r="Z568" i="1" s="1"/>
  <c r="X545" i="1"/>
  <c r="Z545" i="1" s="1"/>
  <c r="X564" i="1"/>
  <c r="Z564" i="1" s="1"/>
  <c r="X508" i="1"/>
  <c r="Z508" i="1" s="1"/>
  <c r="X573" i="1"/>
  <c r="Z573" i="1" s="1"/>
  <c r="X561" i="1"/>
  <c r="Z561" i="1" s="1"/>
  <c r="X549" i="1"/>
  <c r="Z549" i="1" s="1"/>
  <c r="X516" i="1"/>
  <c r="Z516" i="1" s="1"/>
  <c r="X515" i="1"/>
  <c r="Z515" i="1" s="1"/>
  <c r="X560" i="1"/>
  <c r="Z560" i="1" s="1"/>
</calcChain>
</file>

<file path=xl/sharedStrings.xml><?xml version="1.0" encoding="utf-8"?>
<sst xmlns="http://schemas.openxmlformats.org/spreadsheetml/2006/main" count="617" uniqueCount="610">
  <si>
    <t>QGNG - 1</t>
  </si>
  <si>
    <t>QGNG - 2</t>
  </si>
  <si>
    <t>QGNG - 3</t>
  </si>
  <si>
    <t>QGNG - 4</t>
  </si>
  <si>
    <t>QGNG - 5</t>
  </si>
  <si>
    <t>QGNG - 6</t>
  </si>
  <si>
    <t>QGNG - 7</t>
  </si>
  <si>
    <t>QGNG - 8</t>
  </si>
  <si>
    <t>GJ-1 - 1</t>
  </si>
  <si>
    <t>GJ-1 - 2</t>
  </si>
  <si>
    <t>GJ-1 - 3</t>
  </si>
  <si>
    <t>GJ-1 - 4</t>
  </si>
  <si>
    <t>GJ-1 - 5</t>
  </si>
  <si>
    <t>GJ-1 - 6</t>
  </si>
  <si>
    <t>GJ-1 - 7</t>
  </si>
  <si>
    <t>GJ-1 - 8</t>
  </si>
  <si>
    <t>MT - 1</t>
  </si>
  <si>
    <t>MT - 2</t>
  </si>
  <si>
    <t>MT - 3</t>
  </si>
  <si>
    <t>MT - 4</t>
  </si>
  <si>
    <t>MT - 5</t>
  </si>
  <si>
    <t>MT - 6</t>
  </si>
  <si>
    <t>MT - 7</t>
  </si>
  <si>
    <t>MT - 8</t>
  </si>
  <si>
    <t>MT - 9</t>
  </si>
  <si>
    <t>MT - 10</t>
  </si>
  <si>
    <t>Temora - 1</t>
  </si>
  <si>
    <t>Temora - 2</t>
  </si>
  <si>
    <t>Temora - 3</t>
  </si>
  <si>
    <t>Temora - 4</t>
  </si>
  <si>
    <t>Temora - 5</t>
  </si>
  <si>
    <t>Temora - 6</t>
  </si>
  <si>
    <t>Temora - 7</t>
  </si>
  <si>
    <t>Temora - 8</t>
  </si>
  <si>
    <t>MT - 11</t>
  </si>
  <si>
    <t>MT - 12</t>
  </si>
  <si>
    <t>MT - 13</t>
  </si>
  <si>
    <t>Plesovice - 1</t>
  </si>
  <si>
    <t>Plesovice - 2</t>
  </si>
  <si>
    <t>Plesovice - 3</t>
  </si>
  <si>
    <t>Plesovice - 4</t>
  </si>
  <si>
    <t>Plesovice - 5</t>
  </si>
  <si>
    <t>Plesovice - 6</t>
  </si>
  <si>
    <t>Plesovice - 7</t>
  </si>
  <si>
    <t>Plesovice - 8</t>
  </si>
  <si>
    <t>Plesovice - 9</t>
  </si>
  <si>
    <t>Duration (s)</t>
  </si>
  <si>
    <t>Spot</t>
  </si>
  <si>
    <t>Number of ratios</t>
  </si>
  <si>
    <t>Total Hf beam (V)</t>
  </si>
  <si>
    <t>2 SE</t>
  </si>
  <si>
    <t>Age (Ma)</t>
  </si>
  <si>
    <t>Conc (%)</t>
  </si>
  <si>
    <t>2 SE*</t>
  </si>
  <si>
    <t>λ =</t>
  </si>
  <si>
    <r>
      <t xml:space="preserve">*Quadratic addition of within-run 2 SE and average 2 SD reproducibility of the standards' initial </t>
    </r>
    <r>
      <rPr>
        <vertAlign val="superscript"/>
        <sz val="11"/>
        <color theme="1"/>
        <rFont val="Calibri"/>
        <family val="2"/>
        <scheme val="minor"/>
      </rPr>
      <t>176</t>
    </r>
    <r>
      <rPr>
        <sz val="11"/>
        <color theme="1"/>
        <rFont val="Calibri"/>
        <family val="2"/>
        <scheme val="minor"/>
      </rPr>
      <t>Hf/</t>
    </r>
    <r>
      <rPr>
        <vertAlign val="superscript"/>
        <sz val="11"/>
        <color theme="1"/>
        <rFont val="Calibri"/>
        <family val="2"/>
        <scheme val="minor"/>
      </rPr>
      <t>177</t>
    </r>
    <r>
      <rPr>
        <sz val="11"/>
        <color theme="1"/>
        <rFont val="Calibri"/>
        <family val="2"/>
        <scheme val="minor"/>
      </rPr>
      <t>Hf ratios</t>
    </r>
  </si>
  <si>
    <t>GJ-1 - 9</t>
  </si>
  <si>
    <t>GJ-1 - 10</t>
  </si>
  <si>
    <t>GJ-1 - 11</t>
  </si>
  <si>
    <t>MT - 14</t>
  </si>
  <si>
    <t>MT - 15</t>
  </si>
  <si>
    <t>MT - 16</t>
  </si>
  <si>
    <t>MT - 17</t>
  </si>
  <si>
    <t>MT - 18</t>
  </si>
  <si>
    <t>MT - 19</t>
  </si>
  <si>
    <t>MT - 20</t>
  </si>
  <si>
    <t>MT - 21</t>
  </si>
  <si>
    <t>MT - 22</t>
  </si>
  <si>
    <t>MT - 23</t>
  </si>
  <si>
    <t>MT - 24</t>
  </si>
  <si>
    <t>MT - 25</t>
  </si>
  <si>
    <t>MT - 26</t>
  </si>
  <si>
    <t>MT - 27</t>
  </si>
  <si>
    <t>Plesovice - 11</t>
  </si>
  <si>
    <t>Temora - 9</t>
  </si>
  <si>
    <t>Temora - 10</t>
  </si>
  <si>
    <t>Temora - 11</t>
  </si>
  <si>
    <t>Temora - 12</t>
  </si>
  <si>
    <t>Temora - 13</t>
  </si>
  <si>
    <t>Temora - 14</t>
  </si>
  <si>
    <t>Temora - 15</t>
  </si>
  <si>
    <t>QGNG - 9</t>
  </si>
  <si>
    <t>QGNG - 10</t>
  </si>
  <si>
    <t>QGNG - 11</t>
  </si>
  <si>
    <t>GJ-1 - 12</t>
  </si>
  <si>
    <t>GJ-1 - 13</t>
  </si>
  <si>
    <t>MT - 28</t>
  </si>
  <si>
    <t>MT - 29</t>
  </si>
  <si>
    <t>MT - 30</t>
  </si>
  <si>
    <t>MT - 31</t>
  </si>
  <si>
    <t>MT - 32</t>
  </si>
  <si>
    <t>Plesovice - 12</t>
  </si>
  <si>
    <t>Plesovice - 13</t>
  </si>
  <si>
    <t>QGNG - 12</t>
  </si>
  <si>
    <t>QGNG - 13</t>
  </si>
  <si>
    <t>Reference materials</t>
  </si>
  <si>
    <t>GJ-1 - 14</t>
  </si>
  <si>
    <t>GJ-1 - 15</t>
  </si>
  <si>
    <t>Plesovice - 14</t>
  </si>
  <si>
    <t>Plesovice - 15</t>
  </si>
  <si>
    <t>QGNG - 14</t>
  </si>
  <si>
    <t>QGNG - 15</t>
  </si>
  <si>
    <t>Temora - 16</t>
  </si>
  <si>
    <t>Temora - 17</t>
  </si>
  <si>
    <t>Temora - 18</t>
  </si>
  <si>
    <t>Temora - 19</t>
  </si>
  <si>
    <t>Temora - 21</t>
  </si>
  <si>
    <t>Temora - 22</t>
  </si>
  <si>
    <t>Temora - 23</t>
  </si>
  <si>
    <t>Temora - 24</t>
  </si>
  <si>
    <t>Temora - 25</t>
  </si>
  <si>
    <t>Temora - 26</t>
  </si>
  <si>
    <t>Temora - 27</t>
  </si>
  <si>
    <t>Temora - 28</t>
  </si>
  <si>
    <t>Temora - 29</t>
  </si>
  <si>
    <t>Temora - 30</t>
  </si>
  <si>
    <r>
      <rPr>
        <b/>
        <vertAlign val="superscript"/>
        <sz val="11"/>
        <rFont val="Calibri"/>
        <family val="2"/>
        <scheme val="minor"/>
      </rPr>
      <t>176</t>
    </r>
    <r>
      <rPr>
        <b/>
        <sz val="11"/>
        <rFont val="Calibri"/>
        <family val="2"/>
        <scheme val="minor"/>
      </rPr>
      <t>Hf/</t>
    </r>
    <r>
      <rPr>
        <b/>
        <vertAlign val="superscript"/>
        <sz val="11"/>
        <rFont val="Calibri"/>
        <family val="2"/>
        <scheme val="minor"/>
      </rPr>
      <t>177</t>
    </r>
    <r>
      <rPr>
        <b/>
        <sz val="11"/>
        <rFont val="Calibri"/>
        <family val="2"/>
        <scheme val="minor"/>
      </rPr>
      <t>Hf</t>
    </r>
  </si>
  <si>
    <r>
      <rPr>
        <b/>
        <vertAlign val="superscript"/>
        <sz val="11"/>
        <rFont val="Calibri"/>
        <family val="2"/>
        <scheme val="minor"/>
      </rPr>
      <t>176</t>
    </r>
    <r>
      <rPr>
        <b/>
        <sz val="11"/>
        <rFont val="Calibri"/>
        <family val="2"/>
        <scheme val="minor"/>
      </rPr>
      <t>Lu/</t>
    </r>
    <r>
      <rPr>
        <b/>
        <vertAlign val="superscript"/>
        <sz val="11"/>
        <rFont val="Calibri"/>
        <family val="2"/>
        <scheme val="minor"/>
      </rPr>
      <t>177</t>
    </r>
    <r>
      <rPr>
        <b/>
        <sz val="11"/>
        <rFont val="Calibri"/>
        <family val="2"/>
        <scheme val="minor"/>
      </rPr>
      <t>Hf</t>
    </r>
  </si>
  <si>
    <r>
      <rPr>
        <b/>
        <vertAlign val="superscript"/>
        <sz val="11"/>
        <rFont val="Calibri"/>
        <family val="2"/>
        <scheme val="minor"/>
      </rPr>
      <t>176</t>
    </r>
    <r>
      <rPr>
        <b/>
        <sz val="11"/>
        <rFont val="Calibri"/>
        <family val="2"/>
        <scheme val="minor"/>
      </rPr>
      <t>Yb/</t>
    </r>
    <r>
      <rPr>
        <b/>
        <vertAlign val="superscript"/>
        <sz val="11"/>
        <rFont val="Calibri"/>
        <family val="2"/>
        <scheme val="minor"/>
      </rPr>
      <t>177</t>
    </r>
    <r>
      <rPr>
        <b/>
        <sz val="11"/>
        <rFont val="Calibri"/>
        <family val="2"/>
        <scheme val="minor"/>
      </rPr>
      <t>Hf</t>
    </r>
  </si>
  <si>
    <r>
      <rPr>
        <b/>
        <vertAlign val="superscript"/>
        <sz val="11"/>
        <rFont val="Calibri"/>
        <family val="2"/>
        <scheme val="minor"/>
      </rPr>
      <t>178</t>
    </r>
    <r>
      <rPr>
        <b/>
        <sz val="11"/>
        <rFont val="Calibri"/>
        <family val="2"/>
        <scheme val="minor"/>
      </rPr>
      <t>Hf/</t>
    </r>
    <r>
      <rPr>
        <b/>
        <vertAlign val="superscript"/>
        <sz val="11"/>
        <rFont val="Calibri"/>
        <family val="2"/>
        <scheme val="minor"/>
      </rPr>
      <t>177</t>
    </r>
    <r>
      <rPr>
        <b/>
        <sz val="11"/>
        <rFont val="Calibri"/>
        <family val="2"/>
        <scheme val="minor"/>
      </rPr>
      <t>Hf</t>
    </r>
  </si>
  <si>
    <r>
      <t>Hf Fract (</t>
    </r>
    <r>
      <rPr>
        <b/>
        <sz val="11"/>
        <rFont val="Calibri"/>
        <family val="2"/>
      </rPr>
      <t>β</t>
    </r>
    <r>
      <rPr>
        <b/>
        <vertAlign val="subscript"/>
        <sz val="11"/>
        <rFont val="Calibri"/>
        <family val="2"/>
      </rPr>
      <t>Hf</t>
    </r>
    <r>
      <rPr>
        <b/>
        <sz val="11"/>
        <rFont val="Calibri"/>
        <family val="2"/>
      </rPr>
      <t>)</t>
    </r>
  </si>
  <si>
    <r>
      <t>Yb Fract (</t>
    </r>
    <r>
      <rPr>
        <b/>
        <sz val="11"/>
        <rFont val="Calibri"/>
        <family val="2"/>
      </rPr>
      <t>β</t>
    </r>
    <r>
      <rPr>
        <b/>
        <vertAlign val="subscript"/>
        <sz val="11"/>
        <rFont val="Calibri"/>
        <family val="2"/>
      </rPr>
      <t>Yb</t>
    </r>
    <r>
      <rPr>
        <b/>
        <sz val="11"/>
        <rFont val="Calibri"/>
        <family val="2"/>
      </rPr>
      <t>)</t>
    </r>
  </si>
  <si>
    <r>
      <rPr>
        <b/>
        <vertAlign val="superscript"/>
        <sz val="11"/>
        <color theme="1"/>
        <rFont val="Calibri"/>
        <family val="2"/>
        <scheme val="minor"/>
      </rPr>
      <t>176</t>
    </r>
    <r>
      <rPr>
        <b/>
        <sz val="11"/>
        <color theme="1"/>
        <rFont val="Calibri"/>
        <family val="2"/>
        <scheme val="minor"/>
      </rPr>
      <t>Hf/</t>
    </r>
    <r>
      <rPr>
        <b/>
        <vertAlign val="superscript"/>
        <sz val="11"/>
        <color theme="1"/>
        <rFont val="Calibri"/>
        <family val="2"/>
        <scheme val="minor"/>
      </rPr>
      <t>177</t>
    </r>
    <r>
      <rPr>
        <b/>
        <sz val="11"/>
        <color theme="1"/>
        <rFont val="Calibri"/>
        <family val="2"/>
        <scheme val="minor"/>
      </rPr>
      <t xml:space="preserve">Hf </t>
    </r>
    <r>
      <rPr>
        <b/>
        <vertAlign val="subscript"/>
        <sz val="11"/>
        <color theme="1"/>
        <rFont val="Calibri"/>
        <family val="2"/>
        <scheme val="minor"/>
      </rPr>
      <t>(t)</t>
    </r>
  </si>
  <si>
    <r>
      <rPr>
        <b/>
        <sz val="11"/>
        <color theme="1"/>
        <rFont val="Calibri"/>
        <family val="2"/>
      </rPr>
      <t>ε</t>
    </r>
    <r>
      <rPr>
        <b/>
        <sz val="11"/>
        <color theme="1"/>
        <rFont val="Calibri"/>
        <family val="2"/>
        <scheme val="minor"/>
      </rPr>
      <t xml:space="preserve">Hf </t>
    </r>
    <r>
      <rPr>
        <b/>
        <vertAlign val="subscript"/>
        <sz val="11"/>
        <color theme="1"/>
        <rFont val="Calibri"/>
        <family val="2"/>
        <scheme val="minor"/>
      </rPr>
      <t>(t)</t>
    </r>
  </si>
  <si>
    <t>T239_01</t>
  </si>
  <si>
    <t>T239_03</t>
  </si>
  <si>
    <t>T239_04</t>
  </si>
  <si>
    <t>T239_07</t>
  </si>
  <si>
    <t>T239_08</t>
  </si>
  <si>
    <t>T239_09</t>
  </si>
  <si>
    <t>T239_12</t>
  </si>
  <si>
    <t>T239_13</t>
  </si>
  <si>
    <t>T239_14</t>
  </si>
  <si>
    <t>T239_15</t>
  </si>
  <si>
    <t>T239_16</t>
  </si>
  <si>
    <t>T239_17</t>
  </si>
  <si>
    <t>T239_18</t>
  </si>
  <si>
    <t>T239_20</t>
  </si>
  <si>
    <t>T239_21</t>
  </si>
  <si>
    <t>T239_22</t>
  </si>
  <si>
    <t>T239_23</t>
  </si>
  <si>
    <t>T239_24</t>
  </si>
  <si>
    <t>T239_25</t>
  </si>
  <si>
    <t>T239_26</t>
  </si>
  <si>
    <t>T239_27</t>
  </si>
  <si>
    <t>T239_29</t>
  </si>
  <si>
    <t>T239_30</t>
  </si>
  <si>
    <t>T239_32</t>
  </si>
  <si>
    <t>T239_33</t>
  </si>
  <si>
    <t>T239_34</t>
  </si>
  <si>
    <t>T239_35</t>
  </si>
  <si>
    <t>T239_36</t>
  </si>
  <si>
    <t>T239_37</t>
  </si>
  <si>
    <t>T239_39</t>
  </si>
  <si>
    <t>T239_42</t>
  </si>
  <si>
    <t>T239_44</t>
  </si>
  <si>
    <t>T239_45</t>
  </si>
  <si>
    <t>T239_46</t>
  </si>
  <si>
    <t>T239_47</t>
  </si>
  <si>
    <t>T239_48</t>
  </si>
  <si>
    <t>T239_49</t>
  </si>
  <si>
    <t>T239_50</t>
  </si>
  <si>
    <t>T239_51</t>
  </si>
  <si>
    <t>T239_54</t>
  </si>
  <si>
    <t>T239_56</t>
  </si>
  <si>
    <t>T239_57</t>
  </si>
  <si>
    <t>T239_59</t>
  </si>
  <si>
    <t>T239_60</t>
  </si>
  <si>
    <t>T239_61</t>
  </si>
  <si>
    <t>T239_62</t>
  </si>
  <si>
    <t>T239_63</t>
  </si>
  <si>
    <t>T239_64</t>
  </si>
  <si>
    <t>T239_66</t>
  </si>
  <si>
    <t>T239_69</t>
  </si>
  <si>
    <t>T239_70</t>
  </si>
  <si>
    <t>T239_71</t>
  </si>
  <si>
    <t>T239_74</t>
  </si>
  <si>
    <t>T239_75</t>
  </si>
  <si>
    <t>T239_76</t>
  </si>
  <si>
    <t>T239_77</t>
  </si>
  <si>
    <t>T239_78</t>
  </si>
  <si>
    <t>T239_79</t>
  </si>
  <si>
    <t>T239_80</t>
  </si>
  <si>
    <t>T239_81</t>
  </si>
  <si>
    <t>T239_82</t>
  </si>
  <si>
    <t>T239_83</t>
  </si>
  <si>
    <t>T239_84</t>
  </si>
  <si>
    <t>T239_85</t>
  </si>
  <si>
    <t>T239_86</t>
  </si>
  <si>
    <t>T239_87</t>
  </si>
  <si>
    <t>T239_88</t>
  </si>
  <si>
    <t>T239_89</t>
  </si>
  <si>
    <t>T239_90</t>
  </si>
  <si>
    <t>T239_91</t>
  </si>
  <si>
    <t>T239_92</t>
  </si>
  <si>
    <t>T239_93</t>
  </si>
  <si>
    <t>T239_95</t>
  </si>
  <si>
    <t>T239_96</t>
  </si>
  <si>
    <t>T239_97</t>
  </si>
  <si>
    <t>T239_98</t>
  </si>
  <si>
    <t>T239_99</t>
  </si>
  <si>
    <t>T239_100</t>
  </si>
  <si>
    <t>T239_101</t>
  </si>
  <si>
    <t>T239_102</t>
  </si>
  <si>
    <t>T239_104</t>
  </si>
  <si>
    <t>T239_106</t>
  </si>
  <si>
    <t>T239_107</t>
  </si>
  <si>
    <t>T239_109</t>
  </si>
  <si>
    <t>T239_110</t>
  </si>
  <si>
    <t>T239_111</t>
  </si>
  <si>
    <t>T239_112</t>
  </si>
  <si>
    <t>T239_113</t>
  </si>
  <si>
    <t>T239_114</t>
  </si>
  <si>
    <t>T239_115</t>
  </si>
  <si>
    <t>T239_116</t>
  </si>
  <si>
    <t>T239_117</t>
  </si>
  <si>
    <t>T239_118</t>
  </si>
  <si>
    <t>T239_119</t>
  </si>
  <si>
    <t>T239_120</t>
  </si>
  <si>
    <t>T267_01</t>
  </si>
  <si>
    <t>T267_02</t>
  </si>
  <si>
    <t>T267_04</t>
  </si>
  <si>
    <t>T267_05</t>
  </si>
  <si>
    <t>T267_06</t>
  </si>
  <si>
    <t>T267_09</t>
  </si>
  <si>
    <t>T267_10</t>
  </si>
  <si>
    <t>T267_12</t>
  </si>
  <si>
    <t>T267_13</t>
  </si>
  <si>
    <t>T267_14</t>
  </si>
  <si>
    <t>T267_15</t>
  </si>
  <si>
    <t>T267_17</t>
  </si>
  <si>
    <t>T267_18</t>
  </si>
  <si>
    <t>T267_20</t>
  </si>
  <si>
    <t>T267_21</t>
  </si>
  <si>
    <t>T267_23</t>
  </si>
  <si>
    <t>T267_25</t>
  </si>
  <si>
    <t>T267_26</t>
  </si>
  <si>
    <t>T267_27</t>
  </si>
  <si>
    <t>T267_28</t>
  </si>
  <si>
    <t>T267_30</t>
  </si>
  <si>
    <t>T267_31</t>
  </si>
  <si>
    <t>T267_32</t>
  </si>
  <si>
    <t>T267_33</t>
  </si>
  <si>
    <t>T267_35</t>
  </si>
  <si>
    <t>T267_36</t>
  </si>
  <si>
    <t>T267_38</t>
  </si>
  <si>
    <t>T267_39</t>
  </si>
  <si>
    <t>T267_40</t>
  </si>
  <si>
    <t>T267_42</t>
  </si>
  <si>
    <t>T267_43</t>
  </si>
  <si>
    <t>T267_45</t>
  </si>
  <si>
    <t>T267_46</t>
  </si>
  <si>
    <t>T267_47</t>
  </si>
  <si>
    <t>T267_48</t>
  </si>
  <si>
    <t>T267_50</t>
  </si>
  <si>
    <t>T267_51</t>
  </si>
  <si>
    <t>T267_53</t>
  </si>
  <si>
    <t>T267_54</t>
  </si>
  <si>
    <t>T267_57</t>
  </si>
  <si>
    <t>T267_58</t>
  </si>
  <si>
    <t>T267_59</t>
  </si>
  <si>
    <t>T267_60</t>
  </si>
  <si>
    <t>T267_61</t>
  </si>
  <si>
    <t>T267_63</t>
  </si>
  <si>
    <t>T267_64</t>
  </si>
  <si>
    <t>T267_66</t>
  </si>
  <si>
    <t>T267_67</t>
  </si>
  <si>
    <t>T267_69</t>
  </si>
  <si>
    <t>T267_70</t>
  </si>
  <si>
    <t>T267_75</t>
  </si>
  <si>
    <t>T267_78</t>
  </si>
  <si>
    <t>T267_80</t>
  </si>
  <si>
    <t>T267_82</t>
  </si>
  <si>
    <t>T267_83</t>
  </si>
  <si>
    <t>T267_85</t>
  </si>
  <si>
    <t>T267_86</t>
  </si>
  <si>
    <t>T267_87</t>
  </si>
  <si>
    <t>T267_88</t>
  </si>
  <si>
    <t>T267_89</t>
  </si>
  <si>
    <t>T267_92</t>
  </si>
  <si>
    <t>T267_93</t>
  </si>
  <si>
    <t>T267_94</t>
  </si>
  <si>
    <t>T267_95</t>
  </si>
  <si>
    <t>T267_96</t>
  </si>
  <si>
    <t>T267_97</t>
  </si>
  <si>
    <t>T267_98</t>
  </si>
  <si>
    <t>T267_99</t>
  </si>
  <si>
    <t>T267_100</t>
  </si>
  <si>
    <t>T267_104</t>
  </si>
  <si>
    <t>T267_105</t>
  </si>
  <si>
    <t>T267_107</t>
  </si>
  <si>
    <t>T267_108</t>
  </si>
  <si>
    <t>T267_110</t>
  </si>
  <si>
    <t>T267_111</t>
  </si>
  <si>
    <t>T267_112</t>
  </si>
  <si>
    <t>T267_114</t>
  </si>
  <si>
    <t>T267_115</t>
  </si>
  <si>
    <t>T267_117</t>
  </si>
  <si>
    <t>T267_118</t>
  </si>
  <si>
    <t>T267_119</t>
  </si>
  <si>
    <t>T290A_02</t>
  </si>
  <si>
    <t>T290A_03</t>
  </si>
  <si>
    <t>T290A_04</t>
  </si>
  <si>
    <t>T290A_07</t>
  </si>
  <si>
    <t>T290A_08</t>
  </si>
  <si>
    <t>T290A_09</t>
  </si>
  <si>
    <t>T290A_10</t>
  </si>
  <si>
    <t>T290A_11</t>
  </si>
  <si>
    <t>T290A_12</t>
  </si>
  <si>
    <t>T290A_14</t>
  </si>
  <si>
    <t>T290A_16</t>
  </si>
  <si>
    <t>T290A_17</t>
  </si>
  <si>
    <t>T290A_19</t>
  </si>
  <si>
    <t>T290A_20</t>
  </si>
  <si>
    <t>T290A_22</t>
  </si>
  <si>
    <t>T290A_23</t>
  </si>
  <si>
    <t>T290A_25</t>
  </si>
  <si>
    <t>T290A_26</t>
  </si>
  <si>
    <t>T290A_27</t>
  </si>
  <si>
    <t>T290A_28</t>
  </si>
  <si>
    <t>T290A_30</t>
  </si>
  <si>
    <t>T290A_31</t>
  </si>
  <si>
    <t>T290A_32</t>
  </si>
  <si>
    <t>T290A_33</t>
  </si>
  <si>
    <t>T290A_34</t>
  </si>
  <si>
    <t>T290A_35</t>
  </si>
  <si>
    <t>T290A_37</t>
  </si>
  <si>
    <t>T290A_38</t>
  </si>
  <si>
    <t>T290A_39</t>
  </si>
  <si>
    <t>T290A_41</t>
  </si>
  <si>
    <t>T290A_42</t>
  </si>
  <si>
    <t>T290A_43</t>
  </si>
  <si>
    <t>T290A_44</t>
  </si>
  <si>
    <t>T290A_46</t>
  </si>
  <si>
    <t>T290A_47</t>
  </si>
  <si>
    <t>T290A_49</t>
  </si>
  <si>
    <t>T290A_50</t>
  </si>
  <si>
    <t>T290A_53</t>
  </si>
  <si>
    <t>T290A_54</t>
  </si>
  <si>
    <t>T290A_55</t>
  </si>
  <si>
    <t>T290A_58</t>
  </si>
  <si>
    <t>T290A_59</t>
  </si>
  <si>
    <t>T290A_60</t>
  </si>
  <si>
    <t>T290A_61</t>
  </si>
  <si>
    <t>T290A_63</t>
  </si>
  <si>
    <t>T290A_64</t>
  </si>
  <si>
    <t>T290A_65</t>
  </si>
  <si>
    <t>T290A_66</t>
  </si>
  <si>
    <t>T290A_72</t>
  </si>
  <si>
    <t>T290A_73</t>
  </si>
  <si>
    <t>T290A_75</t>
  </si>
  <si>
    <t>T290A_78</t>
  </si>
  <si>
    <t>T290A_79</t>
  </si>
  <si>
    <t>T290A_80</t>
  </si>
  <si>
    <t>T290A_82</t>
  </si>
  <si>
    <t>T290A_83</t>
  </si>
  <si>
    <t>T290A_84</t>
  </si>
  <si>
    <t>T290A_85</t>
  </si>
  <si>
    <t>T290A_86</t>
  </si>
  <si>
    <t>T290A_88</t>
  </si>
  <si>
    <t>T290A_89</t>
  </si>
  <si>
    <t>T290A_92</t>
  </si>
  <si>
    <t>T290A_94</t>
  </si>
  <si>
    <t>T290A_95</t>
  </si>
  <si>
    <t>T290A_97</t>
  </si>
  <si>
    <t>T290A_98</t>
  </si>
  <si>
    <t>T290A_99</t>
  </si>
  <si>
    <t>T290A_100</t>
  </si>
  <si>
    <t>T290A_103</t>
  </si>
  <si>
    <t>T290A_104</t>
  </si>
  <si>
    <t>T290A_105</t>
  </si>
  <si>
    <t>T290A_107</t>
  </si>
  <si>
    <t>T290A_108</t>
  </si>
  <si>
    <t>T290A_109</t>
  </si>
  <si>
    <t>T290A_111</t>
  </si>
  <si>
    <t>T290A_112</t>
  </si>
  <si>
    <t>T290A_113</t>
  </si>
  <si>
    <t>T290A_114</t>
  </si>
  <si>
    <t>T290A_116</t>
  </si>
  <si>
    <t>T290A_117</t>
  </si>
  <si>
    <t>T290A_118</t>
  </si>
  <si>
    <t>T290A_120</t>
  </si>
  <si>
    <t>T295_01</t>
  </si>
  <si>
    <t>T295_02</t>
  </si>
  <si>
    <t>T295_03</t>
  </si>
  <si>
    <t>T295_04</t>
  </si>
  <si>
    <t>T295_06</t>
  </si>
  <si>
    <t>T295_09</t>
  </si>
  <si>
    <t>T295_10</t>
  </si>
  <si>
    <t>T295_12</t>
  </si>
  <si>
    <t>T295_13</t>
  </si>
  <si>
    <t>T295_16</t>
  </si>
  <si>
    <t>T295_17</t>
  </si>
  <si>
    <t>T295_19</t>
  </si>
  <si>
    <t>T295_25</t>
  </si>
  <si>
    <t>T295_26</t>
  </si>
  <si>
    <t>T295_29</t>
  </si>
  <si>
    <t>T295_30</t>
  </si>
  <si>
    <t>T295_32</t>
  </si>
  <si>
    <t>T295_33</t>
  </si>
  <si>
    <t>T295_35</t>
  </si>
  <si>
    <t>T295_36</t>
  </si>
  <si>
    <t>T295_37</t>
  </si>
  <si>
    <t>T295_41</t>
  </si>
  <si>
    <t>T295_43</t>
  </si>
  <si>
    <t>T295_44</t>
  </si>
  <si>
    <t>T295_46</t>
  </si>
  <si>
    <t>T295_47</t>
  </si>
  <si>
    <t>T295_50</t>
  </si>
  <si>
    <t>T295_51</t>
  </si>
  <si>
    <t>T295_53</t>
  </si>
  <si>
    <t>T295_54</t>
  </si>
  <si>
    <t>T295_56</t>
  </si>
  <si>
    <t>T295_59</t>
  </si>
  <si>
    <t>T295_62</t>
  </si>
  <si>
    <t>T295_64</t>
  </si>
  <si>
    <t>T295_65</t>
  </si>
  <si>
    <t>T295_66</t>
  </si>
  <si>
    <t>T295_67</t>
  </si>
  <si>
    <t>T295_68</t>
  </si>
  <si>
    <t>T295_69</t>
  </si>
  <si>
    <t>T295_70</t>
  </si>
  <si>
    <t>T295_71</t>
  </si>
  <si>
    <t>T295_73</t>
  </si>
  <si>
    <t>T295_74</t>
  </si>
  <si>
    <t>T295_75</t>
  </si>
  <si>
    <t>T295_76</t>
  </si>
  <si>
    <t>T295_77</t>
  </si>
  <si>
    <t>T295_78</t>
  </si>
  <si>
    <t>T295_80</t>
  </si>
  <si>
    <t>T295_82</t>
  </si>
  <si>
    <t>T295_83</t>
  </si>
  <si>
    <t>T295_84</t>
  </si>
  <si>
    <t>T295_85</t>
  </si>
  <si>
    <t>T295_87</t>
  </si>
  <si>
    <t>T295_89</t>
  </si>
  <si>
    <t>T295_90</t>
  </si>
  <si>
    <t>T295_91</t>
  </si>
  <si>
    <t>T295_92</t>
  </si>
  <si>
    <t>T295_93</t>
  </si>
  <si>
    <t>T295_94</t>
  </si>
  <si>
    <t>T295_95</t>
  </si>
  <si>
    <t>T295_98</t>
  </si>
  <si>
    <t>T295_100</t>
  </si>
  <si>
    <t>T295_102</t>
  </si>
  <si>
    <t>T295_103</t>
  </si>
  <si>
    <t>T295_105</t>
  </si>
  <si>
    <t>T295_106</t>
  </si>
  <si>
    <t>T295_107</t>
  </si>
  <si>
    <t>T295_108</t>
  </si>
  <si>
    <t>T295_110</t>
  </si>
  <si>
    <t>T295_111</t>
  </si>
  <si>
    <t>T295_117</t>
  </si>
  <si>
    <t>T295_118</t>
  </si>
  <si>
    <t>T295_120</t>
  </si>
  <si>
    <t>T320A_06</t>
  </si>
  <si>
    <t>T320A_07</t>
  </si>
  <si>
    <t>T320A_08</t>
  </si>
  <si>
    <t>T320A_09</t>
  </si>
  <si>
    <t>T320A_10</t>
  </si>
  <si>
    <t>T320A_12</t>
  </si>
  <si>
    <t>T320A_15</t>
  </si>
  <si>
    <t>T320A_16</t>
  </si>
  <si>
    <t>T320A_17</t>
  </si>
  <si>
    <t>T320A_18</t>
  </si>
  <si>
    <t>T320A_21</t>
  </si>
  <si>
    <t>T320A_22</t>
  </si>
  <si>
    <t>T320A_24</t>
  </si>
  <si>
    <t>T320A_29</t>
  </si>
  <si>
    <t>T320A_30</t>
  </si>
  <si>
    <t>T320A_31</t>
  </si>
  <si>
    <t>T320A_33</t>
  </si>
  <si>
    <t>T320A_35</t>
  </si>
  <si>
    <t>T320A_36</t>
  </si>
  <si>
    <t>T320A_38</t>
  </si>
  <si>
    <t>T320A_39</t>
  </si>
  <si>
    <t>T320A_40</t>
  </si>
  <si>
    <t>T320A_41</t>
  </si>
  <si>
    <t>T320A_42</t>
  </si>
  <si>
    <t>T320A_43</t>
  </si>
  <si>
    <t>T320A_44</t>
  </si>
  <si>
    <t>T320A_45</t>
  </si>
  <si>
    <t>T320A_47</t>
  </si>
  <si>
    <t>T320A_49</t>
  </si>
  <si>
    <t>T320A_50</t>
  </si>
  <si>
    <t>T320A_54</t>
  </si>
  <si>
    <t>T320A_55</t>
  </si>
  <si>
    <t>T320A_62</t>
  </si>
  <si>
    <t>T320A_63</t>
  </si>
  <si>
    <t>T320A_67</t>
  </si>
  <si>
    <t>T320A_68</t>
  </si>
  <si>
    <t>T320A_69</t>
  </si>
  <si>
    <t>T320A_70</t>
  </si>
  <si>
    <t>T320A_71</t>
  </si>
  <si>
    <t>T320A_75</t>
  </si>
  <si>
    <t>T320A_77</t>
  </si>
  <si>
    <t>T320A_78</t>
  </si>
  <si>
    <t>T320A_79</t>
  </si>
  <si>
    <t>T320A_80</t>
  </si>
  <si>
    <t>T320A_81</t>
  </si>
  <si>
    <t>T320A_82</t>
  </si>
  <si>
    <t>T320A_85</t>
  </si>
  <si>
    <t>T320A_86</t>
  </si>
  <si>
    <t>T320A_87</t>
  </si>
  <si>
    <t>T320A_88</t>
  </si>
  <si>
    <t>T320A_89</t>
  </si>
  <si>
    <t>T320A_91</t>
  </si>
  <si>
    <t>T320A_92</t>
  </si>
  <si>
    <t>T320A_96</t>
  </si>
  <si>
    <t>T320A_97</t>
  </si>
  <si>
    <t>T320A_98</t>
  </si>
  <si>
    <t>T320A_99</t>
  </si>
  <si>
    <t>T320A_100</t>
  </si>
  <si>
    <t>T320A_101</t>
  </si>
  <si>
    <t>T320A_107</t>
  </si>
  <si>
    <t>T320A_108</t>
  </si>
  <si>
    <t>T320A_109</t>
  </si>
  <si>
    <t>T320A_110</t>
  </si>
  <si>
    <t>T320A_111</t>
  </si>
  <si>
    <t>T320A_113</t>
  </si>
  <si>
    <t>T320A_114</t>
  </si>
  <si>
    <t>T320A_115</t>
  </si>
  <si>
    <t>T320A_116</t>
  </si>
  <si>
    <t>T320A_118</t>
  </si>
  <si>
    <t>T320A_119</t>
  </si>
  <si>
    <t>T356B_001</t>
  </si>
  <si>
    <t>T356B_002</t>
  </si>
  <si>
    <t>T356B_003</t>
  </si>
  <si>
    <t>T356B_004</t>
  </si>
  <si>
    <t>T356B_005</t>
  </si>
  <si>
    <t>T356B_007</t>
  </si>
  <si>
    <t>T356B_008</t>
  </si>
  <si>
    <t>T356B_009</t>
  </si>
  <si>
    <t>T356B_011</t>
  </si>
  <si>
    <t>T356B_012</t>
  </si>
  <si>
    <t>T356B_013</t>
  </si>
  <si>
    <t>T356B_014</t>
  </si>
  <si>
    <t>T356B_015</t>
  </si>
  <si>
    <t>T356B_016</t>
  </si>
  <si>
    <t>T356B_018</t>
  </si>
  <si>
    <t>T356B_019</t>
  </si>
  <si>
    <t>T356B_020</t>
  </si>
  <si>
    <t>T356B_021</t>
  </si>
  <si>
    <t>T356B_022</t>
  </si>
  <si>
    <t>T356B_023</t>
  </si>
  <si>
    <t>T356B_025</t>
  </si>
  <si>
    <t>T356B_026</t>
  </si>
  <si>
    <t>T356B_028</t>
  </si>
  <si>
    <t>T356B_030</t>
  </si>
  <si>
    <t>T356B_031</t>
  </si>
  <si>
    <t>T356B_032</t>
  </si>
  <si>
    <t>T356B_033</t>
  </si>
  <si>
    <t>T356B_034</t>
  </si>
  <si>
    <t>T356B_035</t>
  </si>
  <si>
    <t>T356B_038</t>
  </si>
  <si>
    <t>T356B_039</t>
  </si>
  <si>
    <t>T356B_040</t>
  </si>
  <si>
    <t>T356B_041</t>
  </si>
  <si>
    <t>T356B_045</t>
  </si>
  <si>
    <t>T356B_046</t>
  </si>
  <si>
    <t>T356B_050</t>
  </si>
  <si>
    <t>T356B_056</t>
  </si>
  <si>
    <t>T356B_061</t>
  </si>
  <si>
    <t>T356B_063</t>
  </si>
  <si>
    <t>T356B_069</t>
  </si>
  <si>
    <t>T356B_071</t>
  </si>
  <si>
    <t>T356B_072</t>
  </si>
  <si>
    <t>T356B_073</t>
  </si>
  <si>
    <t>T356B_074</t>
  </si>
  <si>
    <t>T356B_075</t>
  </si>
  <si>
    <t>T356B_076</t>
  </si>
  <si>
    <t>T356B_078</t>
  </si>
  <si>
    <t>T356B_080</t>
  </si>
  <si>
    <t>T356B_085</t>
  </si>
  <si>
    <t>T356B_088</t>
  </si>
  <si>
    <t>T356B_090</t>
  </si>
  <si>
    <t>T356B_091</t>
  </si>
  <si>
    <t>T356B_093</t>
  </si>
  <si>
    <t>T356B_095</t>
  </si>
  <si>
    <t>T356B_097</t>
  </si>
  <si>
    <t>T356B_098</t>
  </si>
  <si>
    <t>T356B_099</t>
  </si>
  <si>
    <t>T356B_100</t>
  </si>
  <si>
    <t>T356B_102</t>
  </si>
  <si>
    <t>T356B_105</t>
  </si>
  <si>
    <t>T356B_106</t>
  </si>
  <si>
    <t>T356B_107</t>
  </si>
  <si>
    <t>T356B_108</t>
  </si>
  <si>
    <t>T356B_109</t>
  </si>
  <si>
    <t>T356B_110</t>
  </si>
  <si>
    <t>T356B_113</t>
  </si>
  <si>
    <t>T356B_114</t>
  </si>
  <si>
    <t>T356B_115</t>
  </si>
  <si>
    <t>T356B_116</t>
  </si>
  <si>
    <t>T356B_117</t>
  </si>
  <si>
    <t>T356B_118</t>
  </si>
  <si>
    <t>T356B_119</t>
  </si>
  <si>
    <t>T356B_120</t>
  </si>
  <si>
    <t>T295_112</t>
  </si>
  <si>
    <t>T295_96</t>
  </si>
  <si>
    <t>T295_27</t>
  </si>
  <si>
    <t>T290A_18</t>
  </si>
  <si>
    <t>TDM Ga</t>
  </si>
  <si>
    <t>Table S5. LA-MC-ICP-MS Lu-Hf isotopic compositions of the dated detrital zircons from the Permian and Lower Jurassic sandstones in Tokat Massif (Eastern to Central Pontides)</t>
  </si>
  <si>
    <t>Sample T239</t>
  </si>
  <si>
    <t>Sample T267</t>
  </si>
  <si>
    <t>Sample T290A</t>
  </si>
  <si>
    <t>Sample T295</t>
  </si>
  <si>
    <t>Sample T320A</t>
  </si>
  <si>
    <t>Sample T356B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</si>
</sst>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00"/>
    <numFmt numFmtId="167" formatCode="0.00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sz val="11"/>
      <name val="Calibri"/>
      <family val="2"/>
    </font>
    <font>
      <b/>
      <vertAlign val="subscript"/>
      <sz val="11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2"/>
      <name val="Calibri"/>
      <family val="2"/>
      <charset val="16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33" borderId="0" xfId="0" applyFill="1" applyAlignment="1">
      <alignment horizontal="center" vertical="center" wrapText="1"/>
    </xf>
    <xf numFmtId="0" fontId="19" fillId="34" borderId="10" xfId="0" applyFont="1" applyFill="1" applyBorder="1" applyAlignment="1">
      <alignment horizontal="center" vertical="center" wrapText="1"/>
    </xf>
    <xf numFmtId="11" fontId="0" fillId="34" borderId="11" xfId="0" applyNumberFormat="1" applyFill="1" applyBorder="1" applyAlignment="1">
      <alignment horizontal="center" vertical="center" wrapText="1"/>
    </xf>
    <xf numFmtId="166" fontId="0" fillId="35" borderId="12" xfId="0" applyNumberFormat="1" applyFill="1" applyBorder="1" applyAlignment="1">
      <alignment horizontal="center" vertical="center" wrapText="1"/>
    </xf>
    <xf numFmtId="0" fontId="0" fillId="33" borderId="0" xfId="0" applyFill="1" applyAlignment="1">
      <alignment horizontal="left" vertical="center"/>
    </xf>
    <xf numFmtId="166" fontId="0" fillId="33" borderId="0" xfId="0" applyNumberFormat="1" applyFill="1" applyAlignment="1">
      <alignment horizontal="center" vertical="center"/>
    </xf>
    <xf numFmtId="164" fontId="0" fillId="33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" fontId="0" fillId="0" borderId="0" xfId="0" applyNumberFormat="1" applyFill="1" applyAlignment="1">
      <alignment horizontal="center" vertical="center"/>
    </xf>
    <xf numFmtId="166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166" fontId="16" fillId="0" borderId="0" xfId="0" applyNumberFormat="1" applyFont="1" applyFill="1" applyAlignment="1">
      <alignment horizontal="center" vertical="center"/>
    </xf>
    <xf numFmtId="0" fontId="0" fillId="0" borderId="0" xfId="0" applyFill="1"/>
    <xf numFmtId="164" fontId="16" fillId="0" borderId="0" xfId="0" applyNumberFormat="1" applyFont="1" applyFill="1" applyAlignment="1">
      <alignment horizontal="center" vertical="center"/>
    </xf>
    <xf numFmtId="1" fontId="0" fillId="0" borderId="0" xfId="0" applyNumberFormat="1" applyFont="1" applyFill="1" applyAlignment="1">
      <alignment horizontal="center" vertical="center"/>
    </xf>
    <xf numFmtId="166" fontId="16" fillId="36" borderId="13" xfId="0" applyNumberFormat="1" applyFont="1" applyFill="1" applyBorder="1" applyAlignment="1">
      <alignment horizontal="center" vertical="center"/>
    </xf>
    <xf numFmtId="166" fontId="16" fillId="36" borderId="14" xfId="0" applyNumberFormat="1" applyFont="1" applyFill="1" applyBorder="1" applyAlignment="1">
      <alignment horizontal="center" vertical="center"/>
    </xf>
    <xf numFmtId="164" fontId="16" fillId="36" borderId="13" xfId="0" applyNumberFormat="1" applyFont="1" applyFill="1" applyBorder="1" applyAlignment="1">
      <alignment horizontal="center" vertical="center"/>
    </xf>
    <xf numFmtId="164" fontId="16" fillId="36" borderId="14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164" fontId="20" fillId="0" borderId="0" xfId="0" applyNumberFormat="1" applyFont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164" fontId="20" fillId="0" borderId="0" xfId="0" applyNumberFormat="1" applyFont="1" applyAlignment="1">
      <alignment horizontal="center" vertical="center"/>
    </xf>
    <xf numFmtId="1" fontId="20" fillId="0" borderId="0" xfId="0" applyNumberFormat="1" applyFont="1" applyAlignment="1">
      <alignment horizontal="center" vertical="center"/>
    </xf>
    <xf numFmtId="166" fontId="20" fillId="0" borderId="0" xfId="0" applyNumberFormat="1" applyFont="1" applyAlignment="1">
      <alignment horizontal="center" vertical="center"/>
    </xf>
    <xf numFmtId="167" fontId="20" fillId="0" borderId="0" xfId="0" applyNumberFormat="1" applyFont="1" applyAlignment="1">
      <alignment horizontal="center" vertical="center"/>
    </xf>
    <xf numFmtId="165" fontId="20" fillId="0" borderId="0" xfId="0" applyNumberFormat="1" applyFont="1" applyAlignment="1">
      <alignment horizontal="center" vertical="center"/>
    </xf>
    <xf numFmtId="2" fontId="20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166" fontId="21" fillId="36" borderId="13" xfId="0" applyNumberFormat="1" applyFont="1" applyFill="1" applyBorder="1" applyAlignment="1">
      <alignment horizontal="center" vertical="center"/>
    </xf>
    <xf numFmtId="166" fontId="21" fillId="36" borderId="14" xfId="0" applyNumberFormat="1" applyFont="1" applyFill="1" applyBorder="1" applyAlignment="1">
      <alignment horizontal="center" vertical="center"/>
    </xf>
    <xf numFmtId="2" fontId="20" fillId="0" borderId="0" xfId="0" applyNumberFormat="1" applyFont="1" applyAlignment="1">
      <alignment horizontal="center" vertical="center" wrapText="1"/>
    </xf>
    <xf numFmtId="167" fontId="20" fillId="0" borderId="0" xfId="0" applyNumberFormat="1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6" fillId="33" borderId="0" xfId="0" applyFont="1" applyFill="1" applyAlignment="1">
      <alignment horizontal="center" vertical="center" wrapText="1"/>
    </xf>
    <xf numFmtId="1" fontId="20" fillId="0" borderId="0" xfId="0" applyNumberFormat="1" applyFont="1" applyAlignment="1">
      <alignment horizontal="center" vertical="center" wrapText="1"/>
    </xf>
    <xf numFmtId="1" fontId="20" fillId="0" borderId="0" xfId="0" applyNumberFormat="1" applyFont="1" applyFill="1" applyAlignment="1">
      <alignment horizontal="center" vertical="center"/>
    </xf>
    <xf numFmtId="0" fontId="28" fillId="0" borderId="0" xfId="0" applyFont="1" applyAlignment="1">
      <alignment horizontal="left" vertical="center"/>
    </xf>
    <xf numFmtId="2" fontId="0" fillId="0" borderId="0" xfId="0" applyNumberFormat="1" applyAlignment="1">
      <alignment vertical="center" wrapText="1"/>
    </xf>
    <xf numFmtId="164" fontId="21" fillId="0" borderId="0" xfId="0" applyNumberFormat="1" applyFont="1" applyAlignment="1">
      <alignment horizontal="center" vertical="center"/>
    </xf>
    <xf numFmtId="1" fontId="21" fillId="0" borderId="0" xfId="0" applyNumberFormat="1" applyFont="1" applyAlignment="1">
      <alignment horizontal="center" vertical="center"/>
    </xf>
    <xf numFmtId="166" fontId="21" fillId="0" borderId="0" xfId="0" applyNumberFormat="1" applyFont="1" applyAlignment="1">
      <alignment horizontal="center" vertical="center"/>
    </xf>
    <xf numFmtId="167" fontId="21" fillId="0" borderId="0" xfId="0" applyNumberFormat="1" applyFont="1" applyAlignment="1">
      <alignment horizontal="center" vertical="center"/>
    </xf>
    <xf numFmtId="165" fontId="21" fillId="0" borderId="0" xfId="0" applyNumberFormat="1" applyFont="1" applyAlignment="1">
      <alignment horizontal="center" vertical="center"/>
    </xf>
    <xf numFmtId="2" fontId="21" fillId="0" borderId="0" xfId="0" applyNumberFormat="1" applyFont="1" applyAlignment="1">
      <alignment horizontal="center" vertical="center"/>
    </xf>
    <xf numFmtId="0" fontId="16" fillId="0" borderId="0" xfId="0" applyFont="1" applyAlignment="1">
      <alignment vertical="center"/>
    </xf>
    <xf numFmtId="1" fontId="21" fillId="0" borderId="0" xfId="0" applyNumberFormat="1" applyFont="1" applyFill="1" applyAlignment="1">
      <alignment horizontal="center" vertical="center"/>
    </xf>
    <xf numFmtId="166" fontId="16" fillId="33" borderId="0" xfId="0" applyNumberFormat="1" applyFont="1" applyFill="1" applyAlignment="1">
      <alignment horizontal="center" vertical="center"/>
    </xf>
    <xf numFmtId="164" fontId="16" fillId="33" borderId="0" xfId="0" applyNumberFormat="1" applyFont="1" applyFill="1" applyAlignment="1">
      <alignment horizontal="center" vertical="center"/>
    </xf>
    <xf numFmtId="2" fontId="16" fillId="0" borderId="0" xfId="0" applyNumberFormat="1" applyFont="1" applyAlignment="1">
      <alignment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strRef>
              <c:f>'Lu-Hf isotopy'!$Y$3</c:f>
              <c:strCache>
                <c:ptCount val="1"/>
                <c:pt idx="0">
                  <c:v>εHf (t)</c:v>
                </c:pt>
              </c:strCache>
            </c:strRef>
          </c:tx>
          <c:spPr>
            <a:ln w="19050">
              <a:noFill/>
            </a:ln>
          </c:spPr>
          <c:xVal>
            <c:numRef>
              <c:f>'Lu-Hf isotopy'!$T$5:$T$99</c:f>
              <c:numCache>
                <c:formatCode>0</c:formatCode>
                <c:ptCount val="95"/>
                <c:pt idx="0">
                  <c:v>1863</c:v>
                </c:pt>
                <c:pt idx="1">
                  <c:v>382</c:v>
                </c:pt>
                <c:pt idx="2">
                  <c:v>454.8</c:v>
                </c:pt>
                <c:pt idx="3">
                  <c:v>611</c:v>
                </c:pt>
                <c:pt idx="4">
                  <c:v>738</c:v>
                </c:pt>
                <c:pt idx="5">
                  <c:v>2581</c:v>
                </c:pt>
                <c:pt idx="6">
                  <c:v>2536</c:v>
                </c:pt>
                <c:pt idx="7">
                  <c:v>381.5</c:v>
                </c:pt>
                <c:pt idx="8">
                  <c:v>2383</c:v>
                </c:pt>
                <c:pt idx="9">
                  <c:v>370.8</c:v>
                </c:pt>
                <c:pt idx="10">
                  <c:v>228.3</c:v>
                </c:pt>
                <c:pt idx="11">
                  <c:v>1816</c:v>
                </c:pt>
                <c:pt idx="12">
                  <c:v>2455</c:v>
                </c:pt>
                <c:pt idx="13">
                  <c:v>665</c:v>
                </c:pt>
                <c:pt idx="14">
                  <c:v>300.39999999999998</c:v>
                </c:pt>
                <c:pt idx="15">
                  <c:v>1830</c:v>
                </c:pt>
                <c:pt idx="16">
                  <c:v>1132</c:v>
                </c:pt>
                <c:pt idx="17">
                  <c:v>2148</c:v>
                </c:pt>
                <c:pt idx="18">
                  <c:v>1808</c:v>
                </c:pt>
                <c:pt idx="19">
                  <c:v>531.29999999999995</c:v>
                </c:pt>
                <c:pt idx="20">
                  <c:v>2181</c:v>
                </c:pt>
                <c:pt idx="21">
                  <c:v>2002</c:v>
                </c:pt>
                <c:pt idx="22">
                  <c:v>375.1</c:v>
                </c:pt>
                <c:pt idx="23">
                  <c:v>1847</c:v>
                </c:pt>
                <c:pt idx="24">
                  <c:v>1863</c:v>
                </c:pt>
                <c:pt idx="25">
                  <c:v>382.7</c:v>
                </c:pt>
                <c:pt idx="26">
                  <c:v>974</c:v>
                </c:pt>
                <c:pt idx="27">
                  <c:v>2816</c:v>
                </c:pt>
                <c:pt idx="28">
                  <c:v>246.3</c:v>
                </c:pt>
                <c:pt idx="29">
                  <c:v>311.5</c:v>
                </c:pt>
                <c:pt idx="30">
                  <c:v>1022</c:v>
                </c:pt>
                <c:pt idx="31">
                  <c:v>207.2</c:v>
                </c:pt>
                <c:pt idx="32">
                  <c:v>1074</c:v>
                </c:pt>
                <c:pt idx="33">
                  <c:v>211.4</c:v>
                </c:pt>
                <c:pt idx="34">
                  <c:v>567.20000000000005</c:v>
                </c:pt>
                <c:pt idx="35">
                  <c:v>292</c:v>
                </c:pt>
                <c:pt idx="36">
                  <c:v>433</c:v>
                </c:pt>
                <c:pt idx="37">
                  <c:v>240.1</c:v>
                </c:pt>
                <c:pt idx="38">
                  <c:v>384.5</c:v>
                </c:pt>
                <c:pt idx="39">
                  <c:v>388.6</c:v>
                </c:pt>
                <c:pt idx="40">
                  <c:v>1858</c:v>
                </c:pt>
                <c:pt idx="41">
                  <c:v>1893.3</c:v>
                </c:pt>
                <c:pt idx="42">
                  <c:v>1986</c:v>
                </c:pt>
                <c:pt idx="43">
                  <c:v>451</c:v>
                </c:pt>
                <c:pt idx="44">
                  <c:v>337.2</c:v>
                </c:pt>
                <c:pt idx="45">
                  <c:v>655.7</c:v>
                </c:pt>
                <c:pt idx="46">
                  <c:v>560</c:v>
                </c:pt>
                <c:pt idx="47">
                  <c:v>2063</c:v>
                </c:pt>
                <c:pt idx="48">
                  <c:v>2608</c:v>
                </c:pt>
                <c:pt idx="49">
                  <c:v>309.7</c:v>
                </c:pt>
                <c:pt idx="50">
                  <c:v>973</c:v>
                </c:pt>
                <c:pt idx="51">
                  <c:v>200</c:v>
                </c:pt>
                <c:pt idx="52">
                  <c:v>883</c:v>
                </c:pt>
                <c:pt idx="53">
                  <c:v>825</c:v>
                </c:pt>
                <c:pt idx="54">
                  <c:v>381</c:v>
                </c:pt>
                <c:pt idx="55">
                  <c:v>1839</c:v>
                </c:pt>
                <c:pt idx="56">
                  <c:v>1847</c:v>
                </c:pt>
                <c:pt idx="57">
                  <c:v>2484</c:v>
                </c:pt>
                <c:pt idx="58">
                  <c:v>1584</c:v>
                </c:pt>
                <c:pt idx="59">
                  <c:v>225.3</c:v>
                </c:pt>
                <c:pt idx="60">
                  <c:v>430</c:v>
                </c:pt>
                <c:pt idx="61">
                  <c:v>307.39999999999998</c:v>
                </c:pt>
                <c:pt idx="62">
                  <c:v>1002</c:v>
                </c:pt>
                <c:pt idx="63">
                  <c:v>527</c:v>
                </c:pt>
                <c:pt idx="64">
                  <c:v>1850</c:v>
                </c:pt>
                <c:pt idx="65">
                  <c:v>195.2</c:v>
                </c:pt>
                <c:pt idx="66">
                  <c:v>430.1</c:v>
                </c:pt>
                <c:pt idx="67">
                  <c:v>2610</c:v>
                </c:pt>
                <c:pt idx="68">
                  <c:v>1931</c:v>
                </c:pt>
                <c:pt idx="69">
                  <c:v>330</c:v>
                </c:pt>
                <c:pt idx="70">
                  <c:v>590.4</c:v>
                </c:pt>
                <c:pt idx="71">
                  <c:v>333.1</c:v>
                </c:pt>
                <c:pt idx="72">
                  <c:v>1887</c:v>
                </c:pt>
                <c:pt idx="73">
                  <c:v>1003</c:v>
                </c:pt>
                <c:pt idx="74">
                  <c:v>635</c:v>
                </c:pt>
                <c:pt idx="75">
                  <c:v>651.6</c:v>
                </c:pt>
                <c:pt idx="76">
                  <c:v>449.1</c:v>
                </c:pt>
                <c:pt idx="77">
                  <c:v>316.10000000000002</c:v>
                </c:pt>
                <c:pt idx="78">
                  <c:v>772</c:v>
                </c:pt>
                <c:pt idx="79">
                  <c:v>213.3</c:v>
                </c:pt>
                <c:pt idx="80">
                  <c:v>386.8</c:v>
                </c:pt>
                <c:pt idx="81">
                  <c:v>427.6</c:v>
                </c:pt>
                <c:pt idx="82">
                  <c:v>230.8</c:v>
                </c:pt>
                <c:pt idx="83">
                  <c:v>1852</c:v>
                </c:pt>
                <c:pt idx="84">
                  <c:v>985</c:v>
                </c:pt>
                <c:pt idx="85">
                  <c:v>401.6</c:v>
                </c:pt>
                <c:pt idx="86">
                  <c:v>648.5</c:v>
                </c:pt>
                <c:pt idx="87">
                  <c:v>943</c:v>
                </c:pt>
                <c:pt idx="88">
                  <c:v>210</c:v>
                </c:pt>
                <c:pt idx="89">
                  <c:v>2090</c:v>
                </c:pt>
                <c:pt idx="90">
                  <c:v>1144</c:v>
                </c:pt>
                <c:pt idx="91">
                  <c:v>971</c:v>
                </c:pt>
                <c:pt idx="92">
                  <c:v>1838</c:v>
                </c:pt>
                <c:pt idx="93">
                  <c:v>660.4</c:v>
                </c:pt>
                <c:pt idx="94">
                  <c:v>298.39999999999998</c:v>
                </c:pt>
              </c:numCache>
            </c:numRef>
          </c:xVal>
          <c:yVal>
            <c:numRef>
              <c:f>'Lu-Hf isotopy'!$Y$5:$Y$99</c:f>
              <c:numCache>
                <c:formatCode>0.0</c:formatCode>
                <c:ptCount val="95"/>
                <c:pt idx="0">
                  <c:v>-3.0502659253484055</c:v>
                </c:pt>
                <c:pt idx="1">
                  <c:v>2.7735358450509118</c:v>
                </c:pt>
                <c:pt idx="2">
                  <c:v>5.235386047290902</c:v>
                </c:pt>
                <c:pt idx="3">
                  <c:v>-5.1782366003261249</c:v>
                </c:pt>
                <c:pt idx="4">
                  <c:v>2.8611788785304348</c:v>
                </c:pt>
                <c:pt idx="5">
                  <c:v>-11.780523319809832</c:v>
                </c:pt>
                <c:pt idx="6">
                  <c:v>1.7666720205422592</c:v>
                </c:pt>
                <c:pt idx="7">
                  <c:v>7.2379314029502595</c:v>
                </c:pt>
                <c:pt idx="8">
                  <c:v>2.2245168262902126</c:v>
                </c:pt>
                <c:pt idx="9">
                  <c:v>-8.8598811368822972</c:v>
                </c:pt>
                <c:pt idx="10">
                  <c:v>4.8963978853366896</c:v>
                </c:pt>
                <c:pt idx="11">
                  <c:v>-18.873811276495232</c:v>
                </c:pt>
                <c:pt idx="12">
                  <c:v>-1.3498134933687123</c:v>
                </c:pt>
                <c:pt idx="13">
                  <c:v>-12.033834573388358</c:v>
                </c:pt>
                <c:pt idx="14">
                  <c:v>9.4884737596268032</c:v>
                </c:pt>
                <c:pt idx="15">
                  <c:v>-6.9363150547907537</c:v>
                </c:pt>
                <c:pt idx="16">
                  <c:v>-7.0185042718340362</c:v>
                </c:pt>
                <c:pt idx="17">
                  <c:v>-3.4384203875792441</c:v>
                </c:pt>
                <c:pt idx="18">
                  <c:v>-3.7449556163093867</c:v>
                </c:pt>
                <c:pt idx="19">
                  <c:v>-9.8571247659062777</c:v>
                </c:pt>
                <c:pt idx="20">
                  <c:v>14.413002664099839</c:v>
                </c:pt>
                <c:pt idx="21">
                  <c:v>-10.508040188669243</c:v>
                </c:pt>
                <c:pt idx="22">
                  <c:v>4.9767668266431642</c:v>
                </c:pt>
                <c:pt idx="23">
                  <c:v>-4.0399836522786448</c:v>
                </c:pt>
                <c:pt idx="24">
                  <c:v>-5.5328997600678775</c:v>
                </c:pt>
                <c:pt idx="25">
                  <c:v>0.64252774645723321</c:v>
                </c:pt>
                <c:pt idx="26">
                  <c:v>-3.4756628124554823</c:v>
                </c:pt>
                <c:pt idx="27">
                  <c:v>9.3038197341854811E-2</c:v>
                </c:pt>
                <c:pt idx="28">
                  <c:v>2.4030220930693069</c:v>
                </c:pt>
                <c:pt idx="29">
                  <c:v>0.49805073400577271</c:v>
                </c:pt>
                <c:pt idx="30">
                  <c:v>2.7494608082467842</c:v>
                </c:pt>
                <c:pt idx="31">
                  <c:v>-0.75845802620988501</c:v>
                </c:pt>
                <c:pt idx="32">
                  <c:v>2.2086616287575467</c:v>
                </c:pt>
                <c:pt idx="33">
                  <c:v>4.6413603393791192</c:v>
                </c:pt>
                <c:pt idx="34">
                  <c:v>1.6929700612622334</c:v>
                </c:pt>
                <c:pt idx="35">
                  <c:v>8.2299600984914179</c:v>
                </c:pt>
                <c:pt idx="36">
                  <c:v>-1.6598038095316792</c:v>
                </c:pt>
                <c:pt idx="37">
                  <c:v>-0.33306533112065217</c:v>
                </c:pt>
                <c:pt idx="38">
                  <c:v>5.0924763003079576</c:v>
                </c:pt>
                <c:pt idx="39">
                  <c:v>-7.8703960464676648</c:v>
                </c:pt>
                <c:pt idx="40">
                  <c:v>-7.0813517110279722</c:v>
                </c:pt>
                <c:pt idx="41">
                  <c:v>2.828553302938186</c:v>
                </c:pt>
                <c:pt idx="42">
                  <c:v>-12.170830704876234</c:v>
                </c:pt>
                <c:pt idx="43">
                  <c:v>-1.6745713443733212</c:v>
                </c:pt>
                <c:pt idx="44">
                  <c:v>-4.7415497676750462</c:v>
                </c:pt>
                <c:pt idx="45">
                  <c:v>7.389943471163285</c:v>
                </c:pt>
                <c:pt idx="46">
                  <c:v>-4.3265866602726355</c:v>
                </c:pt>
                <c:pt idx="47">
                  <c:v>-1.3934075256472056</c:v>
                </c:pt>
                <c:pt idx="48">
                  <c:v>-0.89922067189052157</c:v>
                </c:pt>
                <c:pt idx="49">
                  <c:v>0.84497008867812085</c:v>
                </c:pt>
                <c:pt idx="50">
                  <c:v>1.6751477165333206</c:v>
                </c:pt>
                <c:pt idx="51">
                  <c:v>9.9118125680797142</c:v>
                </c:pt>
                <c:pt idx="52">
                  <c:v>8.6651244201196853</c:v>
                </c:pt>
                <c:pt idx="53">
                  <c:v>-3.1354452775744779</c:v>
                </c:pt>
                <c:pt idx="54">
                  <c:v>6.1037724135548643</c:v>
                </c:pt>
                <c:pt idx="55">
                  <c:v>-4.2946309431768359</c:v>
                </c:pt>
                <c:pt idx="56">
                  <c:v>-2.3363812860788258</c:v>
                </c:pt>
                <c:pt idx="57">
                  <c:v>-4.3450278764523009</c:v>
                </c:pt>
                <c:pt idx="58">
                  <c:v>-14.704235162913415</c:v>
                </c:pt>
                <c:pt idx="59">
                  <c:v>6.2463085042097077E-2</c:v>
                </c:pt>
                <c:pt idx="60">
                  <c:v>7.1437855383993387</c:v>
                </c:pt>
                <c:pt idx="61">
                  <c:v>12.550270908984196</c:v>
                </c:pt>
                <c:pt idx="62">
                  <c:v>-10.789541937610281</c:v>
                </c:pt>
                <c:pt idx="63">
                  <c:v>4.7480051977721871</c:v>
                </c:pt>
                <c:pt idx="64">
                  <c:v>1.387475700553864</c:v>
                </c:pt>
                <c:pt idx="65">
                  <c:v>7.5323128190363242</c:v>
                </c:pt>
                <c:pt idx="66">
                  <c:v>-4.5610332727574754</c:v>
                </c:pt>
                <c:pt idx="67">
                  <c:v>-0.9186390315807369</c:v>
                </c:pt>
                <c:pt idx="68">
                  <c:v>-1.6857368353129232</c:v>
                </c:pt>
                <c:pt idx="69">
                  <c:v>-4.477781242019363</c:v>
                </c:pt>
                <c:pt idx="70">
                  <c:v>-3.5015558026141314</c:v>
                </c:pt>
                <c:pt idx="71">
                  <c:v>-7.0074939304887174</c:v>
                </c:pt>
                <c:pt idx="72">
                  <c:v>-4.632986240846737</c:v>
                </c:pt>
                <c:pt idx="73">
                  <c:v>-14.908694896691443</c:v>
                </c:pt>
                <c:pt idx="74">
                  <c:v>-14.622993487202196</c:v>
                </c:pt>
                <c:pt idx="75">
                  <c:v>8.3560204433053009</c:v>
                </c:pt>
                <c:pt idx="76">
                  <c:v>-8.9226231531680522</c:v>
                </c:pt>
                <c:pt idx="77">
                  <c:v>-4.8088512269328643</c:v>
                </c:pt>
                <c:pt idx="78">
                  <c:v>-17.907549639425426</c:v>
                </c:pt>
                <c:pt idx="79">
                  <c:v>7.8380914171072291</c:v>
                </c:pt>
                <c:pt idx="80">
                  <c:v>-0.98104049193969978</c:v>
                </c:pt>
                <c:pt idx="81">
                  <c:v>7.673923752817835</c:v>
                </c:pt>
                <c:pt idx="82">
                  <c:v>-3.1931996604617208</c:v>
                </c:pt>
                <c:pt idx="83">
                  <c:v>-4.3563687455794309</c:v>
                </c:pt>
                <c:pt idx="84">
                  <c:v>10.012889235901934</c:v>
                </c:pt>
                <c:pt idx="85">
                  <c:v>4.1198659557206696</c:v>
                </c:pt>
                <c:pt idx="86">
                  <c:v>-18.281601937909507</c:v>
                </c:pt>
                <c:pt idx="87">
                  <c:v>-25.515531895763388</c:v>
                </c:pt>
                <c:pt idx="88">
                  <c:v>1.2425022015305487</c:v>
                </c:pt>
                <c:pt idx="89">
                  <c:v>6.7823885309215015</c:v>
                </c:pt>
                <c:pt idx="90">
                  <c:v>-8.3627344907644119</c:v>
                </c:pt>
                <c:pt idx="91">
                  <c:v>-14.440528465046176</c:v>
                </c:pt>
                <c:pt idx="92">
                  <c:v>-4.4281147514091401</c:v>
                </c:pt>
                <c:pt idx="93">
                  <c:v>3.9329176412716826</c:v>
                </c:pt>
                <c:pt idx="94">
                  <c:v>2.6153827982144939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4365-4C7C-A4BB-222F55C77571}"/>
            </c:ext>
          </c:extLst>
        </c:ser>
        <c:ser>
          <c:idx val="2"/>
          <c:order val="1"/>
          <c:spPr>
            <a:ln w="19050" cap="rnd">
              <a:noFill/>
              <a:round/>
            </a:ln>
            <a:effectLst/>
          </c:spPr>
          <c:xVal>
            <c:numRef>
              <c:f>'Lu-Hf isotopy'!$T$101:$T$181</c:f>
              <c:numCache>
                <c:formatCode>0</c:formatCode>
                <c:ptCount val="81"/>
                <c:pt idx="0">
                  <c:v>239</c:v>
                </c:pt>
                <c:pt idx="1">
                  <c:v>2021</c:v>
                </c:pt>
                <c:pt idx="2">
                  <c:v>1480</c:v>
                </c:pt>
                <c:pt idx="3">
                  <c:v>745</c:v>
                </c:pt>
                <c:pt idx="4">
                  <c:v>700</c:v>
                </c:pt>
                <c:pt idx="5">
                  <c:v>1035</c:v>
                </c:pt>
                <c:pt idx="6">
                  <c:v>960</c:v>
                </c:pt>
                <c:pt idx="7">
                  <c:v>1032</c:v>
                </c:pt>
                <c:pt idx="8">
                  <c:v>245.6</c:v>
                </c:pt>
                <c:pt idx="9">
                  <c:v>2015</c:v>
                </c:pt>
                <c:pt idx="10">
                  <c:v>234.9</c:v>
                </c:pt>
                <c:pt idx="11">
                  <c:v>249.5</c:v>
                </c:pt>
                <c:pt idx="12">
                  <c:v>314.3</c:v>
                </c:pt>
                <c:pt idx="13">
                  <c:v>241.1</c:v>
                </c:pt>
                <c:pt idx="14">
                  <c:v>1922</c:v>
                </c:pt>
                <c:pt idx="15">
                  <c:v>310.5</c:v>
                </c:pt>
                <c:pt idx="16">
                  <c:v>907</c:v>
                </c:pt>
                <c:pt idx="17">
                  <c:v>652</c:v>
                </c:pt>
                <c:pt idx="18">
                  <c:v>1016</c:v>
                </c:pt>
                <c:pt idx="19">
                  <c:v>234.9</c:v>
                </c:pt>
                <c:pt idx="20">
                  <c:v>577.5</c:v>
                </c:pt>
                <c:pt idx="21">
                  <c:v>2138</c:v>
                </c:pt>
                <c:pt idx="22">
                  <c:v>383.7</c:v>
                </c:pt>
                <c:pt idx="23">
                  <c:v>986</c:v>
                </c:pt>
                <c:pt idx="24">
                  <c:v>580.20000000000005</c:v>
                </c:pt>
                <c:pt idx="25">
                  <c:v>2575</c:v>
                </c:pt>
                <c:pt idx="26">
                  <c:v>398.3</c:v>
                </c:pt>
                <c:pt idx="27">
                  <c:v>321.10000000000002</c:v>
                </c:pt>
                <c:pt idx="28">
                  <c:v>615.79999999999995</c:v>
                </c:pt>
                <c:pt idx="29">
                  <c:v>420.7</c:v>
                </c:pt>
                <c:pt idx="30">
                  <c:v>954</c:v>
                </c:pt>
                <c:pt idx="31">
                  <c:v>320</c:v>
                </c:pt>
                <c:pt idx="32">
                  <c:v>2577</c:v>
                </c:pt>
                <c:pt idx="33">
                  <c:v>309.3</c:v>
                </c:pt>
                <c:pt idx="34">
                  <c:v>239.4</c:v>
                </c:pt>
                <c:pt idx="35">
                  <c:v>649.20000000000005</c:v>
                </c:pt>
                <c:pt idx="36">
                  <c:v>738</c:v>
                </c:pt>
                <c:pt idx="37">
                  <c:v>622.70000000000005</c:v>
                </c:pt>
                <c:pt idx="38">
                  <c:v>1002</c:v>
                </c:pt>
                <c:pt idx="39">
                  <c:v>579</c:v>
                </c:pt>
                <c:pt idx="40">
                  <c:v>634.4</c:v>
                </c:pt>
                <c:pt idx="41">
                  <c:v>705</c:v>
                </c:pt>
                <c:pt idx="42">
                  <c:v>2420</c:v>
                </c:pt>
                <c:pt idx="43">
                  <c:v>314</c:v>
                </c:pt>
                <c:pt idx="44">
                  <c:v>2028</c:v>
                </c:pt>
                <c:pt idx="45">
                  <c:v>662</c:v>
                </c:pt>
                <c:pt idx="46">
                  <c:v>1853</c:v>
                </c:pt>
                <c:pt idx="47">
                  <c:v>1632</c:v>
                </c:pt>
                <c:pt idx="48">
                  <c:v>781</c:v>
                </c:pt>
                <c:pt idx="49">
                  <c:v>351.4</c:v>
                </c:pt>
                <c:pt idx="50">
                  <c:v>1067</c:v>
                </c:pt>
                <c:pt idx="51">
                  <c:v>680</c:v>
                </c:pt>
                <c:pt idx="52">
                  <c:v>330.7</c:v>
                </c:pt>
                <c:pt idx="53">
                  <c:v>1003</c:v>
                </c:pt>
                <c:pt idx="54">
                  <c:v>1844</c:v>
                </c:pt>
                <c:pt idx="55">
                  <c:v>637.70000000000005</c:v>
                </c:pt>
                <c:pt idx="56">
                  <c:v>1011</c:v>
                </c:pt>
                <c:pt idx="57">
                  <c:v>1060</c:v>
                </c:pt>
                <c:pt idx="58">
                  <c:v>647.70000000000005</c:v>
                </c:pt>
                <c:pt idx="59">
                  <c:v>322.5</c:v>
                </c:pt>
                <c:pt idx="60">
                  <c:v>566.29999999999995</c:v>
                </c:pt>
                <c:pt idx="61">
                  <c:v>370.9</c:v>
                </c:pt>
                <c:pt idx="62">
                  <c:v>2442</c:v>
                </c:pt>
                <c:pt idx="63">
                  <c:v>378.5</c:v>
                </c:pt>
                <c:pt idx="64">
                  <c:v>243</c:v>
                </c:pt>
                <c:pt idx="65">
                  <c:v>690</c:v>
                </c:pt>
                <c:pt idx="66">
                  <c:v>252.1</c:v>
                </c:pt>
                <c:pt idx="67">
                  <c:v>1006</c:v>
                </c:pt>
                <c:pt idx="68">
                  <c:v>2444</c:v>
                </c:pt>
                <c:pt idx="69">
                  <c:v>306.89999999999998</c:v>
                </c:pt>
                <c:pt idx="70">
                  <c:v>560.9</c:v>
                </c:pt>
                <c:pt idx="71">
                  <c:v>1015</c:v>
                </c:pt>
                <c:pt idx="72">
                  <c:v>527.70000000000005</c:v>
                </c:pt>
                <c:pt idx="73">
                  <c:v>297.5</c:v>
                </c:pt>
                <c:pt idx="74">
                  <c:v>595.4</c:v>
                </c:pt>
                <c:pt idx="75">
                  <c:v>383.9</c:v>
                </c:pt>
                <c:pt idx="76">
                  <c:v>1020</c:v>
                </c:pt>
                <c:pt idx="77">
                  <c:v>253.4</c:v>
                </c:pt>
                <c:pt idx="78">
                  <c:v>2492</c:v>
                </c:pt>
                <c:pt idx="79">
                  <c:v>383.4</c:v>
                </c:pt>
                <c:pt idx="80">
                  <c:v>2034</c:v>
                </c:pt>
              </c:numCache>
            </c:numRef>
          </c:xVal>
          <c:yVal>
            <c:numRef>
              <c:f>'Lu-Hf isotopy'!$Y$101:$Y$181</c:f>
              <c:numCache>
                <c:formatCode>0.0</c:formatCode>
                <c:ptCount val="81"/>
                <c:pt idx="0">
                  <c:v>1.3503717796470305</c:v>
                </c:pt>
                <c:pt idx="1">
                  <c:v>-10.655947058615389</c:v>
                </c:pt>
                <c:pt idx="2">
                  <c:v>4.111616213813285</c:v>
                </c:pt>
                <c:pt idx="3">
                  <c:v>-5.88379119805027</c:v>
                </c:pt>
                <c:pt idx="4">
                  <c:v>5.8390543016773044</c:v>
                </c:pt>
                <c:pt idx="5">
                  <c:v>-9.0085962466779357</c:v>
                </c:pt>
                <c:pt idx="6">
                  <c:v>-4.130334441387884</c:v>
                </c:pt>
                <c:pt idx="7">
                  <c:v>-2.3775953271509831</c:v>
                </c:pt>
                <c:pt idx="8">
                  <c:v>-0.51774587910613512</c:v>
                </c:pt>
                <c:pt idx="9">
                  <c:v>-8.1698606618663128</c:v>
                </c:pt>
                <c:pt idx="10">
                  <c:v>-2.734508293101845</c:v>
                </c:pt>
                <c:pt idx="11">
                  <c:v>2.7773721696711107</c:v>
                </c:pt>
                <c:pt idx="12">
                  <c:v>-3.3279062106827961</c:v>
                </c:pt>
                <c:pt idx="13">
                  <c:v>1.5520153464598785</c:v>
                </c:pt>
                <c:pt idx="14">
                  <c:v>-3.91730575128868</c:v>
                </c:pt>
                <c:pt idx="15">
                  <c:v>-4.3047602783963246</c:v>
                </c:pt>
                <c:pt idx="16">
                  <c:v>-2.3215035634793768</c:v>
                </c:pt>
                <c:pt idx="17">
                  <c:v>-7.5969627889871383</c:v>
                </c:pt>
                <c:pt idx="18">
                  <c:v>3.1929905852634555</c:v>
                </c:pt>
                <c:pt idx="19">
                  <c:v>2.501896972328943</c:v>
                </c:pt>
                <c:pt idx="20">
                  <c:v>-22.754583752043757</c:v>
                </c:pt>
                <c:pt idx="21">
                  <c:v>2.5117729831314328</c:v>
                </c:pt>
                <c:pt idx="22">
                  <c:v>6.7003817761546181</c:v>
                </c:pt>
                <c:pt idx="23">
                  <c:v>-7.9007005828413135</c:v>
                </c:pt>
                <c:pt idx="24">
                  <c:v>-6.1055913715257759</c:v>
                </c:pt>
                <c:pt idx="25">
                  <c:v>-4.4196871950163974</c:v>
                </c:pt>
                <c:pt idx="26">
                  <c:v>-4.1465016275699096</c:v>
                </c:pt>
                <c:pt idx="27">
                  <c:v>-3.1908567295946266</c:v>
                </c:pt>
                <c:pt idx="28">
                  <c:v>-9.9849387581762983</c:v>
                </c:pt>
                <c:pt idx="29">
                  <c:v>0.80338535717539017</c:v>
                </c:pt>
                <c:pt idx="30">
                  <c:v>-1.6260719405525315</c:v>
                </c:pt>
                <c:pt idx="31">
                  <c:v>-4.8261096615120902</c:v>
                </c:pt>
                <c:pt idx="32">
                  <c:v>-1.4056905742521053</c:v>
                </c:pt>
                <c:pt idx="33">
                  <c:v>-5.1167610529911922</c:v>
                </c:pt>
                <c:pt idx="34">
                  <c:v>-0.84399974153104296</c:v>
                </c:pt>
                <c:pt idx="35">
                  <c:v>2.1894814271194996</c:v>
                </c:pt>
                <c:pt idx="36">
                  <c:v>4.155776267731337</c:v>
                </c:pt>
                <c:pt idx="37">
                  <c:v>7.2458079406612086</c:v>
                </c:pt>
                <c:pt idx="38">
                  <c:v>-18.556192687960717</c:v>
                </c:pt>
                <c:pt idx="39">
                  <c:v>-4.9513751828977881</c:v>
                </c:pt>
                <c:pt idx="40">
                  <c:v>-12.255279302931799</c:v>
                </c:pt>
                <c:pt idx="41">
                  <c:v>-12.054679478737951</c:v>
                </c:pt>
                <c:pt idx="42">
                  <c:v>-5.2173470076932738</c:v>
                </c:pt>
                <c:pt idx="43">
                  <c:v>1.727368839965493E-2</c:v>
                </c:pt>
                <c:pt idx="44">
                  <c:v>0.3563148943386274</c:v>
                </c:pt>
                <c:pt idx="45">
                  <c:v>1.9866301220372584</c:v>
                </c:pt>
                <c:pt idx="46">
                  <c:v>-10.178813361755301</c:v>
                </c:pt>
                <c:pt idx="47">
                  <c:v>6.5506458091268982</c:v>
                </c:pt>
                <c:pt idx="48">
                  <c:v>-0.90140720660825124</c:v>
                </c:pt>
                <c:pt idx="49">
                  <c:v>-4.9692372642295979E-2</c:v>
                </c:pt>
                <c:pt idx="50">
                  <c:v>-7.3707134230616145</c:v>
                </c:pt>
                <c:pt idx="51">
                  <c:v>-3.7661871714400608</c:v>
                </c:pt>
                <c:pt idx="52">
                  <c:v>-7.1121265982931892</c:v>
                </c:pt>
                <c:pt idx="53">
                  <c:v>-12.953068063761286</c:v>
                </c:pt>
                <c:pt idx="54">
                  <c:v>0.28179147356643952</c:v>
                </c:pt>
                <c:pt idx="55">
                  <c:v>6.8960609323198696</c:v>
                </c:pt>
                <c:pt idx="56">
                  <c:v>9.1132451612674359</c:v>
                </c:pt>
                <c:pt idx="57">
                  <c:v>-5.5946408576290629</c:v>
                </c:pt>
                <c:pt idx="58">
                  <c:v>5.8347407091696724</c:v>
                </c:pt>
                <c:pt idx="59">
                  <c:v>-5.0252683814311361</c:v>
                </c:pt>
                <c:pt idx="60">
                  <c:v>-11.009393047335392</c:v>
                </c:pt>
                <c:pt idx="61">
                  <c:v>6.406917372872023</c:v>
                </c:pt>
                <c:pt idx="62">
                  <c:v>-2.8872813299207767</c:v>
                </c:pt>
                <c:pt idx="63">
                  <c:v>4.5802626277557934</c:v>
                </c:pt>
                <c:pt idx="64">
                  <c:v>2.1357425304824318</c:v>
                </c:pt>
                <c:pt idx="65">
                  <c:v>8.8900415054027349</c:v>
                </c:pt>
                <c:pt idx="66">
                  <c:v>2.4997591325592872</c:v>
                </c:pt>
                <c:pt idx="67">
                  <c:v>4.2466902603255363</c:v>
                </c:pt>
                <c:pt idx="68">
                  <c:v>-6.4022684624887027</c:v>
                </c:pt>
                <c:pt idx="69">
                  <c:v>-6.4856811327840269</c:v>
                </c:pt>
                <c:pt idx="70">
                  <c:v>-8.7848335249174347</c:v>
                </c:pt>
                <c:pt idx="71">
                  <c:v>-5.2962550035473566</c:v>
                </c:pt>
                <c:pt idx="72">
                  <c:v>-8.3034639705159563</c:v>
                </c:pt>
                <c:pt idx="73">
                  <c:v>-0.62259542810694235</c:v>
                </c:pt>
                <c:pt idx="74">
                  <c:v>-34.051988362635569</c:v>
                </c:pt>
                <c:pt idx="75">
                  <c:v>3.6289958821744683</c:v>
                </c:pt>
                <c:pt idx="76">
                  <c:v>-0.24934488098260488</c:v>
                </c:pt>
                <c:pt idx="77">
                  <c:v>1.9802881055897004</c:v>
                </c:pt>
                <c:pt idx="78">
                  <c:v>4.9520015381498972</c:v>
                </c:pt>
                <c:pt idx="79">
                  <c:v>-0.28575486661464033</c:v>
                </c:pt>
                <c:pt idx="80">
                  <c:v>-2.9182959459228552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4365-4C7C-A4BB-222F55C77571}"/>
            </c:ext>
          </c:extLst>
        </c:ser>
        <c:ser>
          <c:idx val="3"/>
          <c:order val="2"/>
          <c:spPr>
            <a:ln w="19050" cap="rnd">
              <a:noFill/>
              <a:round/>
            </a:ln>
            <a:effectLst/>
          </c:spPr>
          <c:xVal>
            <c:numRef>
              <c:f>'Lu-Hf isotopy'!$T$183:$T$265</c:f>
              <c:numCache>
                <c:formatCode>0</c:formatCode>
                <c:ptCount val="83"/>
                <c:pt idx="0">
                  <c:v>316</c:v>
                </c:pt>
                <c:pt idx="1">
                  <c:v>789</c:v>
                </c:pt>
                <c:pt idx="2">
                  <c:v>305.10000000000002</c:v>
                </c:pt>
                <c:pt idx="3">
                  <c:v>553.29999999999995</c:v>
                </c:pt>
                <c:pt idx="4">
                  <c:v>317.8</c:v>
                </c:pt>
                <c:pt idx="5">
                  <c:v>995</c:v>
                </c:pt>
                <c:pt idx="6">
                  <c:v>319.5</c:v>
                </c:pt>
                <c:pt idx="7">
                  <c:v>316.10000000000002</c:v>
                </c:pt>
                <c:pt idx="8">
                  <c:v>325.2</c:v>
                </c:pt>
                <c:pt idx="9">
                  <c:v>335.9</c:v>
                </c:pt>
                <c:pt idx="10">
                  <c:v>953</c:v>
                </c:pt>
                <c:pt idx="11">
                  <c:v>574.70000000000005</c:v>
                </c:pt>
                <c:pt idx="12">
                  <c:v>546.5</c:v>
                </c:pt>
                <c:pt idx="13">
                  <c:v>328.3</c:v>
                </c:pt>
                <c:pt idx="14">
                  <c:v>319.60000000000002</c:v>
                </c:pt>
                <c:pt idx="15">
                  <c:v>314.7</c:v>
                </c:pt>
                <c:pt idx="16">
                  <c:v>320.10000000000002</c:v>
                </c:pt>
                <c:pt idx="17">
                  <c:v>579.70000000000005</c:v>
                </c:pt>
                <c:pt idx="18">
                  <c:v>2612</c:v>
                </c:pt>
                <c:pt idx="19">
                  <c:v>572</c:v>
                </c:pt>
                <c:pt idx="20">
                  <c:v>322.60000000000002</c:v>
                </c:pt>
                <c:pt idx="21">
                  <c:v>1012</c:v>
                </c:pt>
                <c:pt idx="22">
                  <c:v>573</c:v>
                </c:pt>
                <c:pt idx="23">
                  <c:v>629</c:v>
                </c:pt>
                <c:pt idx="24">
                  <c:v>327.60000000000002</c:v>
                </c:pt>
                <c:pt idx="25">
                  <c:v>665.6</c:v>
                </c:pt>
                <c:pt idx="26">
                  <c:v>322.10000000000002</c:v>
                </c:pt>
                <c:pt idx="27">
                  <c:v>304.7</c:v>
                </c:pt>
                <c:pt idx="28">
                  <c:v>652</c:v>
                </c:pt>
                <c:pt idx="29">
                  <c:v>590</c:v>
                </c:pt>
                <c:pt idx="30">
                  <c:v>648</c:v>
                </c:pt>
                <c:pt idx="31">
                  <c:v>298.2</c:v>
                </c:pt>
                <c:pt idx="32">
                  <c:v>314.2</c:v>
                </c:pt>
                <c:pt idx="33">
                  <c:v>551</c:v>
                </c:pt>
                <c:pt idx="34">
                  <c:v>310.5</c:v>
                </c:pt>
                <c:pt idx="35">
                  <c:v>2663</c:v>
                </c:pt>
                <c:pt idx="36">
                  <c:v>672.7</c:v>
                </c:pt>
                <c:pt idx="37">
                  <c:v>316.39999999999998</c:v>
                </c:pt>
                <c:pt idx="38">
                  <c:v>469.7</c:v>
                </c:pt>
                <c:pt idx="39">
                  <c:v>694.3</c:v>
                </c:pt>
                <c:pt idx="40">
                  <c:v>590</c:v>
                </c:pt>
                <c:pt idx="41">
                  <c:v>941</c:v>
                </c:pt>
                <c:pt idx="42">
                  <c:v>630.79999999999995</c:v>
                </c:pt>
                <c:pt idx="43">
                  <c:v>323.5</c:v>
                </c:pt>
                <c:pt idx="44">
                  <c:v>301.39999999999998</c:v>
                </c:pt>
                <c:pt idx="45">
                  <c:v>611.4</c:v>
                </c:pt>
                <c:pt idx="46">
                  <c:v>647.9</c:v>
                </c:pt>
                <c:pt idx="47">
                  <c:v>1026</c:v>
                </c:pt>
                <c:pt idx="48">
                  <c:v>815.8</c:v>
                </c:pt>
                <c:pt idx="49">
                  <c:v>556.79999999999995</c:v>
                </c:pt>
                <c:pt idx="50">
                  <c:v>967</c:v>
                </c:pt>
                <c:pt idx="51">
                  <c:v>2085</c:v>
                </c:pt>
                <c:pt idx="52">
                  <c:v>632.9</c:v>
                </c:pt>
                <c:pt idx="53">
                  <c:v>1386</c:v>
                </c:pt>
                <c:pt idx="54">
                  <c:v>1092</c:v>
                </c:pt>
                <c:pt idx="55">
                  <c:v>763</c:v>
                </c:pt>
                <c:pt idx="56">
                  <c:v>303.7</c:v>
                </c:pt>
                <c:pt idx="57">
                  <c:v>467</c:v>
                </c:pt>
                <c:pt idx="58">
                  <c:v>318.39999999999998</c:v>
                </c:pt>
                <c:pt idx="59">
                  <c:v>1957</c:v>
                </c:pt>
                <c:pt idx="60">
                  <c:v>481.8</c:v>
                </c:pt>
                <c:pt idx="61">
                  <c:v>552.5</c:v>
                </c:pt>
                <c:pt idx="62">
                  <c:v>314.7</c:v>
                </c:pt>
                <c:pt idx="63">
                  <c:v>1762</c:v>
                </c:pt>
                <c:pt idx="64">
                  <c:v>648.5</c:v>
                </c:pt>
                <c:pt idx="65">
                  <c:v>325.39999999999998</c:v>
                </c:pt>
                <c:pt idx="66">
                  <c:v>323.2</c:v>
                </c:pt>
                <c:pt idx="67">
                  <c:v>2446.9</c:v>
                </c:pt>
                <c:pt idx="68">
                  <c:v>608.79999999999995</c:v>
                </c:pt>
                <c:pt idx="69">
                  <c:v>316.8</c:v>
                </c:pt>
                <c:pt idx="70">
                  <c:v>319.10000000000002</c:v>
                </c:pt>
                <c:pt idx="71">
                  <c:v>315.3</c:v>
                </c:pt>
                <c:pt idx="72">
                  <c:v>297.10000000000002</c:v>
                </c:pt>
                <c:pt idx="73">
                  <c:v>978</c:v>
                </c:pt>
                <c:pt idx="74">
                  <c:v>2621</c:v>
                </c:pt>
                <c:pt idx="75">
                  <c:v>1037</c:v>
                </c:pt>
                <c:pt idx="76">
                  <c:v>812</c:v>
                </c:pt>
                <c:pt idx="77">
                  <c:v>997</c:v>
                </c:pt>
                <c:pt idx="78">
                  <c:v>387.7</c:v>
                </c:pt>
                <c:pt idx="79">
                  <c:v>1901</c:v>
                </c:pt>
                <c:pt idx="80">
                  <c:v>809</c:v>
                </c:pt>
                <c:pt idx="81">
                  <c:v>319.8</c:v>
                </c:pt>
                <c:pt idx="82">
                  <c:v>609.1</c:v>
                </c:pt>
              </c:numCache>
            </c:numRef>
          </c:xVal>
          <c:yVal>
            <c:numRef>
              <c:f>'Lu-Hf isotopy'!$Y$183:$Y$265</c:f>
              <c:numCache>
                <c:formatCode>0.0</c:formatCode>
                <c:ptCount val="83"/>
                <c:pt idx="0">
                  <c:v>-5.4703344677720089</c:v>
                </c:pt>
                <c:pt idx="1">
                  <c:v>2.2666036266816292</c:v>
                </c:pt>
                <c:pt idx="2">
                  <c:v>-6.768999922303065</c:v>
                </c:pt>
                <c:pt idx="3">
                  <c:v>10.616973080119774</c:v>
                </c:pt>
                <c:pt idx="4">
                  <c:v>-0.19558888530557539</c:v>
                </c:pt>
                <c:pt idx="5">
                  <c:v>-3.8517357054757007</c:v>
                </c:pt>
                <c:pt idx="6">
                  <c:v>-6.6727172807345969</c:v>
                </c:pt>
                <c:pt idx="7">
                  <c:v>-6.9244816668734277</c:v>
                </c:pt>
                <c:pt idx="8">
                  <c:v>-1.5396565291037057</c:v>
                </c:pt>
                <c:pt idx="9">
                  <c:v>-5.4661515729281795</c:v>
                </c:pt>
                <c:pt idx="10">
                  <c:v>-4.3885003111376886</c:v>
                </c:pt>
                <c:pt idx="11">
                  <c:v>3.2699789254819756</c:v>
                </c:pt>
                <c:pt idx="12">
                  <c:v>9.4336277379536426</c:v>
                </c:pt>
                <c:pt idx="13">
                  <c:v>-5.9261360883400283</c:v>
                </c:pt>
                <c:pt idx="14">
                  <c:v>-3.3585946207903561</c:v>
                </c:pt>
                <c:pt idx="15">
                  <c:v>-9.4663193010668945</c:v>
                </c:pt>
                <c:pt idx="16">
                  <c:v>-3.0451481982529671</c:v>
                </c:pt>
                <c:pt idx="17">
                  <c:v>2.1140129943320041</c:v>
                </c:pt>
                <c:pt idx="18">
                  <c:v>-1.1765198952418121</c:v>
                </c:pt>
                <c:pt idx="19">
                  <c:v>-1.6174722490225335</c:v>
                </c:pt>
                <c:pt idx="20">
                  <c:v>-6.2083416511116152</c:v>
                </c:pt>
                <c:pt idx="21">
                  <c:v>-9.016388159756028</c:v>
                </c:pt>
                <c:pt idx="22">
                  <c:v>-4.3193384749395936</c:v>
                </c:pt>
                <c:pt idx="23">
                  <c:v>7.5384288808977296</c:v>
                </c:pt>
                <c:pt idx="24">
                  <c:v>-6.1946225006659361</c:v>
                </c:pt>
                <c:pt idx="25">
                  <c:v>1.5119160981202917</c:v>
                </c:pt>
                <c:pt idx="26">
                  <c:v>-6.4671603955590573</c:v>
                </c:pt>
                <c:pt idx="27">
                  <c:v>-6.9305545960485215</c:v>
                </c:pt>
                <c:pt idx="28">
                  <c:v>5.5029759848124193</c:v>
                </c:pt>
                <c:pt idx="29">
                  <c:v>-4.7017420771811036</c:v>
                </c:pt>
                <c:pt idx="30">
                  <c:v>-1.2671003440234418</c:v>
                </c:pt>
                <c:pt idx="31">
                  <c:v>-5.8409515040458437</c:v>
                </c:pt>
                <c:pt idx="32">
                  <c:v>-5.2769761457782671</c:v>
                </c:pt>
                <c:pt idx="33">
                  <c:v>11.902196946809163</c:v>
                </c:pt>
                <c:pt idx="34">
                  <c:v>-6.5335205099315008</c:v>
                </c:pt>
                <c:pt idx="35">
                  <c:v>-3.476644145932184</c:v>
                </c:pt>
                <c:pt idx="36">
                  <c:v>6.5491385001981151</c:v>
                </c:pt>
                <c:pt idx="37">
                  <c:v>-5.4637374480170919</c:v>
                </c:pt>
                <c:pt idx="38">
                  <c:v>-5.3523630836171954</c:v>
                </c:pt>
                <c:pt idx="39">
                  <c:v>7.7244038596591125</c:v>
                </c:pt>
                <c:pt idx="40">
                  <c:v>6.4793730589962628</c:v>
                </c:pt>
                <c:pt idx="41">
                  <c:v>-8.0872194898118366</c:v>
                </c:pt>
                <c:pt idx="42">
                  <c:v>1.9831330180286599</c:v>
                </c:pt>
                <c:pt idx="43">
                  <c:v>-6.8675774287674241</c:v>
                </c:pt>
                <c:pt idx="44">
                  <c:v>-4.8904492695245327</c:v>
                </c:pt>
                <c:pt idx="45">
                  <c:v>3.2962702553485101</c:v>
                </c:pt>
                <c:pt idx="46">
                  <c:v>-10.329070252100836</c:v>
                </c:pt>
                <c:pt idx="47">
                  <c:v>-9.5808403974939615</c:v>
                </c:pt>
                <c:pt idx="48">
                  <c:v>-1.8154518980550982</c:v>
                </c:pt>
                <c:pt idx="49">
                  <c:v>9.3421990787767584E-2</c:v>
                </c:pt>
                <c:pt idx="50">
                  <c:v>-14.629931977908628</c:v>
                </c:pt>
                <c:pt idx="51">
                  <c:v>-7.2898776899532614</c:v>
                </c:pt>
                <c:pt idx="52">
                  <c:v>3.5732399278276539</c:v>
                </c:pt>
                <c:pt idx="53">
                  <c:v>1.2021667156947302</c:v>
                </c:pt>
                <c:pt idx="54">
                  <c:v>-3.2537242363317453</c:v>
                </c:pt>
                <c:pt idx="55">
                  <c:v>2.8004932118586012</c:v>
                </c:pt>
                <c:pt idx="56">
                  <c:v>-8.8776947631041825</c:v>
                </c:pt>
                <c:pt idx="57">
                  <c:v>-5.3096387657913802</c:v>
                </c:pt>
                <c:pt idx="58">
                  <c:v>-6.1334843043470144</c:v>
                </c:pt>
                <c:pt idx="59">
                  <c:v>-12.324417407726385</c:v>
                </c:pt>
                <c:pt idx="60">
                  <c:v>-5.90620742975001</c:v>
                </c:pt>
                <c:pt idx="61">
                  <c:v>9.8455185556334257</c:v>
                </c:pt>
                <c:pt idx="62">
                  <c:v>-1.0559995031711455</c:v>
                </c:pt>
                <c:pt idx="63">
                  <c:v>-8.3489078901299862</c:v>
                </c:pt>
                <c:pt idx="64">
                  <c:v>-9.025053405011807</c:v>
                </c:pt>
                <c:pt idx="65">
                  <c:v>-2.1182726949298125</c:v>
                </c:pt>
                <c:pt idx="66">
                  <c:v>-3.9662823417818682</c:v>
                </c:pt>
                <c:pt idx="67">
                  <c:v>2.206736467198489</c:v>
                </c:pt>
                <c:pt idx="68">
                  <c:v>-13.46321013292795</c:v>
                </c:pt>
                <c:pt idx="69">
                  <c:v>-6.8771348781770936</c:v>
                </c:pt>
                <c:pt idx="70">
                  <c:v>-2.4331762795326561</c:v>
                </c:pt>
                <c:pt idx="71">
                  <c:v>-3.8742022847382263</c:v>
                </c:pt>
                <c:pt idx="72">
                  <c:v>-1.9995027677022215</c:v>
                </c:pt>
                <c:pt idx="73">
                  <c:v>-7.5548209601805638</c:v>
                </c:pt>
                <c:pt idx="74">
                  <c:v>27.266923384638986</c:v>
                </c:pt>
                <c:pt idx="75">
                  <c:v>-6.3578675256736883</c:v>
                </c:pt>
                <c:pt idx="76">
                  <c:v>-0.5975307798034013</c:v>
                </c:pt>
                <c:pt idx="77">
                  <c:v>-18.569420893608246</c:v>
                </c:pt>
                <c:pt idx="78">
                  <c:v>-7.4199200526758879</c:v>
                </c:pt>
                <c:pt idx="79">
                  <c:v>-10.828430521092614</c:v>
                </c:pt>
                <c:pt idx="80">
                  <c:v>-7.1129196612729206</c:v>
                </c:pt>
                <c:pt idx="81">
                  <c:v>-0.95298600959137225</c:v>
                </c:pt>
                <c:pt idx="82">
                  <c:v>8.6961394264029046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4365-4C7C-A4BB-222F55C77571}"/>
            </c:ext>
          </c:extLst>
        </c:ser>
        <c:ser>
          <c:idx val="4"/>
          <c:order val="3"/>
          <c:spPr>
            <a:ln w="19050" cap="rnd">
              <a:noFill/>
              <a:round/>
            </a:ln>
            <a:effectLst/>
          </c:spPr>
          <c:xVal>
            <c:numRef>
              <c:f>'Lu-Hf isotopy'!$T$267:$T$342</c:f>
              <c:numCache>
                <c:formatCode>0</c:formatCode>
                <c:ptCount val="76"/>
                <c:pt idx="0">
                  <c:v>952</c:v>
                </c:pt>
                <c:pt idx="1">
                  <c:v>685.8</c:v>
                </c:pt>
                <c:pt idx="2">
                  <c:v>746.8</c:v>
                </c:pt>
                <c:pt idx="3">
                  <c:v>646</c:v>
                </c:pt>
                <c:pt idx="4">
                  <c:v>300.5</c:v>
                </c:pt>
                <c:pt idx="5">
                  <c:v>247.5</c:v>
                </c:pt>
                <c:pt idx="6">
                  <c:v>307.60000000000002</c:v>
                </c:pt>
                <c:pt idx="7">
                  <c:v>840</c:v>
                </c:pt>
                <c:pt idx="8">
                  <c:v>326.60000000000002</c:v>
                </c:pt>
                <c:pt idx="9">
                  <c:v>307.3</c:v>
                </c:pt>
                <c:pt idx="10">
                  <c:v>321.2</c:v>
                </c:pt>
                <c:pt idx="11">
                  <c:v>320.60000000000002</c:v>
                </c:pt>
                <c:pt idx="12">
                  <c:v>328.4</c:v>
                </c:pt>
                <c:pt idx="13">
                  <c:v>245.9</c:v>
                </c:pt>
                <c:pt idx="14">
                  <c:v>1030</c:v>
                </c:pt>
                <c:pt idx="15">
                  <c:v>727</c:v>
                </c:pt>
                <c:pt idx="16">
                  <c:v>225.7</c:v>
                </c:pt>
                <c:pt idx="17">
                  <c:v>322.5</c:v>
                </c:pt>
                <c:pt idx="18">
                  <c:v>313.89999999999998</c:v>
                </c:pt>
                <c:pt idx="19">
                  <c:v>259.7</c:v>
                </c:pt>
                <c:pt idx="20">
                  <c:v>2092</c:v>
                </c:pt>
                <c:pt idx="21">
                  <c:v>237.9</c:v>
                </c:pt>
                <c:pt idx="22">
                  <c:v>316.39999999999998</c:v>
                </c:pt>
                <c:pt idx="23">
                  <c:v>841</c:v>
                </c:pt>
                <c:pt idx="24">
                  <c:v>245</c:v>
                </c:pt>
                <c:pt idx="25">
                  <c:v>242.3</c:v>
                </c:pt>
                <c:pt idx="26">
                  <c:v>235.4</c:v>
                </c:pt>
                <c:pt idx="27">
                  <c:v>595.79999999999995</c:v>
                </c:pt>
                <c:pt idx="28">
                  <c:v>241.2</c:v>
                </c:pt>
                <c:pt idx="29">
                  <c:v>395.2</c:v>
                </c:pt>
                <c:pt idx="30">
                  <c:v>1028</c:v>
                </c:pt>
                <c:pt idx="31">
                  <c:v>725</c:v>
                </c:pt>
                <c:pt idx="32">
                  <c:v>605</c:v>
                </c:pt>
                <c:pt idx="33">
                  <c:v>251.6</c:v>
                </c:pt>
                <c:pt idx="34">
                  <c:v>216.2</c:v>
                </c:pt>
                <c:pt idx="35">
                  <c:v>759</c:v>
                </c:pt>
                <c:pt idx="36">
                  <c:v>216.5</c:v>
                </c:pt>
                <c:pt idx="37">
                  <c:v>591</c:v>
                </c:pt>
                <c:pt idx="38">
                  <c:v>307.5</c:v>
                </c:pt>
                <c:pt idx="39">
                  <c:v>525.29999999999995</c:v>
                </c:pt>
                <c:pt idx="40">
                  <c:v>346</c:v>
                </c:pt>
                <c:pt idx="41">
                  <c:v>2020</c:v>
                </c:pt>
                <c:pt idx="42">
                  <c:v>246</c:v>
                </c:pt>
                <c:pt idx="43">
                  <c:v>821</c:v>
                </c:pt>
                <c:pt idx="44">
                  <c:v>231</c:v>
                </c:pt>
                <c:pt idx="45">
                  <c:v>2077</c:v>
                </c:pt>
                <c:pt idx="46">
                  <c:v>2001</c:v>
                </c:pt>
                <c:pt idx="47">
                  <c:v>915</c:v>
                </c:pt>
                <c:pt idx="48">
                  <c:v>637</c:v>
                </c:pt>
                <c:pt idx="49">
                  <c:v>247</c:v>
                </c:pt>
                <c:pt idx="50">
                  <c:v>292.2</c:v>
                </c:pt>
                <c:pt idx="51">
                  <c:v>600</c:v>
                </c:pt>
                <c:pt idx="52">
                  <c:v>305.8</c:v>
                </c:pt>
                <c:pt idx="53">
                  <c:v>839.8</c:v>
                </c:pt>
                <c:pt idx="54">
                  <c:v>244.4</c:v>
                </c:pt>
                <c:pt idx="55">
                  <c:v>235.9</c:v>
                </c:pt>
                <c:pt idx="56">
                  <c:v>333.3</c:v>
                </c:pt>
                <c:pt idx="57">
                  <c:v>1952</c:v>
                </c:pt>
                <c:pt idx="58">
                  <c:v>811</c:v>
                </c:pt>
                <c:pt idx="59">
                  <c:v>241.1</c:v>
                </c:pt>
                <c:pt idx="60">
                  <c:v>706.9</c:v>
                </c:pt>
                <c:pt idx="61">
                  <c:v>390.4</c:v>
                </c:pt>
                <c:pt idx="62">
                  <c:v>601</c:v>
                </c:pt>
                <c:pt idx="63">
                  <c:v>324.5</c:v>
                </c:pt>
                <c:pt idx="64">
                  <c:v>239.9</c:v>
                </c:pt>
                <c:pt idx="65">
                  <c:v>323.2</c:v>
                </c:pt>
                <c:pt idx="66">
                  <c:v>784</c:v>
                </c:pt>
                <c:pt idx="67">
                  <c:v>321.7</c:v>
                </c:pt>
                <c:pt idx="68">
                  <c:v>787</c:v>
                </c:pt>
                <c:pt idx="69">
                  <c:v>2029</c:v>
                </c:pt>
                <c:pt idx="70">
                  <c:v>334.9</c:v>
                </c:pt>
                <c:pt idx="71">
                  <c:v>240.9</c:v>
                </c:pt>
                <c:pt idx="72">
                  <c:v>210.4</c:v>
                </c:pt>
                <c:pt idx="73">
                  <c:v>323</c:v>
                </c:pt>
                <c:pt idx="74">
                  <c:v>322.2</c:v>
                </c:pt>
                <c:pt idx="75">
                  <c:v>234.4</c:v>
                </c:pt>
              </c:numCache>
            </c:numRef>
          </c:xVal>
          <c:yVal>
            <c:numRef>
              <c:f>'Lu-Hf isotopy'!$Y$267:$Y$342</c:f>
              <c:numCache>
                <c:formatCode>0.0</c:formatCode>
                <c:ptCount val="76"/>
                <c:pt idx="0">
                  <c:v>-26.217477947486636</c:v>
                </c:pt>
                <c:pt idx="1">
                  <c:v>8.4060938025132259</c:v>
                </c:pt>
                <c:pt idx="2">
                  <c:v>5.3557268142001568</c:v>
                </c:pt>
                <c:pt idx="3">
                  <c:v>7.5601323032925549</c:v>
                </c:pt>
                <c:pt idx="4">
                  <c:v>-4.2852043347119118</c:v>
                </c:pt>
                <c:pt idx="5">
                  <c:v>1.8896586929706416</c:v>
                </c:pt>
                <c:pt idx="6">
                  <c:v>-2.1160632317784867</c:v>
                </c:pt>
                <c:pt idx="7">
                  <c:v>5.4943542197549711</c:v>
                </c:pt>
                <c:pt idx="8">
                  <c:v>-5.3520648533433857</c:v>
                </c:pt>
                <c:pt idx="9">
                  <c:v>-3.0375524642178853</c:v>
                </c:pt>
                <c:pt idx="10">
                  <c:v>-2.8025324150726671</c:v>
                </c:pt>
                <c:pt idx="11">
                  <c:v>-5.8595465197641694</c:v>
                </c:pt>
                <c:pt idx="12">
                  <c:v>-4.861531334411362</c:v>
                </c:pt>
                <c:pt idx="13">
                  <c:v>0.43941934049884779</c:v>
                </c:pt>
                <c:pt idx="14">
                  <c:v>5.7495416356401208</c:v>
                </c:pt>
                <c:pt idx="15">
                  <c:v>-2.4795155998180718</c:v>
                </c:pt>
                <c:pt idx="16">
                  <c:v>8.930545733483175</c:v>
                </c:pt>
                <c:pt idx="17">
                  <c:v>-1.8956870625153055</c:v>
                </c:pt>
                <c:pt idx="18">
                  <c:v>-2.7744748276470332</c:v>
                </c:pt>
                <c:pt idx="19">
                  <c:v>1.149453655733268</c:v>
                </c:pt>
                <c:pt idx="20">
                  <c:v>-8.6252161893651813</c:v>
                </c:pt>
                <c:pt idx="21">
                  <c:v>3.3121039380867856</c:v>
                </c:pt>
                <c:pt idx="22">
                  <c:v>-1.8660885014387674</c:v>
                </c:pt>
                <c:pt idx="23">
                  <c:v>4.8960400651965053</c:v>
                </c:pt>
                <c:pt idx="24">
                  <c:v>2.5061121047054158</c:v>
                </c:pt>
                <c:pt idx="25">
                  <c:v>3.2409200688165996</c:v>
                </c:pt>
                <c:pt idx="26">
                  <c:v>0.69856757822117643</c:v>
                </c:pt>
                <c:pt idx="27">
                  <c:v>-8.4698683916140105</c:v>
                </c:pt>
                <c:pt idx="28">
                  <c:v>1.5549360124067491</c:v>
                </c:pt>
                <c:pt idx="29">
                  <c:v>-5.9385816141455106</c:v>
                </c:pt>
                <c:pt idx="30">
                  <c:v>-2.6886265205050552</c:v>
                </c:pt>
                <c:pt idx="31">
                  <c:v>-2.8349837313923487</c:v>
                </c:pt>
                <c:pt idx="32">
                  <c:v>7.3560653183712965</c:v>
                </c:pt>
                <c:pt idx="33">
                  <c:v>3.0674035628064367</c:v>
                </c:pt>
                <c:pt idx="34">
                  <c:v>5.5232111892267177</c:v>
                </c:pt>
                <c:pt idx="35">
                  <c:v>8.8502105746868232</c:v>
                </c:pt>
                <c:pt idx="36">
                  <c:v>9.2861296798241177</c:v>
                </c:pt>
                <c:pt idx="37">
                  <c:v>-16.626872159773988</c:v>
                </c:pt>
                <c:pt idx="38">
                  <c:v>-5.6254972478886334</c:v>
                </c:pt>
                <c:pt idx="39">
                  <c:v>-10.335452102101517</c:v>
                </c:pt>
                <c:pt idx="40">
                  <c:v>-12.002343471071431</c:v>
                </c:pt>
                <c:pt idx="41">
                  <c:v>-2.9830007339870512</c:v>
                </c:pt>
                <c:pt idx="42">
                  <c:v>1.9456458547062461</c:v>
                </c:pt>
                <c:pt idx="43">
                  <c:v>4.6940850877263962</c:v>
                </c:pt>
                <c:pt idx="44">
                  <c:v>4.5021743670736747</c:v>
                </c:pt>
                <c:pt idx="45">
                  <c:v>6.324940981614624</c:v>
                </c:pt>
                <c:pt idx="46">
                  <c:v>1.4565997918292162</c:v>
                </c:pt>
                <c:pt idx="47">
                  <c:v>-10.004193245004567</c:v>
                </c:pt>
                <c:pt idx="48">
                  <c:v>-4.290543291552984</c:v>
                </c:pt>
                <c:pt idx="49">
                  <c:v>1.9683398150882603</c:v>
                </c:pt>
                <c:pt idx="50">
                  <c:v>-2.8996499597966352</c:v>
                </c:pt>
                <c:pt idx="51">
                  <c:v>-11.430058954049471</c:v>
                </c:pt>
                <c:pt idx="52">
                  <c:v>1.554015617613036</c:v>
                </c:pt>
                <c:pt idx="53">
                  <c:v>4.7983323353606444</c:v>
                </c:pt>
                <c:pt idx="54">
                  <c:v>1.7115527035138633</c:v>
                </c:pt>
                <c:pt idx="55">
                  <c:v>2.070991522078458</c:v>
                </c:pt>
                <c:pt idx="56">
                  <c:v>-5.6390653460136608</c:v>
                </c:pt>
                <c:pt idx="57">
                  <c:v>-5.695826016106631</c:v>
                </c:pt>
                <c:pt idx="58">
                  <c:v>7.6602341182119282</c:v>
                </c:pt>
                <c:pt idx="59">
                  <c:v>-1.1557561185115972</c:v>
                </c:pt>
                <c:pt idx="60">
                  <c:v>11.346009785151434</c:v>
                </c:pt>
                <c:pt idx="61">
                  <c:v>-4.9200407863980722</c:v>
                </c:pt>
                <c:pt idx="62">
                  <c:v>0.51617849278873251</c:v>
                </c:pt>
                <c:pt idx="63">
                  <c:v>-3.1377384686992471</c:v>
                </c:pt>
                <c:pt idx="64">
                  <c:v>1.1573319268665117</c:v>
                </c:pt>
                <c:pt idx="65">
                  <c:v>-0.52520881346995729</c:v>
                </c:pt>
                <c:pt idx="66">
                  <c:v>8.1903455259646485</c:v>
                </c:pt>
                <c:pt idx="67">
                  <c:v>-5.1046759991191237</c:v>
                </c:pt>
                <c:pt idx="68">
                  <c:v>9.1795506809577709</c:v>
                </c:pt>
                <c:pt idx="69">
                  <c:v>-13.329879087796703</c:v>
                </c:pt>
                <c:pt idx="70">
                  <c:v>-4.1962014122975955</c:v>
                </c:pt>
                <c:pt idx="71">
                  <c:v>2.2746571205201072</c:v>
                </c:pt>
                <c:pt idx="72">
                  <c:v>4.6893401258474299</c:v>
                </c:pt>
                <c:pt idx="73">
                  <c:v>-4.2293192676456925</c:v>
                </c:pt>
                <c:pt idx="74">
                  <c:v>-6.8431525075718369</c:v>
                </c:pt>
                <c:pt idx="75">
                  <c:v>0.53103475395666067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4365-4C7C-A4BB-222F55C77571}"/>
            </c:ext>
          </c:extLst>
        </c:ser>
        <c:ser>
          <c:idx val="5"/>
          <c:order val="4"/>
          <c:spPr>
            <a:ln w="19050" cap="rnd">
              <a:noFill/>
              <a:round/>
            </a:ln>
            <a:effectLst/>
          </c:spPr>
          <c:xVal>
            <c:numRef>
              <c:f>'Lu-Hf isotopy'!$T$344:$T$413</c:f>
              <c:numCache>
                <c:formatCode>0</c:formatCode>
                <c:ptCount val="70"/>
                <c:pt idx="0">
                  <c:v>918</c:v>
                </c:pt>
                <c:pt idx="1">
                  <c:v>637.79999999999995</c:v>
                </c:pt>
                <c:pt idx="2">
                  <c:v>549</c:v>
                </c:pt>
                <c:pt idx="3">
                  <c:v>534.79999999999995</c:v>
                </c:pt>
                <c:pt idx="4">
                  <c:v>553.70000000000005</c:v>
                </c:pt>
                <c:pt idx="5">
                  <c:v>2818</c:v>
                </c:pt>
                <c:pt idx="6">
                  <c:v>577</c:v>
                </c:pt>
                <c:pt idx="7">
                  <c:v>308</c:v>
                </c:pt>
                <c:pt idx="8">
                  <c:v>993</c:v>
                </c:pt>
                <c:pt idx="9">
                  <c:v>552.6</c:v>
                </c:pt>
                <c:pt idx="10">
                  <c:v>325.7</c:v>
                </c:pt>
                <c:pt idx="11">
                  <c:v>676.6</c:v>
                </c:pt>
                <c:pt idx="12">
                  <c:v>555</c:v>
                </c:pt>
                <c:pt idx="13">
                  <c:v>630.29999999999995</c:v>
                </c:pt>
                <c:pt idx="14">
                  <c:v>314.5</c:v>
                </c:pt>
                <c:pt idx="15">
                  <c:v>325</c:v>
                </c:pt>
                <c:pt idx="16">
                  <c:v>584.4</c:v>
                </c:pt>
                <c:pt idx="17">
                  <c:v>329</c:v>
                </c:pt>
                <c:pt idx="18">
                  <c:v>548.20000000000005</c:v>
                </c:pt>
                <c:pt idx="19">
                  <c:v>1038</c:v>
                </c:pt>
                <c:pt idx="20">
                  <c:v>630</c:v>
                </c:pt>
                <c:pt idx="21">
                  <c:v>1030</c:v>
                </c:pt>
                <c:pt idx="22">
                  <c:v>1025</c:v>
                </c:pt>
                <c:pt idx="23">
                  <c:v>539.1</c:v>
                </c:pt>
                <c:pt idx="24">
                  <c:v>2643</c:v>
                </c:pt>
                <c:pt idx="25">
                  <c:v>617.70000000000005</c:v>
                </c:pt>
                <c:pt idx="26">
                  <c:v>495.1</c:v>
                </c:pt>
                <c:pt idx="27">
                  <c:v>308.8</c:v>
                </c:pt>
                <c:pt idx="28">
                  <c:v>641.29999999999995</c:v>
                </c:pt>
                <c:pt idx="29">
                  <c:v>336.4</c:v>
                </c:pt>
                <c:pt idx="30">
                  <c:v>316.60000000000002</c:v>
                </c:pt>
                <c:pt idx="31">
                  <c:v>603.6</c:v>
                </c:pt>
                <c:pt idx="32">
                  <c:v>1009</c:v>
                </c:pt>
                <c:pt idx="33">
                  <c:v>323.5</c:v>
                </c:pt>
                <c:pt idx="34">
                  <c:v>543.79999999999995</c:v>
                </c:pt>
                <c:pt idx="35">
                  <c:v>579.79999999999995</c:v>
                </c:pt>
                <c:pt idx="36">
                  <c:v>323.7</c:v>
                </c:pt>
                <c:pt idx="37">
                  <c:v>2923</c:v>
                </c:pt>
                <c:pt idx="38">
                  <c:v>715.5</c:v>
                </c:pt>
                <c:pt idx="39">
                  <c:v>322.89999999999998</c:v>
                </c:pt>
                <c:pt idx="40">
                  <c:v>551.5</c:v>
                </c:pt>
                <c:pt idx="41">
                  <c:v>334</c:v>
                </c:pt>
                <c:pt idx="42">
                  <c:v>320</c:v>
                </c:pt>
                <c:pt idx="43">
                  <c:v>695</c:v>
                </c:pt>
                <c:pt idx="44">
                  <c:v>1064</c:v>
                </c:pt>
                <c:pt idx="45">
                  <c:v>537.9</c:v>
                </c:pt>
                <c:pt idx="46">
                  <c:v>573</c:v>
                </c:pt>
                <c:pt idx="47">
                  <c:v>321.8</c:v>
                </c:pt>
                <c:pt idx="48">
                  <c:v>299</c:v>
                </c:pt>
                <c:pt idx="49">
                  <c:v>328.1</c:v>
                </c:pt>
                <c:pt idx="50">
                  <c:v>1076.9000000000001</c:v>
                </c:pt>
                <c:pt idx="51">
                  <c:v>2741</c:v>
                </c:pt>
                <c:pt idx="52">
                  <c:v>615.9</c:v>
                </c:pt>
                <c:pt idx="53">
                  <c:v>1999</c:v>
                </c:pt>
                <c:pt idx="54">
                  <c:v>2033</c:v>
                </c:pt>
                <c:pt idx="55">
                  <c:v>639.5</c:v>
                </c:pt>
                <c:pt idx="56">
                  <c:v>695.6</c:v>
                </c:pt>
                <c:pt idx="57">
                  <c:v>1017</c:v>
                </c:pt>
                <c:pt idx="58">
                  <c:v>1029</c:v>
                </c:pt>
                <c:pt idx="59">
                  <c:v>338.7</c:v>
                </c:pt>
                <c:pt idx="60">
                  <c:v>581.4</c:v>
                </c:pt>
                <c:pt idx="61">
                  <c:v>492</c:v>
                </c:pt>
                <c:pt idx="62">
                  <c:v>313.2</c:v>
                </c:pt>
                <c:pt idx="63">
                  <c:v>751</c:v>
                </c:pt>
                <c:pt idx="64">
                  <c:v>315</c:v>
                </c:pt>
                <c:pt idx="65">
                  <c:v>538.20000000000005</c:v>
                </c:pt>
                <c:pt idx="66">
                  <c:v>558.70000000000005</c:v>
                </c:pt>
                <c:pt idx="67">
                  <c:v>529.5</c:v>
                </c:pt>
                <c:pt idx="68">
                  <c:v>546</c:v>
                </c:pt>
                <c:pt idx="69">
                  <c:v>863</c:v>
                </c:pt>
              </c:numCache>
            </c:numRef>
          </c:xVal>
          <c:yVal>
            <c:numRef>
              <c:f>'Lu-Hf isotopy'!$Y$344:$Y$413</c:f>
              <c:numCache>
                <c:formatCode>0.0</c:formatCode>
                <c:ptCount val="70"/>
                <c:pt idx="0">
                  <c:v>-25.626508998228825</c:v>
                </c:pt>
                <c:pt idx="1">
                  <c:v>6.7298060061249387</c:v>
                </c:pt>
                <c:pt idx="2">
                  <c:v>9.6237946140265151</c:v>
                </c:pt>
                <c:pt idx="3">
                  <c:v>8.8065347823307327</c:v>
                </c:pt>
                <c:pt idx="4">
                  <c:v>12.533189793770827</c:v>
                </c:pt>
                <c:pt idx="5">
                  <c:v>-4.5038396331886776</c:v>
                </c:pt>
                <c:pt idx="6">
                  <c:v>9.9488175930328993</c:v>
                </c:pt>
                <c:pt idx="7">
                  <c:v>-4.2355382214476212</c:v>
                </c:pt>
                <c:pt idx="8">
                  <c:v>-4.7512825709672413</c:v>
                </c:pt>
                <c:pt idx="9">
                  <c:v>8.0609383463370321</c:v>
                </c:pt>
                <c:pt idx="10">
                  <c:v>-2.1008095224839263</c:v>
                </c:pt>
                <c:pt idx="11">
                  <c:v>7.4566659239505562</c:v>
                </c:pt>
                <c:pt idx="12">
                  <c:v>10.354732622828156</c:v>
                </c:pt>
                <c:pt idx="13">
                  <c:v>-2.0690091548669631</c:v>
                </c:pt>
                <c:pt idx="14">
                  <c:v>-5.6409702403781292</c:v>
                </c:pt>
                <c:pt idx="15">
                  <c:v>-7.017890610973021</c:v>
                </c:pt>
                <c:pt idx="16">
                  <c:v>-10.5147167137154</c:v>
                </c:pt>
                <c:pt idx="17">
                  <c:v>-2.1720409747727487</c:v>
                </c:pt>
                <c:pt idx="18">
                  <c:v>9.9835374090684326</c:v>
                </c:pt>
                <c:pt idx="19">
                  <c:v>4.9675449672448302</c:v>
                </c:pt>
                <c:pt idx="20">
                  <c:v>5.9922910434950794</c:v>
                </c:pt>
                <c:pt idx="21">
                  <c:v>-1.5003203894803363E-2</c:v>
                </c:pt>
                <c:pt idx="22">
                  <c:v>-0.24107163344000426</c:v>
                </c:pt>
                <c:pt idx="23">
                  <c:v>9.8911133988632827</c:v>
                </c:pt>
                <c:pt idx="24">
                  <c:v>0.2759910664962284</c:v>
                </c:pt>
                <c:pt idx="25">
                  <c:v>-7.1757331496702381</c:v>
                </c:pt>
                <c:pt idx="26">
                  <c:v>-9.1940327017270285</c:v>
                </c:pt>
                <c:pt idx="27">
                  <c:v>-5.977515193591465</c:v>
                </c:pt>
                <c:pt idx="28">
                  <c:v>4.1925715420143561</c:v>
                </c:pt>
                <c:pt idx="29">
                  <c:v>-4.7560241835442607</c:v>
                </c:pt>
                <c:pt idx="30">
                  <c:v>-3.3821804058409288</c:v>
                </c:pt>
                <c:pt idx="31">
                  <c:v>-2.1063440872093331</c:v>
                </c:pt>
                <c:pt idx="32">
                  <c:v>-3.4654769953323949</c:v>
                </c:pt>
                <c:pt idx="33">
                  <c:v>-7.3062503587939531</c:v>
                </c:pt>
                <c:pt idx="34">
                  <c:v>8.853944764983801</c:v>
                </c:pt>
                <c:pt idx="35">
                  <c:v>-6.0963888751430773</c:v>
                </c:pt>
                <c:pt idx="36">
                  <c:v>-5.4887327867614299</c:v>
                </c:pt>
                <c:pt idx="37">
                  <c:v>-0.6145466940432609</c:v>
                </c:pt>
                <c:pt idx="38">
                  <c:v>7.5607401939437047</c:v>
                </c:pt>
                <c:pt idx="39">
                  <c:v>-7.8000373409559121</c:v>
                </c:pt>
                <c:pt idx="40">
                  <c:v>9.0855629010411221</c:v>
                </c:pt>
                <c:pt idx="41">
                  <c:v>-2.676317836034503</c:v>
                </c:pt>
                <c:pt idx="42">
                  <c:v>-8.4155069878244504E-2</c:v>
                </c:pt>
                <c:pt idx="43">
                  <c:v>-1.649727371865195</c:v>
                </c:pt>
                <c:pt idx="44">
                  <c:v>2.6133573487174822</c:v>
                </c:pt>
                <c:pt idx="45">
                  <c:v>10.395797786280081</c:v>
                </c:pt>
                <c:pt idx="46">
                  <c:v>-15.327017512845043</c:v>
                </c:pt>
                <c:pt idx="47">
                  <c:v>-8.6455503036464432</c:v>
                </c:pt>
                <c:pt idx="48">
                  <c:v>-2.0813236208705455</c:v>
                </c:pt>
                <c:pt idx="49">
                  <c:v>-2.5849554789558749</c:v>
                </c:pt>
                <c:pt idx="50">
                  <c:v>5.0985528305536043</c:v>
                </c:pt>
                <c:pt idx="51">
                  <c:v>0.88879804661656792</c:v>
                </c:pt>
                <c:pt idx="52">
                  <c:v>4.851359801305577</c:v>
                </c:pt>
                <c:pt idx="53">
                  <c:v>-6.9925890129207691</c:v>
                </c:pt>
                <c:pt idx="54">
                  <c:v>-5.7196103995471592</c:v>
                </c:pt>
                <c:pt idx="55">
                  <c:v>-6.8487307724107716</c:v>
                </c:pt>
                <c:pt idx="56">
                  <c:v>5.139785874999081</c:v>
                </c:pt>
                <c:pt idx="57">
                  <c:v>-6.728907805600981</c:v>
                </c:pt>
                <c:pt idx="58">
                  <c:v>-5.223273330460243</c:v>
                </c:pt>
                <c:pt idx="59">
                  <c:v>-1.8031029236598162</c:v>
                </c:pt>
                <c:pt idx="60">
                  <c:v>-14.736181663654868</c:v>
                </c:pt>
                <c:pt idx="61">
                  <c:v>4.0569249665933782</c:v>
                </c:pt>
                <c:pt idx="62">
                  <c:v>-3.4336880743079945</c:v>
                </c:pt>
                <c:pt idx="63">
                  <c:v>-5.1487313868869844</c:v>
                </c:pt>
                <c:pt idx="64">
                  <c:v>-1.5229557039320163</c:v>
                </c:pt>
                <c:pt idx="65">
                  <c:v>10.883291513283933</c:v>
                </c:pt>
                <c:pt idx="66">
                  <c:v>11.410045464150809</c:v>
                </c:pt>
                <c:pt idx="67">
                  <c:v>8.8819569909337481</c:v>
                </c:pt>
                <c:pt idx="68">
                  <c:v>11.08368672470883</c:v>
                </c:pt>
                <c:pt idx="69">
                  <c:v>-5.5523851090377718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4365-4C7C-A4BB-222F55C77571}"/>
            </c:ext>
          </c:extLst>
        </c:ser>
        <c:ser>
          <c:idx val="0"/>
          <c:order val="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'Lu-Hf isotopy'!$T$415:$T$487</c:f>
              <c:numCache>
                <c:formatCode>0</c:formatCode>
                <c:ptCount val="73"/>
                <c:pt idx="0">
                  <c:v>481</c:v>
                </c:pt>
                <c:pt idx="1">
                  <c:v>388.3</c:v>
                </c:pt>
                <c:pt idx="2">
                  <c:v>333.8</c:v>
                </c:pt>
                <c:pt idx="3">
                  <c:v>324.5</c:v>
                </c:pt>
                <c:pt idx="4">
                  <c:v>391.9</c:v>
                </c:pt>
                <c:pt idx="5">
                  <c:v>390.3</c:v>
                </c:pt>
                <c:pt idx="6">
                  <c:v>392.8</c:v>
                </c:pt>
                <c:pt idx="7">
                  <c:v>383.8</c:v>
                </c:pt>
                <c:pt idx="8">
                  <c:v>317.8</c:v>
                </c:pt>
                <c:pt idx="9">
                  <c:v>316</c:v>
                </c:pt>
                <c:pt idx="10">
                  <c:v>395</c:v>
                </c:pt>
                <c:pt idx="11">
                  <c:v>991</c:v>
                </c:pt>
                <c:pt idx="12">
                  <c:v>388.2</c:v>
                </c:pt>
                <c:pt idx="13">
                  <c:v>388.8</c:v>
                </c:pt>
                <c:pt idx="14">
                  <c:v>313.7</c:v>
                </c:pt>
                <c:pt idx="15">
                  <c:v>2039</c:v>
                </c:pt>
                <c:pt idx="16">
                  <c:v>341.4</c:v>
                </c:pt>
                <c:pt idx="17">
                  <c:v>333.6</c:v>
                </c:pt>
                <c:pt idx="18">
                  <c:v>393.3</c:v>
                </c:pt>
                <c:pt idx="19">
                  <c:v>414.9</c:v>
                </c:pt>
                <c:pt idx="20">
                  <c:v>401.8</c:v>
                </c:pt>
                <c:pt idx="21">
                  <c:v>2519</c:v>
                </c:pt>
                <c:pt idx="22">
                  <c:v>818</c:v>
                </c:pt>
                <c:pt idx="23">
                  <c:v>382.5</c:v>
                </c:pt>
                <c:pt idx="24">
                  <c:v>394</c:v>
                </c:pt>
                <c:pt idx="25">
                  <c:v>2038</c:v>
                </c:pt>
                <c:pt idx="26">
                  <c:v>332.6</c:v>
                </c:pt>
                <c:pt idx="27">
                  <c:v>2377</c:v>
                </c:pt>
                <c:pt idx="28">
                  <c:v>388.4</c:v>
                </c:pt>
                <c:pt idx="29">
                  <c:v>391.4</c:v>
                </c:pt>
                <c:pt idx="30">
                  <c:v>325.10000000000002</c:v>
                </c:pt>
                <c:pt idx="31">
                  <c:v>316.39999999999998</c:v>
                </c:pt>
                <c:pt idx="32">
                  <c:v>397.7</c:v>
                </c:pt>
                <c:pt idx="33">
                  <c:v>479.2</c:v>
                </c:pt>
                <c:pt idx="34">
                  <c:v>601</c:v>
                </c:pt>
                <c:pt idx="35">
                  <c:v>386</c:v>
                </c:pt>
                <c:pt idx="36">
                  <c:v>393.3</c:v>
                </c:pt>
                <c:pt idx="37">
                  <c:v>313.10000000000002</c:v>
                </c:pt>
                <c:pt idx="38">
                  <c:v>394.5</c:v>
                </c:pt>
                <c:pt idx="39">
                  <c:v>326.10000000000002</c:v>
                </c:pt>
                <c:pt idx="40">
                  <c:v>389.4</c:v>
                </c:pt>
                <c:pt idx="41">
                  <c:v>639.70000000000005</c:v>
                </c:pt>
                <c:pt idx="42">
                  <c:v>1065</c:v>
                </c:pt>
                <c:pt idx="43">
                  <c:v>397.7</c:v>
                </c:pt>
                <c:pt idx="44">
                  <c:v>635.79999999999995</c:v>
                </c:pt>
                <c:pt idx="45">
                  <c:v>326.60000000000002</c:v>
                </c:pt>
                <c:pt idx="46">
                  <c:v>990</c:v>
                </c:pt>
                <c:pt idx="47">
                  <c:v>311.7</c:v>
                </c:pt>
                <c:pt idx="48">
                  <c:v>392.4</c:v>
                </c:pt>
                <c:pt idx="49">
                  <c:v>393</c:v>
                </c:pt>
                <c:pt idx="50">
                  <c:v>348.1</c:v>
                </c:pt>
                <c:pt idx="51">
                  <c:v>1965</c:v>
                </c:pt>
                <c:pt idx="52">
                  <c:v>331.9</c:v>
                </c:pt>
                <c:pt idx="53">
                  <c:v>1907</c:v>
                </c:pt>
                <c:pt idx="54">
                  <c:v>314.5</c:v>
                </c:pt>
                <c:pt idx="55">
                  <c:v>385.5</c:v>
                </c:pt>
                <c:pt idx="56">
                  <c:v>314.39999999999998</c:v>
                </c:pt>
                <c:pt idx="57">
                  <c:v>390.8</c:v>
                </c:pt>
                <c:pt idx="58">
                  <c:v>333.9</c:v>
                </c:pt>
                <c:pt idx="59">
                  <c:v>661.6</c:v>
                </c:pt>
                <c:pt idx="60">
                  <c:v>390.6</c:v>
                </c:pt>
                <c:pt idx="61">
                  <c:v>602.70000000000005</c:v>
                </c:pt>
                <c:pt idx="62">
                  <c:v>321.7</c:v>
                </c:pt>
                <c:pt idx="63">
                  <c:v>395.4</c:v>
                </c:pt>
                <c:pt idx="64">
                  <c:v>951</c:v>
                </c:pt>
                <c:pt idx="65">
                  <c:v>387.6</c:v>
                </c:pt>
                <c:pt idx="66">
                  <c:v>334.5</c:v>
                </c:pt>
                <c:pt idx="67">
                  <c:v>392.4</c:v>
                </c:pt>
                <c:pt idx="68">
                  <c:v>1000</c:v>
                </c:pt>
                <c:pt idx="69">
                  <c:v>392.3</c:v>
                </c:pt>
                <c:pt idx="70">
                  <c:v>474.8</c:v>
                </c:pt>
                <c:pt idx="71">
                  <c:v>329.9</c:v>
                </c:pt>
                <c:pt idx="72">
                  <c:v>404.5</c:v>
                </c:pt>
              </c:numCache>
            </c:numRef>
          </c:xVal>
          <c:yVal>
            <c:numRef>
              <c:f>'Lu-Hf isotopy'!$Y$415:$Y$487</c:f>
              <c:numCache>
                <c:formatCode>0.0</c:formatCode>
                <c:ptCount val="73"/>
                <c:pt idx="0">
                  <c:v>0.47751437330045832</c:v>
                </c:pt>
                <c:pt idx="1">
                  <c:v>-8.5036523712722634</c:v>
                </c:pt>
                <c:pt idx="2">
                  <c:v>-6.4846976579047144</c:v>
                </c:pt>
                <c:pt idx="3">
                  <c:v>-5.1361086411361168</c:v>
                </c:pt>
                <c:pt idx="4">
                  <c:v>-6.8223919797938404</c:v>
                </c:pt>
                <c:pt idx="5">
                  <c:v>-7.3876997357724683</c:v>
                </c:pt>
                <c:pt idx="6">
                  <c:v>-6.7486183180043291</c:v>
                </c:pt>
                <c:pt idx="7">
                  <c:v>-6.1570690838119724</c:v>
                </c:pt>
                <c:pt idx="8">
                  <c:v>-2.4370688532926454</c:v>
                </c:pt>
                <c:pt idx="9">
                  <c:v>-5.0930709238028449</c:v>
                </c:pt>
                <c:pt idx="10">
                  <c:v>-5.4132596630906971</c:v>
                </c:pt>
                <c:pt idx="11">
                  <c:v>-5.2659479888117477</c:v>
                </c:pt>
                <c:pt idx="12">
                  <c:v>-7.631479523260154</c:v>
                </c:pt>
                <c:pt idx="13">
                  <c:v>-7.2690284214171896</c:v>
                </c:pt>
                <c:pt idx="14">
                  <c:v>-6.3218174716339615</c:v>
                </c:pt>
                <c:pt idx="15">
                  <c:v>2.3604198115090291</c:v>
                </c:pt>
                <c:pt idx="16">
                  <c:v>-5.9492476566458397</c:v>
                </c:pt>
                <c:pt idx="17">
                  <c:v>-6.3389185001094805</c:v>
                </c:pt>
                <c:pt idx="18">
                  <c:v>-9.1971293266146503</c:v>
                </c:pt>
                <c:pt idx="19">
                  <c:v>-6.4709771576154651</c:v>
                </c:pt>
                <c:pt idx="20">
                  <c:v>-7.5984881964596962</c:v>
                </c:pt>
                <c:pt idx="21">
                  <c:v>-5.8907339980618367</c:v>
                </c:pt>
                <c:pt idx="22">
                  <c:v>-2.5228884594918899</c:v>
                </c:pt>
                <c:pt idx="23">
                  <c:v>-6.7981692366914093</c:v>
                </c:pt>
                <c:pt idx="24">
                  <c:v>-8.1076835687476922</c:v>
                </c:pt>
                <c:pt idx="25">
                  <c:v>0.95709054173553909</c:v>
                </c:pt>
                <c:pt idx="26">
                  <c:v>-5.6070068127200834</c:v>
                </c:pt>
                <c:pt idx="27">
                  <c:v>-8.1254789900520041</c:v>
                </c:pt>
                <c:pt idx="28">
                  <c:v>-5.7256652702986077</c:v>
                </c:pt>
                <c:pt idx="29">
                  <c:v>-6.6724914809723757</c:v>
                </c:pt>
                <c:pt idx="30">
                  <c:v>-6.8606812984461918</c:v>
                </c:pt>
                <c:pt idx="31">
                  <c:v>-4.4821193652866409</c:v>
                </c:pt>
                <c:pt idx="32">
                  <c:v>-6.7687709342956204</c:v>
                </c:pt>
                <c:pt idx="33">
                  <c:v>-30.184439484701731</c:v>
                </c:pt>
                <c:pt idx="34">
                  <c:v>-0.47415699014674573</c:v>
                </c:pt>
                <c:pt idx="35">
                  <c:v>-6.114932600378431</c:v>
                </c:pt>
                <c:pt idx="36">
                  <c:v>-8.3538212084854901</c:v>
                </c:pt>
                <c:pt idx="37">
                  <c:v>-2.2224023064720821</c:v>
                </c:pt>
                <c:pt idx="38">
                  <c:v>-6.2733500068645753</c:v>
                </c:pt>
                <c:pt idx="39">
                  <c:v>-8.5927083012138361</c:v>
                </c:pt>
                <c:pt idx="40">
                  <c:v>-7.0224087125447809</c:v>
                </c:pt>
                <c:pt idx="41">
                  <c:v>4.1505857968249238</c:v>
                </c:pt>
                <c:pt idx="42">
                  <c:v>-4.8469799886707854</c:v>
                </c:pt>
                <c:pt idx="43">
                  <c:v>-6.8262746069236435</c:v>
                </c:pt>
                <c:pt idx="44">
                  <c:v>-14.431625564664818</c:v>
                </c:pt>
                <c:pt idx="45">
                  <c:v>-3.6517606907571221</c:v>
                </c:pt>
                <c:pt idx="46">
                  <c:v>-8.3906442236891809</c:v>
                </c:pt>
                <c:pt idx="47">
                  <c:v>-6.3192024481717457</c:v>
                </c:pt>
                <c:pt idx="48">
                  <c:v>-6.5550278344506108</c:v>
                </c:pt>
                <c:pt idx="49">
                  <c:v>-7.7717448069603012</c:v>
                </c:pt>
                <c:pt idx="50">
                  <c:v>-6.0609180879800384</c:v>
                </c:pt>
                <c:pt idx="51">
                  <c:v>-2.9988319329288249</c:v>
                </c:pt>
                <c:pt idx="52">
                  <c:v>-4.6624838100595145</c:v>
                </c:pt>
                <c:pt idx="53">
                  <c:v>-5.359188125487746</c:v>
                </c:pt>
                <c:pt idx="54">
                  <c:v>-11.848715059733506</c:v>
                </c:pt>
                <c:pt idx="55">
                  <c:v>-7.3711697393141762</c:v>
                </c:pt>
                <c:pt idx="56">
                  <c:v>-4.850871910728749</c:v>
                </c:pt>
                <c:pt idx="57">
                  <c:v>-6.1522234888100602</c:v>
                </c:pt>
                <c:pt idx="58">
                  <c:v>-5.4655084676336063</c:v>
                </c:pt>
                <c:pt idx="59">
                  <c:v>-2.8310543651310915</c:v>
                </c:pt>
                <c:pt idx="60">
                  <c:v>-7.7511561152676656</c:v>
                </c:pt>
                <c:pt idx="61">
                  <c:v>-7.5795061440731004</c:v>
                </c:pt>
                <c:pt idx="62">
                  <c:v>-4.959713514226527</c:v>
                </c:pt>
                <c:pt idx="63">
                  <c:v>-6.2626861355108421</c:v>
                </c:pt>
                <c:pt idx="64">
                  <c:v>-5.6214838907764353</c:v>
                </c:pt>
                <c:pt idx="65">
                  <c:v>-5.2818615657024282</c:v>
                </c:pt>
                <c:pt idx="66">
                  <c:v>-4.6318744982898341</c:v>
                </c:pt>
                <c:pt idx="67">
                  <c:v>-5.7781140212775917</c:v>
                </c:pt>
                <c:pt idx="68">
                  <c:v>1.3601685049535739</c:v>
                </c:pt>
                <c:pt idx="69">
                  <c:v>-7.3114477845281911</c:v>
                </c:pt>
                <c:pt idx="70">
                  <c:v>-2.643280008808313</c:v>
                </c:pt>
                <c:pt idx="71">
                  <c:v>-5.0014573631085302</c:v>
                </c:pt>
                <c:pt idx="72">
                  <c:v>-5.1968842545291327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4365-4C7C-A4BB-222F55C775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8537856"/>
        <c:axId val="1213455936"/>
      </c:scatterChart>
      <c:valAx>
        <c:axId val="1218537856"/>
        <c:scaling>
          <c:orientation val="minMax"/>
          <c:max val="3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3455936"/>
        <c:crossesAt val="-30"/>
        <c:crossBetween val="midCat"/>
      </c:valAx>
      <c:valAx>
        <c:axId val="1213455936"/>
        <c:scaling>
          <c:orientation val="minMax"/>
          <c:max val="20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8537856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strRef>
              <c:f>'Lu-Hf isotopy'!$Y$3</c:f>
              <c:strCache>
                <c:ptCount val="1"/>
                <c:pt idx="0">
                  <c:v>εHf (t)</c:v>
                </c:pt>
              </c:strCache>
            </c:strRef>
          </c:tx>
          <c:spPr>
            <a:ln w="19050">
              <a:noFill/>
            </a:ln>
          </c:spPr>
          <c:xVal>
            <c:numRef>
              <c:f>'Lu-Hf isotopy'!$T$5:$T$99</c:f>
              <c:numCache>
                <c:formatCode>0</c:formatCode>
                <c:ptCount val="95"/>
                <c:pt idx="0">
                  <c:v>1863</c:v>
                </c:pt>
                <c:pt idx="1">
                  <c:v>382</c:v>
                </c:pt>
                <c:pt idx="2">
                  <c:v>454.8</c:v>
                </c:pt>
                <c:pt idx="3">
                  <c:v>611</c:v>
                </c:pt>
                <c:pt idx="4">
                  <c:v>738</c:v>
                </c:pt>
                <c:pt idx="5">
                  <c:v>2581</c:v>
                </c:pt>
                <c:pt idx="6">
                  <c:v>2536</c:v>
                </c:pt>
                <c:pt idx="7">
                  <c:v>381.5</c:v>
                </c:pt>
                <c:pt idx="8">
                  <c:v>2383</c:v>
                </c:pt>
                <c:pt idx="9">
                  <c:v>370.8</c:v>
                </c:pt>
                <c:pt idx="10">
                  <c:v>228.3</c:v>
                </c:pt>
                <c:pt idx="11">
                  <c:v>1816</c:v>
                </c:pt>
                <c:pt idx="12">
                  <c:v>2455</c:v>
                </c:pt>
                <c:pt idx="13">
                  <c:v>665</c:v>
                </c:pt>
                <c:pt idx="14">
                  <c:v>300.39999999999998</c:v>
                </c:pt>
                <c:pt idx="15">
                  <c:v>1830</c:v>
                </c:pt>
                <c:pt idx="16">
                  <c:v>1132</c:v>
                </c:pt>
                <c:pt idx="17">
                  <c:v>2148</c:v>
                </c:pt>
                <c:pt idx="18">
                  <c:v>1808</c:v>
                </c:pt>
                <c:pt idx="19">
                  <c:v>531.29999999999995</c:v>
                </c:pt>
                <c:pt idx="20">
                  <c:v>2181</c:v>
                </c:pt>
                <c:pt idx="21">
                  <c:v>2002</c:v>
                </c:pt>
                <c:pt idx="22">
                  <c:v>375.1</c:v>
                </c:pt>
                <c:pt idx="23">
                  <c:v>1847</c:v>
                </c:pt>
                <c:pt idx="24">
                  <c:v>1863</c:v>
                </c:pt>
                <c:pt idx="25">
                  <c:v>382.7</c:v>
                </c:pt>
                <c:pt idx="26">
                  <c:v>974</c:v>
                </c:pt>
                <c:pt idx="27">
                  <c:v>2816</c:v>
                </c:pt>
                <c:pt idx="28">
                  <c:v>246.3</c:v>
                </c:pt>
                <c:pt idx="29">
                  <c:v>311.5</c:v>
                </c:pt>
                <c:pt idx="30">
                  <c:v>1022</c:v>
                </c:pt>
                <c:pt idx="31">
                  <c:v>207.2</c:v>
                </c:pt>
                <c:pt idx="32">
                  <c:v>1074</c:v>
                </c:pt>
                <c:pt idx="33">
                  <c:v>211.4</c:v>
                </c:pt>
                <c:pt idx="34">
                  <c:v>567.20000000000005</c:v>
                </c:pt>
                <c:pt idx="35">
                  <c:v>292</c:v>
                </c:pt>
                <c:pt idx="36">
                  <c:v>433</c:v>
                </c:pt>
                <c:pt idx="37">
                  <c:v>240.1</c:v>
                </c:pt>
                <c:pt idx="38">
                  <c:v>384.5</c:v>
                </c:pt>
                <c:pt idx="39">
                  <c:v>388.6</c:v>
                </c:pt>
                <c:pt idx="40">
                  <c:v>1858</c:v>
                </c:pt>
                <c:pt idx="41">
                  <c:v>1893.3</c:v>
                </c:pt>
                <c:pt idx="42">
                  <c:v>1986</c:v>
                </c:pt>
                <c:pt idx="43">
                  <c:v>451</c:v>
                </c:pt>
                <c:pt idx="44">
                  <c:v>337.2</c:v>
                </c:pt>
                <c:pt idx="45">
                  <c:v>655.7</c:v>
                </c:pt>
                <c:pt idx="46">
                  <c:v>560</c:v>
                </c:pt>
                <c:pt idx="47">
                  <c:v>2063</c:v>
                </c:pt>
                <c:pt idx="48">
                  <c:v>2608</c:v>
                </c:pt>
                <c:pt idx="49">
                  <c:v>309.7</c:v>
                </c:pt>
                <c:pt idx="50">
                  <c:v>973</c:v>
                </c:pt>
                <c:pt idx="51">
                  <c:v>200</c:v>
                </c:pt>
                <c:pt idx="52">
                  <c:v>883</c:v>
                </c:pt>
                <c:pt idx="53">
                  <c:v>825</c:v>
                </c:pt>
                <c:pt idx="54">
                  <c:v>381</c:v>
                </c:pt>
                <c:pt idx="55">
                  <c:v>1839</c:v>
                </c:pt>
                <c:pt idx="56">
                  <c:v>1847</c:v>
                </c:pt>
                <c:pt idx="57">
                  <c:v>2484</c:v>
                </c:pt>
                <c:pt idx="58">
                  <c:v>1584</c:v>
                </c:pt>
                <c:pt idx="59">
                  <c:v>225.3</c:v>
                </c:pt>
                <c:pt idx="60">
                  <c:v>430</c:v>
                </c:pt>
                <c:pt idx="61">
                  <c:v>307.39999999999998</c:v>
                </c:pt>
                <c:pt idx="62">
                  <c:v>1002</c:v>
                </c:pt>
                <c:pt idx="63">
                  <c:v>527</c:v>
                </c:pt>
                <c:pt idx="64">
                  <c:v>1850</c:v>
                </c:pt>
                <c:pt idx="65">
                  <c:v>195.2</c:v>
                </c:pt>
                <c:pt idx="66">
                  <c:v>430.1</c:v>
                </c:pt>
                <c:pt idx="67">
                  <c:v>2610</c:v>
                </c:pt>
                <c:pt idx="68">
                  <c:v>1931</c:v>
                </c:pt>
                <c:pt idx="69">
                  <c:v>330</c:v>
                </c:pt>
                <c:pt idx="70">
                  <c:v>590.4</c:v>
                </c:pt>
                <c:pt idx="71">
                  <c:v>333.1</c:v>
                </c:pt>
                <c:pt idx="72">
                  <c:v>1887</c:v>
                </c:pt>
                <c:pt idx="73">
                  <c:v>1003</c:v>
                </c:pt>
                <c:pt idx="74">
                  <c:v>635</c:v>
                </c:pt>
                <c:pt idx="75">
                  <c:v>651.6</c:v>
                </c:pt>
                <c:pt idx="76">
                  <c:v>449.1</c:v>
                </c:pt>
                <c:pt idx="77">
                  <c:v>316.10000000000002</c:v>
                </c:pt>
                <c:pt idx="78">
                  <c:v>772</c:v>
                </c:pt>
                <c:pt idx="79">
                  <c:v>213.3</c:v>
                </c:pt>
                <c:pt idx="80">
                  <c:v>386.8</c:v>
                </c:pt>
                <c:pt idx="81">
                  <c:v>427.6</c:v>
                </c:pt>
                <c:pt idx="82">
                  <c:v>230.8</c:v>
                </c:pt>
                <c:pt idx="83">
                  <c:v>1852</c:v>
                </c:pt>
                <c:pt idx="84">
                  <c:v>985</c:v>
                </c:pt>
                <c:pt idx="85">
                  <c:v>401.6</c:v>
                </c:pt>
                <c:pt idx="86">
                  <c:v>648.5</c:v>
                </c:pt>
                <c:pt idx="87">
                  <c:v>943</c:v>
                </c:pt>
                <c:pt idx="88">
                  <c:v>210</c:v>
                </c:pt>
                <c:pt idx="89">
                  <c:v>2090</c:v>
                </c:pt>
                <c:pt idx="90">
                  <c:v>1144</c:v>
                </c:pt>
                <c:pt idx="91">
                  <c:v>971</c:v>
                </c:pt>
                <c:pt idx="92">
                  <c:v>1838</c:v>
                </c:pt>
                <c:pt idx="93">
                  <c:v>660.4</c:v>
                </c:pt>
                <c:pt idx="94">
                  <c:v>298.39999999999998</c:v>
                </c:pt>
              </c:numCache>
            </c:numRef>
          </c:xVal>
          <c:yVal>
            <c:numRef>
              <c:f>'Lu-Hf isotopy'!$Y$5:$Y$99</c:f>
              <c:numCache>
                <c:formatCode>0.0</c:formatCode>
                <c:ptCount val="95"/>
                <c:pt idx="0">
                  <c:v>-3.0502659253484055</c:v>
                </c:pt>
                <c:pt idx="1">
                  <c:v>2.7735358450509118</c:v>
                </c:pt>
                <c:pt idx="2">
                  <c:v>5.235386047290902</c:v>
                </c:pt>
                <c:pt idx="3">
                  <c:v>-5.1782366003261249</c:v>
                </c:pt>
                <c:pt idx="4">
                  <c:v>2.8611788785304348</c:v>
                </c:pt>
                <c:pt idx="5">
                  <c:v>-11.780523319809832</c:v>
                </c:pt>
                <c:pt idx="6">
                  <c:v>1.7666720205422592</c:v>
                </c:pt>
                <c:pt idx="7">
                  <c:v>7.2379314029502595</c:v>
                </c:pt>
                <c:pt idx="8">
                  <c:v>2.2245168262902126</c:v>
                </c:pt>
                <c:pt idx="9">
                  <c:v>-8.8598811368822972</c:v>
                </c:pt>
                <c:pt idx="10">
                  <c:v>4.8963978853366896</c:v>
                </c:pt>
                <c:pt idx="11">
                  <c:v>-18.873811276495232</c:v>
                </c:pt>
                <c:pt idx="12">
                  <c:v>-1.3498134933687123</c:v>
                </c:pt>
                <c:pt idx="13">
                  <c:v>-12.033834573388358</c:v>
                </c:pt>
                <c:pt idx="14">
                  <c:v>9.4884737596268032</c:v>
                </c:pt>
                <c:pt idx="15">
                  <c:v>-6.9363150547907537</c:v>
                </c:pt>
                <c:pt idx="16">
                  <c:v>-7.0185042718340362</c:v>
                </c:pt>
                <c:pt idx="17">
                  <c:v>-3.4384203875792441</c:v>
                </c:pt>
                <c:pt idx="18">
                  <c:v>-3.7449556163093867</c:v>
                </c:pt>
                <c:pt idx="19">
                  <c:v>-9.8571247659062777</c:v>
                </c:pt>
                <c:pt idx="20">
                  <c:v>14.413002664099839</c:v>
                </c:pt>
                <c:pt idx="21">
                  <c:v>-10.508040188669243</c:v>
                </c:pt>
                <c:pt idx="22">
                  <c:v>4.9767668266431642</c:v>
                </c:pt>
                <c:pt idx="23">
                  <c:v>-4.0399836522786448</c:v>
                </c:pt>
                <c:pt idx="24">
                  <c:v>-5.5328997600678775</c:v>
                </c:pt>
                <c:pt idx="25">
                  <c:v>0.64252774645723321</c:v>
                </c:pt>
                <c:pt idx="26">
                  <c:v>-3.4756628124554823</c:v>
                </c:pt>
                <c:pt idx="27">
                  <c:v>9.3038197341854811E-2</c:v>
                </c:pt>
                <c:pt idx="28">
                  <c:v>2.4030220930693069</c:v>
                </c:pt>
                <c:pt idx="29">
                  <c:v>0.49805073400577271</c:v>
                </c:pt>
                <c:pt idx="30">
                  <c:v>2.7494608082467842</c:v>
                </c:pt>
                <c:pt idx="31">
                  <c:v>-0.75845802620988501</c:v>
                </c:pt>
                <c:pt idx="32">
                  <c:v>2.2086616287575467</c:v>
                </c:pt>
                <c:pt idx="33">
                  <c:v>4.6413603393791192</c:v>
                </c:pt>
                <c:pt idx="34">
                  <c:v>1.6929700612622334</c:v>
                </c:pt>
                <c:pt idx="35">
                  <c:v>8.2299600984914179</c:v>
                </c:pt>
                <c:pt idx="36">
                  <c:v>-1.6598038095316792</c:v>
                </c:pt>
                <c:pt idx="37">
                  <c:v>-0.33306533112065217</c:v>
                </c:pt>
                <c:pt idx="38">
                  <c:v>5.0924763003079576</c:v>
                </c:pt>
                <c:pt idx="39">
                  <c:v>-7.8703960464676648</c:v>
                </c:pt>
                <c:pt idx="40">
                  <c:v>-7.0813517110279722</c:v>
                </c:pt>
                <c:pt idx="41">
                  <c:v>2.828553302938186</c:v>
                </c:pt>
                <c:pt idx="42">
                  <c:v>-12.170830704876234</c:v>
                </c:pt>
                <c:pt idx="43">
                  <c:v>-1.6745713443733212</c:v>
                </c:pt>
                <c:pt idx="44">
                  <c:v>-4.7415497676750462</c:v>
                </c:pt>
                <c:pt idx="45">
                  <c:v>7.389943471163285</c:v>
                </c:pt>
                <c:pt idx="46">
                  <c:v>-4.3265866602726355</c:v>
                </c:pt>
                <c:pt idx="47">
                  <c:v>-1.3934075256472056</c:v>
                </c:pt>
                <c:pt idx="48">
                  <c:v>-0.89922067189052157</c:v>
                </c:pt>
                <c:pt idx="49">
                  <c:v>0.84497008867812085</c:v>
                </c:pt>
                <c:pt idx="50">
                  <c:v>1.6751477165333206</c:v>
                </c:pt>
                <c:pt idx="51">
                  <c:v>9.9118125680797142</c:v>
                </c:pt>
                <c:pt idx="52">
                  <c:v>8.6651244201196853</c:v>
                </c:pt>
                <c:pt idx="53">
                  <c:v>-3.1354452775744779</c:v>
                </c:pt>
                <c:pt idx="54">
                  <c:v>6.1037724135548643</c:v>
                </c:pt>
                <c:pt idx="55">
                  <c:v>-4.2946309431768359</c:v>
                </c:pt>
                <c:pt idx="56">
                  <c:v>-2.3363812860788258</c:v>
                </c:pt>
                <c:pt idx="57">
                  <c:v>-4.3450278764523009</c:v>
                </c:pt>
                <c:pt idx="58">
                  <c:v>-14.704235162913415</c:v>
                </c:pt>
                <c:pt idx="59">
                  <c:v>6.2463085042097077E-2</c:v>
                </c:pt>
                <c:pt idx="60">
                  <c:v>7.1437855383993387</c:v>
                </c:pt>
                <c:pt idx="61">
                  <c:v>12.550270908984196</c:v>
                </c:pt>
                <c:pt idx="62">
                  <c:v>-10.789541937610281</c:v>
                </c:pt>
                <c:pt idx="63">
                  <c:v>4.7480051977721871</c:v>
                </c:pt>
                <c:pt idx="64">
                  <c:v>1.387475700553864</c:v>
                </c:pt>
                <c:pt idx="65">
                  <c:v>7.5323128190363242</c:v>
                </c:pt>
                <c:pt idx="66">
                  <c:v>-4.5610332727574754</c:v>
                </c:pt>
                <c:pt idx="67">
                  <c:v>-0.9186390315807369</c:v>
                </c:pt>
                <c:pt idx="68">
                  <c:v>-1.6857368353129232</c:v>
                </c:pt>
                <c:pt idx="69">
                  <c:v>-4.477781242019363</c:v>
                </c:pt>
                <c:pt idx="70">
                  <c:v>-3.5015558026141314</c:v>
                </c:pt>
                <c:pt idx="71">
                  <c:v>-7.0074939304887174</c:v>
                </c:pt>
                <c:pt idx="72">
                  <c:v>-4.632986240846737</c:v>
                </c:pt>
                <c:pt idx="73">
                  <c:v>-14.908694896691443</c:v>
                </c:pt>
                <c:pt idx="74">
                  <c:v>-14.622993487202196</c:v>
                </c:pt>
                <c:pt idx="75">
                  <c:v>8.3560204433053009</c:v>
                </c:pt>
                <c:pt idx="76">
                  <c:v>-8.9226231531680522</c:v>
                </c:pt>
                <c:pt idx="77">
                  <c:v>-4.8088512269328643</c:v>
                </c:pt>
                <c:pt idx="78">
                  <c:v>-17.907549639425426</c:v>
                </c:pt>
                <c:pt idx="79">
                  <c:v>7.8380914171072291</c:v>
                </c:pt>
                <c:pt idx="80">
                  <c:v>-0.98104049193969978</c:v>
                </c:pt>
                <c:pt idx="81">
                  <c:v>7.673923752817835</c:v>
                </c:pt>
                <c:pt idx="82">
                  <c:v>-3.1931996604617208</c:v>
                </c:pt>
                <c:pt idx="83">
                  <c:v>-4.3563687455794309</c:v>
                </c:pt>
                <c:pt idx="84">
                  <c:v>10.012889235901934</c:v>
                </c:pt>
                <c:pt idx="85">
                  <c:v>4.1198659557206696</c:v>
                </c:pt>
                <c:pt idx="86">
                  <c:v>-18.281601937909507</c:v>
                </c:pt>
                <c:pt idx="87">
                  <c:v>-25.515531895763388</c:v>
                </c:pt>
                <c:pt idx="88">
                  <c:v>1.2425022015305487</c:v>
                </c:pt>
                <c:pt idx="89">
                  <c:v>6.7823885309215015</c:v>
                </c:pt>
                <c:pt idx="90">
                  <c:v>-8.3627344907644119</c:v>
                </c:pt>
                <c:pt idx="91">
                  <c:v>-14.440528465046176</c:v>
                </c:pt>
                <c:pt idx="92">
                  <c:v>-4.4281147514091401</c:v>
                </c:pt>
                <c:pt idx="93">
                  <c:v>3.9329176412716826</c:v>
                </c:pt>
                <c:pt idx="94">
                  <c:v>2.6153827982144939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E6-478E-B44D-6AED8AE291DA}"/>
            </c:ext>
          </c:extLst>
        </c:ser>
        <c:ser>
          <c:idx val="2"/>
          <c:order val="1"/>
          <c:spPr>
            <a:ln w="19050" cap="rnd">
              <a:noFill/>
              <a:round/>
            </a:ln>
            <a:effectLst/>
          </c:spPr>
          <c:xVal>
            <c:numRef>
              <c:f>'Lu-Hf isotopy'!$T$101:$T$181</c:f>
              <c:numCache>
                <c:formatCode>0</c:formatCode>
                <c:ptCount val="81"/>
                <c:pt idx="0">
                  <c:v>239</c:v>
                </c:pt>
                <c:pt idx="1">
                  <c:v>2021</c:v>
                </c:pt>
                <c:pt idx="2">
                  <c:v>1480</c:v>
                </c:pt>
                <c:pt idx="3">
                  <c:v>745</c:v>
                </c:pt>
                <c:pt idx="4">
                  <c:v>700</c:v>
                </c:pt>
                <c:pt idx="5">
                  <c:v>1035</c:v>
                </c:pt>
                <c:pt idx="6">
                  <c:v>960</c:v>
                </c:pt>
                <c:pt idx="7">
                  <c:v>1032</c:v>
                </c:pt>
                <c:pt idx="8">
                  <c:v>245.6</c:v>
                </c:pt>
                <c:pt idx="9">
                  <c:v>2015</c:v>
                </c:pt>
                <c:pt idx="10">
                  <c:v>234.9</c:v>
                </c:pt>
                <c:pt idx="11">
                  <c:v>249.5</c:v>
                </c:pt>
                <c:pt idx="12">
                  <c:v>314.3</c:v>
                </c:pt>
                <c:pt idx="13">
                  <c:v>241.1</c:v>
                </c:pt>
                <c:pt idx="14">
                  <c:v>1922</c:v>
                </c:pt>
                <c:pt idx="15">
                  <c:v>310.5</c:v>
                </c:pt>
                <c:pt idx="16">
                  <c:v>907</c:v>
                </c:pt>
                <c:pt idx="17">
                  <c:v>652</c:v>
                </c:pt>
                <c:pt idx="18">
                  <c:v>1016</c:v>
                </c:pt>
                <c:pt idx="19">
                  <c:v>234.9</c:v>
                </c:pt>
                <c:pt idx="20">
                  <c:v>577.5</c:v>
                </c:pt>
                <c:pt idx="21">
                  <c:v>2138</c:v>
                </c:pt>
                <c:pt idx="22">
                  <c:v>383.7</c:v>
                </c:pt>
                <c:pt idx="23">
                  <c:v>986</c:v>
                </c:pt>
                <c:pt idx="24">
                  <c:v>580.20000000000005</c:v>
                </c:pt>
                <c:pt idx="25">
                  <c:v>2575</c:v>
                </c:pt>
                <c:pt idx="26">
                  <c:v>398.3</c:v>
                </c:pt>
                <c:pt idx="27">
                  <c:v>321.10000000000002</c:v>
                </c:pt>
                <c:pt idx="28">
                  <c:v>615.79999999999995</c:v>
                </c:pt>
                <c:pt idx="29">
                  <c:v>420.7</c:v>
                </c:pt>
                <c:pt idx="30">
                  <c:v>954</c:v>
                </c:pt>
                <c:pt idx="31">
                  <c:v>320</c:v>
                </c:pt>
                <c:pt idx="32">
                  <c:v>2577</c:v>
                </c:pt>
                <c:pt idx="33">
                  <c:v>309.3</c:v>
                </c:pt>
                <c:pt idx="34">
                  <c:v>239.4</c:v>
                </c:pt>
                <c:pt idx="35">
                  <c:v>649.20000000000005</c:v>
                </c:pt>
                <c:pt idx="36">
                  <c:v>738</c:v>
                </c:pt>
                <c:pt idx="37">
                  <c:v>622.70000000000005</c:v>
                </c:pt>
                <c:pt idx="38">
                  <c:v>1002</c:v>
                </c:pt>
                <c:pt idx="39">
                  <c:v>579</c:v>
                </c:pt>
                <c:pt idx="40">
                  <c:v>634.4</c:v>
                </c:pt>
                <c:pt idx="41">
                  <c:v>705</c:v>
                </c:pt>
                <c:pt idx="42">
                  <c:v>2420</c:v>
                </c:pt>
                <c:pt idx="43">
                  <c:v>314</c:v>
                </c:pt>
                <c:pt idx="44">
                  <c:v>2028</c:v>
                </c:pt>
                <c:pt idx="45">
                  <c:v>662</c:v>
                </c:pt>
                <c:pt idx="46">
                  <c:v>1853</c:v>
                </c:pt>
                <c:pt idx="47">
                  <c:v>1632</c:v>
                </c:pt>
                <c:pt idx="48">
                  <c:v>781</c:v>
                </c:pt>
                <c:pt idx="49">
                  <c:v>351.4</c:v>
                </c:pt>
                <c:pt idx="50">
                  <c:v>1067</c:v>
                </c:pt>
                <c:pt idx="51">
                  <c:v>680</c:v>
                </c:pt>
                <c:pt idx="52">
                  <c:v>330.7</c:v>
                </c:pt>
                <c:pt idx="53">
                  <c:v>1003</c:v>
                </c:pt>
                <c:pt idx="54">
                  <c:v>1844</c:v>
                </c:pt>
                <c:pt idx="55">
                  <c:v>637.70000000000005</c:v>
                </c:pt>
                <c:pt idx="56">
                  <c:v>1011</c:v>
                </c:pt>
                <c:pt idx="57">
                  <c:v>1060</c:v>
                </c:pt>
                <c:pt idx="58">
                  <c:v>647.70000000000005</c:v>
                </c:pt>
                <c:pt idx="59">
                  <c:v>322.5</c:v>
                </c:pt>
                <c:pt idx="60">
                  <c:v>566.29999999999995</c:v>
                </c:pt>
                <c:pt idx="61">
                  <c:v>370.9</c:v>
                </c:pt>
                <c:pt idx="62">
                  <c:v>2442</c:v>
                </c:pt>
                <c:pt idx="63">
                  <c:v>378.5</c:v>
                </c:pt>
                <c:pt idx="64">
                  <c:v>243</c:v>
                </c:pt>
                <c:pt idx="65">
                  <c:v>690</c:v>
                </c:pt>
                <c:pt idx="66">
                  <c:v>252.1</c:v>
                </c:pt>
                <c:pt idx="67">
                  <c:v>1006</c:v>
                </c:pt>
                <c:pt idx="68">
                  <c:v>2444</c:v>
                </c:pt>
                <c:pt idx="69">
                  <c:v>306.89999999999998</c:v>
                </c:pt>
                <c:pt idx="70">
                  <c:v>560.9</c:v>
                </c:pt>
                <c:pt idx="71">
                  <c:v>1015</c:v>
                </c:pt>
                <c:pt idx="72">
                  <c:v>527.70000000000005</c:v>
                </c:pt>
                <c:pt idx="73">
                  <c:v>297.5</c:v>
                </c:pt>
                <c:pt idx="74">
                  <c:v>595.4</c:v>
                </c:pt>
                <c:pt idx="75">
                  <c:v>383.9</c:v>
                </c:pt>
                <c:pt idx="76">
                  <c:v>1020</c:v>
                </c:pt>
                <c:pt idx="77">
                  <c:v>253.4</c:v>
                </c:pt>
                <c:pt idx="78">
                  <c:v>2492</c:v>
                </c:pt>
                <c:pt idx="79">
                  <c:v>383.4</c:v>
                </c:pt>
                <c:pt idx="80">
                  <c:v>2034</c:v>
                </c:pt>
              </c:numCache>
            </c:numRef>
          </c:xVal>
          <c:yVal>
            <c:numRef>
              <c:f>'Lu-Hf isotopy'!$Y$101:$Y$181</c:f>
              <c:numCache>
                <c:formatCode>0.0</c:formatCode>
                <c:ptCount val="81"/>
                <c:pt idx="0">
                  <c:v>1.3503717796470305</c:v>
                </c:pt>
                <c:pt idx="1">
                  <c:v>-10.655947058615389</c:v>
                </c:pt>
                <c:pt idx="2">
                  <c:v>4.111616213813285</c:v>
                </c:pt>
                <c:pt idx="3">
                  <c:v>-5.88379119805027</c:v>
                </c:pt>
                <c:pt idx="4">
                  <c:v>5.8390543016773044</c:v>
                </c:pt>
                <c:pt idx="5">
                  <c:v>-9.0085962466779357</c:v>
                </c:pt>
                <c:pt idx="6">
                  <c:v>-4.130334441387884</c:v>
                </c:pt>
                <c:pt idx="7">
                  <c:v>-2.3775953271509831</c:v>
                </c:pt>
                <c:pt idx="8">
                  <c:v>-0.51774587910613512</c:v>
                </c:pt>
                <c:pt idx="9">
                  <c:v>-8.1698606618663128</c:v>
                </c:pt>
                <c:pt idx="10">
                  <c:v>-2.734508293101845</c:v>
                </c:pt>
                <c:pt idx="11">
                  <c:v>2.7773721696711107</c:v>
                </c:pt>
                <c:pt idx="12">
                  <c:v>-3.3279062106827961</c:v>
                </c:pt>
                <c:pt idx="13">
                  <c:v>1.5520153464598785</c:v>
                </c:pt>
                <c:pt idx="14">
                  <c:v>-3.91730575128868</c:v>
                </c:pt>
                <c:pt idx="15">
                  <c:v>-4.3047602783963246</c:v>
                </c:pt>
                <c:pt idx="16">
                  <c:v>-2.3215035634793768</c:v>
                </c:pt>
                <c:pt idx="17">
                  <c:v>-7.5969627889871383</c:v>
                </c:pt>
                <c:pt idx="18">
                  <c:v>3.1929905852634555</c:v>
                </c:pt>
                <c:pt idx="19">
                  <c:v>2.501896972328943</c:v>
                </c:pt>
                <c:pt idx="20">
                  <c:v>-22.754583752043757</c:v>
                </c:pt>
                <c:pt idx="21">
                  <c:v>2.5117729831314328</c:v>
                </c:pt>
                <c:pt idx="22">
                  <c:v>6.7003817761546181</c:v>
                </c:pt>
                <c:pt idx="23">
                  <c:v>-7.9007005828413135</c:v>
                </c:pt>
                <c:pt idx="24">
                  <c:v>-6.1055913715257759</c:v>
                </c:pt>
                <c:pt idx="25">
                  <c:v>-4.4196871950163974</c:v>
                </c:pt>
                <c:pt idx="26">
                  <c:v>-4.1465016275699096</c:v>
                </c:pt>
                <c:pt idx="27">
                  <c:v>-3.1908567295946266</c:v>
                </c:pt>
                <c:pt idx="28">
                  <c:v>-9.9849387581762983</c:v>
                </c:pt>
                <c:pt idx="29">
                  <c:v>0.80338535717539017</c:v>
                </c:pt>
                <c:pt idx="30">
                  <c:v>-1.6260719405525315</c:v>
                </c:pt>
                <c:pt idx="31">
                  <c:v>-4.8261096615120902</c:v>
                </c:pt>
                <c:pt idx="32">
                  <c:v>-1.4056905742521053</c:v>
                </c:pt>
                <c:pt idx="33">
                  <c:v>-5.1167610529911922</c:v>
                </c:pt>
                <c:pt idx="34">
                  <c:v>-0.84399974153104296</c:v>
                </c:pt>
                <c:pt idx="35">
                  <c:v>2.1894814271194996</c:v>
                </c:pt>
                <c:pt idx="36">
                  <c:v>4.155776267731337</c:v>
                </c:pt>
                <c:pt idx="37">
                  <c:v>7.2458079406612086</c:v>
                </c:pt>
                <c:pt idx="38">
                  <c:v>-18.556192687960717</c:v>
                </c:pt>
                <c:pt idx="39">
                  <c:v>-4.9513751828977881</c:v>
                </c:pt>
                <c:pt idx="40">
                  <c:v>-12.255279302931799</c:v>
                </c:pt>
                <c:pt idx="41">
                  <c:v>-12.054679478737951</c:v>
                </c:pt>
                <c:pt idx="42">
                  <c:v>-5.2173470076932738</c:v>
                </c:pt>
                <c:pt idx="43">
                  <c:v>1.727368839965493E-2</c:v>
                </c:pt>
                <c:pt idx="44">
                  <c:v>0.3563148943386274</c:v>
                </c:pt>
                <c:pt idx="45">
                  <c:v>1.9866301220372584</c:v>
                </c:pt>
                <c:pt idx="46">
                  <c:v>-10.178813361755301</c:v>
                </c:pt>
                <c:pt idx="47">
                  <c:v>6.5506458091268982</c:v>
                </c:pt>
                <c:pt idx="48">
                  <c:v>-0.90140720660825124</c:v>
                </c:pt>
                <c:pt idx="49">
                  <c:v>-4.9692372642295979E-2</c:v>
                </c:pt>
                <c:pt idx="50">
                  <c:v>-7.3707134230616145</c:v>
                </c:pt>
                <c:pt idx="51">
                  <c:v>-3.7661871714400608</c:v>
                </c:pt>
                <c:pt idx="52">
                  <c:v>-7.1121265982931892</c:v>
                </c:pt>
                <c:pt idx="53">
                  <c:v>-12.953068063761286</c:v>
                </c:pt>
                <c:pt idx="54">
                  <c:v>0.28179147356643952</c:v>
                </c:pt>
                <c:pt idx="55">
                  <c:v>6.8960609323198696</c:v>
                </c:pt>
                <c:pt idx="56">
                  <c:v>9.1132451612674359</c:v>
                </c:pt>
                <c:pt idx="57">
                  <c:v>-5.5946408576290629</c:v>
                </c:pt>
                <c:pt idx="58">
                  <c:v>5.8347407091696724</c:v>
                </c:pt>
                <c:pt idx="59">
                  <c:v>-5.0252683814311361</c:v>
                </c:pt>
                <c:pt idx="60">
                  <c:v>-11.009393047335392</c:v>
                </c:pt>
                <c:pt idx="61">
                  <c:v>6.406917372872023</c:v>
                </c:pt>
                <c:pt idx="62">
                  <c:v>-2.8872813299207767</c:v>
                </c:pt>
                <c:pt idx="63">
                  <c:v>4.5802626277557934</c:v>
                </c:pt>
                <c:pt idx="64">
                  <c:v>2.1357425304824318</c:v>
                </c:pt>
                <c:pt idx="65">
                  <c:v>8.8900415054027349</c:v>
                </c:pt>
                <c:pt idx="66">
                  <c:v>2.4997591325592872</c:v>
                </c:pt>
                <c:pt idx="67">
                  <c:v>4.2466902603255363</c:v>
                </c:pt>
                <c:pt idx="68">
                  <c:v>-6.4022684624887027</c:v>
                </c:pt>
                <c:pt idx="69">
                  <c:v>-6.4856811327840269</c:v>
                </c:pt>
                <c:pt idx="70">
                  <c:v>-8.7848335249174347</c:v>
                </c:pt>
                <c:pt idx="71">
                  <c:v>-5.2962550035473566</c:v>
                </c:pt>
                <c:pt idx="72">
                  <c:v>-8.3034639705159563</c:v>
                </c:pt>
                <c:pt idx="73">
                  <c:v>-0.62259542810694235</c:v>
                </c:pt>
                <c:pt idx="74">
                  <c:v>-34.051988362635569</c:v>
                </c:pt>
                <c:pt idx="75">
                  <c:v>3.6289958821744683</c:v>
                </c:pt>
                <c:pt idx="76">
                  <c:v>-0.24934488098260488</c:v>
                </c:pt>
                <c:pt idx="77">
                  <c:v>1.9802881055897004</c:v>
                </c:pt>
                <c:pt idx="78">
                  <c:v>4.9520015381498972</c:v>
                </c:pt>
                <c:pt idx="79">
                  <c:v>-0.28575486661464033</c:v>
                </c:pt>
                <c:pt idx="80">
                  <c:v>-2.9182959459228552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6E6-478E-B44D-6AED8AE291DA}"/>
            </c:ext>
          </c:extLst>
        </c:ser>
        <c:ser>
          <c:idx val="3"/>
          <c:order val="2"/>
          <c:spPr>
            <a:ln w="19050" cap="rnd">
              <a:noFill/>
              <a:round/>
            </a:ln>
            <a:effectLst/>
          </c:spPr>
          <c:xVal>
            <c:numRef>
              <c:f>'Lu-Hf isotopy'!$T$183:$T$265</c:f>
              <c:numCache>
                <c:formatCode>0</c:formatCode>
                <c:ptCount val="83"/>
                <c:pt idx="0">
                  <c:v>316</c:v>
                </c:pt>
                <c:pt idx="1">
                  <c:v>789</c:v>
                </c:pt>
                <c:pt idx="2">
                  <c:v>305.10000000000002</c:v>
                </c:pt>
                <c:pt idx="3">
                  <c:v>553.29999999999995</c:v>
                </c:pt>
                <c:pt idx="4">
                  <c:v>317.8</c:v>
                </c:pt>
                <c:pt idx="5">
                  <c:v>995</c:v>
                </c:pt>
                <c:pt idx="6">
                  <c:v>319.5</c:v>
                </c:pt>
                <c:pt idx="7">
                  <c:v>316.10000000000002</c:v>
                </c:pt>
                <c:pt idx="8">
                  <c:v>325.2</c:v>
                </c:pt>
                <c:pt idx="9">
                  <c:v>335.9</c:v>
                </c:pt>
                <c:pt idx="10">
                  <c:v>953</c:v>
                </c:pt>
                <c:pt idx="11">
                  <c:v>574.70000000000005</c:v>
                </c:pt>
                <c:pt idx="12">
                  <c:v>546.5</c:v>
                </c:pt>
                <c:pt idx="13">
                  <c:v>328.3</c:v>
                </c:pt>
                <c:pt idx="14">
                  <c:v>319.60000000000002</c:v>
                </c:pt>
                <c:pt idx="15">
                  <c:v>314.7</c:v>
                </c:pt>
                <c:pt idx="16">
                  <c:v>320.10000000000002</c:v>
                </c:pt>
                <c:pt idx="17">
                  <c:v>579.70000000000005</c:v>
                </c:pt>
                <c:pt idx="18">
                  <c:v>2612</c:v>
                </c:pt>
                <c:pt idx="19">
                  <c:v>572</c:v>
                </c:pt>
                <c:pt idx="20">
                  <c:v>322.60000000000002</c:v>
                </c:pt>
                <c:pt idx="21">
                  <c:v>1012</c:v>
                </c:pt>
                <c:pt idx="22">
                  <c:v>573</c:v>
                </c:pt>
                <c:pt idx="23">
                  <c:v>629</c:v>
                </c:pt>
                <c:pt idx="24">
                  <c:v>327.60000000000002</c:v>
                </c:pt>
                <c:pt idx="25">
                  <c:v>665.6</c:v>
                </c:pt>
                <c:pt idx="26">
                  <c:v>322.10000000000002</c:v>
                </c:pt>
                <c:pt idx="27">
                  <c:v>304.7</c:v>
                </c:pt>
                <c:pt idx="28">
                  <c:v>652</c:v>
                </c:pt>
                <c:pt idx="29">
                  <c:v>590</c:v>
                </c:pt>
                <c:pt idx="30">
                  <c:v>648</c:v>
                </c:pt>
                <c:pt idx="31">
                  <c:v>298.2</c:v>
                </c:pt>
                <c:pt idx="32">
                  <c:v>314.2</c:v>
                </c:pt>
                <c:pt idx="33">
                  <c:v>551</c:v>
                </c:pt>
                <c:pt idx="34">
                  <c:v>310.5</c:v>
                </c:pt>
                <c:pt idx="35">
                  <c:v>2663</c:v>
                </c:pt>
                <c:pt idx="36">
                  <c:v>672.7</c:v>
                </c:pt>
                <c:pt idx="37">
                  <c:v>316.39999999999998</c:v>
                </c:pt>
                <c:pt idx="38">
                  <c:v>469.7</c:v>
                </c:pt>
                <c:pt idx="39">
                  <c:v>694.3</c:v>
                </c:pt>
                <c:pt idx="40">
                  <c:v>590</c:v>
                </c:pt>
                <c:pt idx="41">
                  <c:v>941</c:v>
                </c:pt>
                <c:pt idx="42">
                  <c:v>630.79999999999995</c:v>
                </c:pt>
                <c:pt idx="43">
                  <c:v>323.5</c:v>
                </c:pt>
                <c:pt idx="44">
                  <c:v>301.39999999999998</c:v>
                </c:pt>
                <c:pt idx="45">
                  <c:v>611.4</c:v>
                </c:pt>
                <c:pt idx="46">
                  <c:v>647.9</c:v>
                </c:pt>
                <c:pt idx="47">
                  <c:v>1026</c:v>
                </c:pt>
                <c:pt idx="48">
                  <c:v>815.8</c:v>
                </c:pt>
                <c:pt idx="49">
                  <c:v>556.79999999999995</c:v>
                </c:pt>
                <c:pt idx="50">
                  <c:v>967</c:v>
                </c:pt>
                <c:pt idx="51">
                  <c:v>2085</c:v>
                </c:pt>
                <c:pt idx="52">
                  <c:v>632.9</c:v>
                </c:pt>
                <c:pt idx="53">
                  <c:v>1386</c:v>
                </c:pt>
                <c:pt idx="54">
                  <c:v>1092</c:v>
                </c:pt>
                <c:pt idx="55">
                  <c:v>763</c:v>
                </c:pt>
                <c:pt idx="56">
                  <c:v>303.7</c:v>
                </c:pt>
                <c:pt idx="57">
                  <c:v>467</c:v>
                </c:pt>
                <c:pt idx="58">
                  <c:v>318.39999999999998</c:v>
                </c:pt>
                <c:pt idx="59">
                  <c:v>1957</c:v>
                </c:pt>
                <c:pt idx="60">
                  <c:v>481.8</c:v>
                </c:pt>
                <c:pt idx="61">
                  <c:v>552.5</c:v>
                </c:pt>
                <c:pt idx="62">
                  <c:v>314.7</c:v>
                </c:pt>
                <c:pt idx="63">
                  <c:v>1762</c:v>
                </c:pt>
                <c:pt idx="64">
                  <c:v>648.5</c:v>
                </c:pt>
                <c:pt idx="65">
                  <c:v>325.39999999999998</c:v>
                </c:pt>
                <c:pt idx="66">
                  <c:v>323.2</c:v>
                </c:pt>
                <c:pt idx="67">
                  <c:v>2446.9</c:v>
                </c:pt>
                <c:pt idx="68">
                  <c:v>608.79999999999995</c:v>
                </c:pt>
                <c:pt idx="69">
                  <c:v>316.8</c:v>
                </c:pt>
                <c:pt idx="70">
                  <c:v>319.10000000000002</c:v>
                </c:pt>
                <c:pt idx="71">
                  <c:v>315.3</c:v>
                </c:pt>
                <c:pt idx="72">
                  <c:v>297.10000000000002</c:v>
                </c:pt>
                <c:pt idx="73">
                  <c:v>978</c:v>
                </c:pt>
                <c:pt idx="74">
                  <c:v>2621</c:v>
                </c:pt>
                <c:pt idx="75">
                  <c:v>1037</c:v>
                </c:pt>
                <c:pt idx="76">
                  <c:v>812</c:v>
                </c:pt>
                <c:pt idx="77">
                  <c:v>997</c:v>
                </c:pt>
                <c:pt idx="78">
                  <c:v>387.7</c:v>
                </c:pt>
                <c:pt idx="79">
                  <c:v>1901</c:v>
                </c:pt>
                <c:pt idx="80">
                  <c:v>809</c:v>
                </c:pt>
                <c:pt idx="81">
                  <c:v>319.8</c:v>
                </c:pt>
                <c:pt idx="82">
                  <c:v>609.1</c:v>
                </c:pt>
              </c:numCache>
            </c:numRef>
          </c:xVal>
          <c:yVal>
            <c:numRef>
              <c:f>'Lu-Hf isotopy'!$Y$183:$Y$265</c:f>
              <c:numCache>
                <c:formatCode>0.0</c:formatCode>
                <c:ptCount val="83"/>
                <c:pt idx="0">
                  <c:v>-5.4703344677720089</c:v>
                </c:pt>
                <c:pt idx="1">
                  <c:v>2.2666036266816292</c:v>
                </c:pt>
                <c:pt idx="2">
                  <c:v>-6.768999922303065</c:v>
                </c:pt>
                <c:pt idx="3">
                  <c:v>10.616973080119774</c:v>
                </c:pt>
                <c:pt idx="4">
                  <c:v>-0.19558888530557539</c:v>
                </c:pt>
                <c:pt idx="5">
                  <c:v>-3.8517357054757007</c:v>
                </c:pt>
                <c:pt idx="6">
                  <c:v>-6.6727172807345969</c:v>
                </c:pt>
                <c:pt idx="7">
                  <c:v>-6.9244816668734277</c:v>
                </c:pt>
                <c:pt idx="8">
                  <c:v>-1.5396565291037057</c:v>
                </c:pt>
                <c:pt idx="9">
                  <c:v>-5.4661515729281795</c:v>
                </c:pt>
                <c:pt idx="10">
                  <c:v>-4.3885003111376886</c:v>
                </c:pt>
                <c:pt idx="11">
                  <c:v>3.2699789254819756</c:v>
                </c:pt>
                <c:pt idx="12">
                  <c:v>9.4336277379536426</c:v>
                </c:pt>
                <c:pt idx="13">
                  <c:v>-5.9261360883400283</c:v>
                </c:pt>
                <c:pt idx="14">
                  <c:v>-3.3585946207903561</c:v>
                </c:pt>
                <c:pt idx="15">
                  <c:v>-9.4663193010668945</c:v>
                </c:pt>
                <c:pt idx="16">
                  <c:v>-3.0451481982529671</c:v>
                </c:pt>
                <c:pt idx="17">
                  <c:v>2.1140129943320041</c:v>
                </c:pt>
                <c:pt idx="18">
                  <c:v>-1.1765198952418121</c:v>
                </c:pt>
                <c:pt idx="19">
                  <c:v>-1.6174722490225335</c:v>
                </c:pt>
                <c:pt idx="20">
                  <c:v>-6.2083416511116152</c:v>
                </c:pt>
                <c:pt idx="21">
                  <c:v>-9.016388159756028</c:v>
                </c:pt>
                <c:pt idx="22">
                  <c:v>-4.3193384749395936</c:v>
                </c:pt>
                <c:pt idx="23">
                  <c:v>7.5384288808977296</c:v>
                </c:pt>
                <c:pt idx="24">
                  <c:v>-6.1946225006659361</c:v>
                </c:pt>
                <c:pt idx="25">
                  <c:v>1.5119160981202917</c:v>
                </c:pt>
                <c:pt idx="26">
                  <c:v>-6.4671603955590573</c:v>
                </c:pt>
                <c:pt idx="27">
                  <c:v>-6.9305545960485215</c:v>
                </c:pt>
                <c:pt idx="28">
                  <c:v>5.5029759848124193</c:v>
                </c:pt>
                <c:pt idx="29">
                  <c:v>-4.7017420771811036</c:v>
                </c:pt>
                <c:pt idx="30">
                  <c:v>-1.2671003440234418</c:v>
                </c:pt>
                <c:pt idx="31">
                  <c:v>-5.8409515040458437</c:v>
                </c:pt>
                <c:pt idx="32">
                  <c:v>-5.2769761457782671</c:v>
                </c:pt>
                <c:pt idx="33">
                  <c:v>11.902196946809163</c:v>
                </c:pt>
                <c:pt idx="34">
                  <c:v>-6.5335205099315008</c:v>
                </c:pt>
                <c:pt idx="35">
                  <c:v>-3.476644145932184</c:v>
                </c:pt>
                <c:pt idx="36">
                  <c:v>6.5491385001981151</c:v>
                </c:pt>
                <c:pt idx="37">
                  <c:v>-5.4637374480170919</c:v>
                </c:pt>
                <c:pt idx="38">
                  <c:v>-5.3523630836171954</c:v>
                </c:pt>
                <c:pt idx="39">
                  <c:v>7.7244038596591125</c:v>
                </c:pt>
                <c:pt idx="40">
                  <c:v>6.4793730589962628</c:v>
                </c:pt>
                <c:pt idx="41">
                  <c:v>-8.0872194898118366</c:v>
                </c:pt>
                <c:pt idx="42">
                  <c:v>1.9831330180286599</c:v>
                </c:pt>
                <c:pt idx="43">
                  <c:v>-6.8675774287674241</c:v>
                </c:pt>
                <c:pt idx="44">
                  <c:v>-4.8904492695245327</c:v>
                </c:pt>
                <c:pt idx="45">
                  <c:v>3.2962702553485101</c:v>
                </c:pt>
                <c:pt idx="46">
                  <c:v>-10.329070252100836</c:v>
                </c:pt>
                <c:pt idx="47">
                  <c:v>-9.5808403974939615</c:v>
                </c:pt>
                <c:pt idx="48">
                  <c:v>-1.8154518980550982</c:v>
                </c:pt>
                <c:pt idx="49">
                  <c:v>9.3421990787767584E-2</c:v>
                </c:pt>
                <c:pt idx="50">
                  <c:v>-14.629931977908628</c:v>
                </c:pt>
                <c:pt idx="51">
                  <c:v>-7.2898776899532614</c:v>
                </c:pt>
                <c:pt idx="52">
                  <c:v>3.5732399278276539</c:v>
                </c:pt>
                <c:pt idx="53">
                  <c:v>1.2021667156947302</c:v>
                </c:pt>
                <c:pt idx="54">
                  <c:v>-3.2537242363317453</c:v>
                </c:pt>
                <c:pt idx="55">
                  <c:v>2.8004932118586012</c:v>
                </c:pt>
                <c:pt idx="56">
                  <c:v>-8.8776947631041825</c:v>
                </c:pt>
                <c:pt idx="57">
                  <c:v>-5.3096387657913802</c:v>
                </c:pt>
                <c:pt idx="58">
                  <c:v>-6.1334843043470144</c:v>
                </c:pt>
                <c:pt idx="59">
                  <c:v>-12.324417407726385</c:v>
                </c:pt>
                <c:pt idx="60">
                  <c:v>-5.90620742975001</c:v>
                </c:pt>
                <c:pt idx="61">
                  <c:v>9.8455185556334257</c:v>
                </c:pt>
                <c:pt idx="62">
                  <c:v>-1.0559995031711455</c:v>
                </c:pt>
                <c:pt idx="63">
                  <c:v>-8.3489078901299862</c:v>
                </c:pt>
                <c:pt idx="64">
                  <c:v>-9.025053405011807</c:v>
                </c:pt>
                <c:pt idx="65">
                  <c:v>-2.1182726949298125</c:v>
                </c:pt>
                <c:pt idx="66">
                  <c:v>-3.9662823417818682</c:v>
                </c:pt>
                <c:pt idx="67">
                  <c:v>2.206736467198489</c:v>
                </c:pt>
                <c:pt idx="68">
                  <c:v>-13.46321013292795</c:v>
                </c:pt>
                <c:pt idx="69">
                  <c:v>-6.8771348781770936</c:v>
                </c:pt>
                <c:pt idx="70">
                  <c:v>-2.4331762795326561</c:v>
                </c:pt>
                <c:pt idx="71">
                  <c:v>-3.8742022847382263</c:v>
                </c:pt>
                <c:pt idx="72">
                  <c:v>-1.9995027677022215</c:v>
                </c:pt>
                <c:pt idx="73">
                  <c:v>-7.5548209601805638</c:v>
                </c:pt>
                <c:pt idx="74">
                  <c:v>27.266923384638986</c:v>
                </c:pt>
                <c:pt idx="75">
                  <c:v>-6.3578675256736883</c:v>
                </c:pt>
                <c:pt idx="76">
                  <c:v>-0.5975307798034013</c:v>
                </c:pt>
                <c:pt idx="77">
                  <c:v>-18.569420893608246</c:v>
                </c:pt>
                <c:pt idx="78">
                  <c:v>-7.4199200526758879</c:v>
                </c:pt>
                <c:pt idx="79">
                  <c:v>-10.828430521092614</c:v>
                </c:pt>
                <c:pt idx="80">
                  <c:v>-7.1129196612729206</c:v>
                </c:pt>
                <c:pt idx="81">
                  <c:v>-0.95298600959137225</c:v>
                </c:pt>
                <c:pt idx="82">
                  <c:v>8.6961394264029046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6E6-478E-B44D-6AED8AE291DA}"/>
            </c:ext>
          </c:extLst>
        </c:ser>
        <c:ser>
          <c:idx val="4"/>
          <c:order val="3"/>
          <c:spPr>
            <a:ln w="19050" cap="rnd">
              <a:noFill/>
              <a:round/>
            </a:ln>
            <a:effectLst/>
          </c:spPr>
          <c:xVal>
            <c:numRef>
              <c:f>'Lu-Hf isotopy'!$T$267:$T$342</c:f>
              <c:numCache>
                <c:formatCode>0</c:formatCode>
                <c:ptCount val="76"/>
                <c:pt idx="0">
                  <c:v>952</c:v>
                </c:pt>
                <c:pt idx="1">
                  <c:v>685.8</c:v>
                </c:pt>
                <c:pt idx="2">
                  <c:v>746.8</c:v>
                </c:pt>
                <c:pt idx="3">
                  <c:v>646</c:v>
                </c:pt>
                <c:pt idx="4">
                  <c:v>300.5</c:v>
                </c:pt>
                <c:pt idx="5">
                  <c:v>247.5</c:v>
                </c:pt>
                <c:pt idx="6">
                  <c:v>307.60000000000002</c:v>
                </c:pt>
                <c:pt idx="7">
                  <c:v>840</c:v>
                </c:pt>
                <c:pt idx="8">
                  <c:v>326.60000000000002</c:v>
                </c:pt>
                <c:pt idx="9">
                  <c:v>307.3</c:v>
                </c:pt>
                <c:pt idx="10">
                  <c:v>321.2</c:v>
                </c:pt>
                <c:pt idx="11">
                  <c:v>320.60000000000002</c:v>
                </c:pt>
                <c:pt idx="12">
                  <c:v>328.4</c:v>
                </c:pt>
                <c:pt idx="13">
                  <c:v>245.9</c:v>
                </c:pt>
                <c:pt idx="14">
                  <c:v>1030</c:v>
                </c:pt>
                <c:pt idx="15">
                  <c:v>727</c:v>
                </c:pt>
                <c:pt idx="16">
                  <c:v>225.7</c:v>
                </c:pt>
                <c:pt idx="17">
                  <c:v>322.5</c:v>
                </c:pt>
                <c:pt idx="18">
                  <c:v>313.89999999999998</c:v>
                </c:pt>
                <c:pt idx="19">
                  <c:v>259.7</c:v>
                </c:pt>
                <c:pt idx="20">
                  <c:v>2092</c:v>
                </c:pt>
                <c:pt idx="21">
                  <c:v>237.9</c:v>
                </c:pt>
                <c:pt idx="22">
                  <c:v>316.39999999999998</c:v>
                </c:pt>
                <c:pt idx="23">
                  <c:v>841</c:v>
                </c:pt>
                <c:pt idx="24">
                  <c:v>245</c:v>
                </c:pt>
                <c:pt idx="25">
                  <c:v>242.3</c:v>
                </c:pt>
                <c:pt idx="26">
                  <c:v>235.4</c:v>
                </c:pt>
                <c:pt idx="27">
                  <c:v>595.79999999999995</c:v>
                </c:pt>
                <c:pt idx="28">
                  <c:v>241.2</c:v>
                </c:pt>
                <c:pt idx="29">
                  <c:v>395.2</c:v>
                </c:pt>
                <c:pt idx="30">
                  <c:v>1028</c:v>
                </c:pt>
                <c:pt idx="31">
                  <c:v>725</c:v>
                </c:pt>
                <c:pt idx="32">
                  <c:v>605</c:v>
                </c:pt>
                <c:pt idx="33">
                  <c:v>251.6</c:v>
                </c:pt>
                <c:pt idx="34">
                  <c:v>216.2</c:v>
                </c:pt>
                <c:pt idx="35">
                  <c:v>759</c:v>
                </c:pt>
                <c:pt idx="36">
                  <c:v>216.5</c:v>
                </c:pt>
                <c:pt idx="37">
                  <c:v>591</c:v>
                </c:pt>
                <c:pt idx="38">
                  <c:v>307.5</c:v>
                </c:pt>
                <c:pt idx="39">
                  <c:v>525.29999999999995</c:v>
                </c:pt>
                <c:pt idx="40">
                  <c:v>346</c:v>
                </c:pt>
                <c:pt idx="41">
                  <c:v>2020</c:v>
                </c:pt>
                <c:pt idx="42">
                  <c:v>246</c:v>
                </c:pt>
                <c:pt idx="43">
                  <c:v>821</c:v>
                </c:pt>
                <c:pt idx="44">
                  <c:v>231</c:v>
                </c:pt>
                <c:pt idx="45">
                  <c:v>2077</c:v>
                </c:pt>
                <c:pt idx="46">
                  <c:v>2001</c:v>
                </c:pt>
                <c:pt idx="47">
                  <c:v>915</c:v>
                </c:pt>
                <c:pt idx="48">
                  <c:v>637</c:v>
                </c:pt>
                <c:pt idx="49">
                  <c:v>247</c:v>
                </c:pt>
                <c:pt idx="50">
                  <c:v>292.2</c:v>
                </c:pt>
                <c:pt idx="51">
                  <c:v>600</c:v>
                </c:pt>
                <c:pt idx="52">
                  <c:v>305.8</c:v>
                </c:pt>
                <c:pt idx="53">
                  <c:v>839.8</c:v>
                </c:pt>
                <c:pt idx="54">
                  <c:v>244.4</c:v>
                </c:pt>
                <c:pt idx="55">
                  <c:v>235.9</c:v>
                </c:pt>
                <c:pt idx="56">
                  <c:v>333.3</c:v>
                </c:pt>
                <c:pt idx="57">
                  <c:v>1952</c:v>
                </c:pt>
                <c:pt idx="58">
                  <c:v>811</c:v>
                </c:pt>
                <c:pt idx="59">
                  <c:v>241.1</c:v>
                </c:pt>
                <c:pt idx="60">
                  <c:v>706.9</c:v>
                </c:pt>
                <c:pt idx="61">
                  <c:v>390.4</c:v>
                </c:pt>
                <c:pt idx="62">
                  <c:v>601</c:v>
                </c:pt>
                <c:pt idx="63">
                  <c:v>324.5</c:v>
                </c:pt>
                <c:pt idx="64">
                  <c:v>239.9</c:v>
                </c:pt>
                <c:pt idx="65">
                  <c:v>323.2</c:v>
                </c:pt>
                <c:pt idx="66">
                  <c:v>784</c:v>
                </c:pt>
                <c:pt idx="67">
                  <c:v>321.7</c:v>
                </c:pt>
                <c:pt idx="68">
                  <c:v>787</c:v>
                </c:pt>
                <c:pt idx="69">
                  <c:v>2029</c:v>
                </c:pt>
                <c:pt idx="70">
                  <c:v>334.9</c:v>
                </c:pt>
                <c:pt idx="71">
                  <c:v>240.9</c:v>
                </c:pt>
                <c:pt idx="72">
                  <c:v>210.4</c:v>
                </c:pt>
                <c:pt idx="73">
                  <c:v>323</c:v>
                </c:pt>
                <c:pt idx="74">
                  <c:v>322.2</c:v>
                </c:pt>
                <c:pt idx="75">
                  <c:v>234.4</c:v>
                </c:pt>
              </c:numCache>
            </c:numRef>
          </c:xVal>
          <c:yVal>
            <c:numRef>
              <c:f>'Lu-Hf isotopy'!$Y$267:$Y$342</c:f>
              <c:numCache>
                <c:formatCode>0.0</c:formatCode>
                <c:ptCount val="76"/>
                <c:pt idx="0">
                  <c:v>-26.217477947486636</c:v>
                </c:pt>
                <c:pt idx="1">
                  <c:v>8.4060938025132259</c:v>
                </c:pt>
                <c:pt idx="2">
                  <c:v>5.3557268142001568</c:v>
                </c:pt>
                <c:pt idx="3">
                  <c:v>7.5601323032925549</c:v>
                </c:pt>
                <c:pt idx="4">
                  <c:v>-4.2852043347119118</c:v>
                </c:pt>
                <c:pt idx="5">
                  <c:v>1.8896586929706416</c:v>
                </c:pt>
                <c:pt idx="6">
                  <c:v>-2.1160632317784867</c:v>
                </c:pt>
                <c:pt idx="7">
                  <c:v>5.4943542197549711</c:v>
                </c:pt>
                <c:pt idx="8">
                  <c:v>-5.3520648533433857</c:v>
                </c:pt>
                <c:pt idx="9">
                  <c:v>-3.0375524642178853</c:v>
                </c:pt>
                <c:pt idx="10">
                  <c:v>-2.8025324150726671</c:v>
                </c:pt>
                <c:pt idx="11">
                  <c:v>-5.8595465197641694</c:v>
                </c:pt>
                <c:pt idx="12">
                  <c:v>-4.861531334411362</c:v>
                </c:pt>
                <c:pt idx="13">
                  <c:v>0.43941934049884779</c:v>
                </c:pt>
                <c:pt idx="14">
                  <c:v>5.7495416356401208</c:v>
                </c:pt>
                <c:pt idx="15">
                  <c:v>-2.4795155998180718</c:v>
                </c:pt>
                <c:pt idx="16">
                  <c:v>8.930545733483175</c:v>
                </c:pt>
                <c:pt idx="17">
                  <c:v>-1.8956870625153055</c:v>
                </c:pt>
                <c:pt idx="18">
                  <c:v>-2.7744748276470332</c:v>
                </c:pt>
                <c:pt idx="19">
                  <c:v>1.149453655733268</c:v>
                </c:pt>
                <c:pt idx="20">
                  <c:v>-8.6252161893651813</c:v>
                </c:pt>
                <c:pt idx="21">
                  <c:v>3.3121039380867856</c:v>
                </c:pt>
                <c:pt idx="22">
                  <c:v>-1.8660885014387674</c:v>
                </c:pt>
                <c:pt idx="23">
                  <c:v>4.8960400651965053</c:v>
                </c:pt>
                <c:pt idx="24">
                  <c:v>2.5061121047054158</c:v>
                </c:pt>
                <c:pt idx="25">
                  <c:v>3.2409200688165996</c:v>
                </c:pt>
                <c:pt idx="26">
                  <c:v>0.69856757822117643</c:v>
                </c:pt>
                <c:pt idx="27">
                  <c:v>-8.4698683916140105</c:v>
                </c:pt>
                <c:pt idx="28">
                  <c:v>1.5549360124067491</c:v>
                </c:pt>
                <c:pt idx="29">
                  <c:v>-5.9385816141455106</c:v>
                </c:pt>
                <c:pt idx="30">
                  <c:v>-2.6886265205050552</c:v>
                </c:pt>
                <c:pt idx="31">
                  <c:v>-2.8349837313923487</c:v>
                </c:pt>
                <c:pt idx="32">
                  <c:v>7.3560653183712965</c:v>
                </c:pt>
                <c:pt idx="33">
                  <c:v>3.0674035628064367</c:v>
                </c:pt>
                <c:pt idx="34">
                  <c:v>5.5232111892267177</c:v>
                </c:pt>
                <c:pt idx="35">
                  <c:v>8.8502105746868232</c:v>
                </c:pt>
                <c:pt idx="36">
                  <c:v>9.2861296798241177</c:v>
                </c:pt>
                <c:pt idx="37">
                  <c:v>-16.626872159773988</c:v>
                </c:pt>
                <c:pt idx="38">
                  <c:v>-5.6254972478886334</c:v>
                </c:pt>
                <c:pt idx="39">
                  <c:v>-10.335452102101517</c:v>
                </c:pt>
                <c:pt idx="40">
                  <c:v>-12.002343471071431</c:v>
                </c:pt>
                <c:pt idx="41">
                  <c:v>-2.9830007339870512</c:v>
                </c:pt>
                <c:pt idx="42">
                  <c:v>1.9456458547062461</c:v>
                </c:pt>
                <c:pt idx="43">
                  <c:v>4.6940850877263962</c:v>
                </c:pt>
                <c:pt idx="44">
                  <c:v>4.5021743670736747</c:v>
                </c:pt>
                <c:pt idx="45">
                  <c:v>6.324940981614624</c:v>
                </c:pt>
                <c:pt idx="46">
                  <c:v>1.4565997918292162</c:v>
                </c:pt>
                <c:pt idx="47">
                  <c:v>-10.004193245004567</c:v>
                </c:pt>
                <c:pt idx="48">
                  <c:v>-4.290543291552984</c:v>
                </c:pt>
                <c:pt idx="49">
                  <c:v>1.9683398150882603</c:v>
                </c:pt>
                <c:pt idx="50">
                  <c:v>-2.8996499597966352</c:v>
                </c:pt>
                <c:pt idx="51">
                  <c:v>-11.430058954049471</c:v>
                </c:pt>
                <c:pt idx="52">
                  <c:v>1.554015617613036</c:v>
                </c:pt>
                <c:pt idx="53">
                  <c:v>4.7983323353606444</c:v>
                </c:pt>
                <c:pt idx="54">
                  <c:v>1.7115527035138633</c:v>
                </c:pt>
                <c:pt idx="55">
                  <c:v>2.070991522078458</c:v>
                </c:pt>
                <c:pt idx="56">
                  <c:v>-5.6390653460136608</c:v>
                </c:pt>
                <c:pt idx="57">
                  <c:v>-5.695826016106631</c:v>
                </c:pt>
                <c:pt idx="58">
                  <c:v>7.6602341182119282</c:v>
                </c:pt>
                <c:pt idx="59">
                  <c:v>-1.1557561185115972</c:v>
                </c:pt>
                <c:pt idx="60">
                  <c:v>11.346009785151434</c:v>
                </c:pt>
                <c:pt idx="61">
                  <c:v>-4.9200407863980722</c:v>
                </c:pt>
                <c:pt idx="62">
                  <c:v>0.51617849278873251</c:v>
                </c:pt>
                <c:pt idx="63">
                  <c:v>-3.1377384686992471</c:v>
                </c:pt>
                <c:pt idx="64">
                  <c:v>1.1573319268665117</c:v>
                </c:pt>
                <c:pt idx="65">
                  <c:v>-0.52520881346995729</c:v>
                </c:pt>
                <c:pt idx="66">
                  <c:v>8.1903455259646485</c:v>
                </c:pt>
                <c:pt idx="67">
                  <c:v>-5.1046759991191237</c:v>
                </c:pt>
                <c:pt idx="68">
                  <c:v>9.1795506809577709</c:v>
                </c:pt>
                <c:pt idx="69">
                  <c:v>-13.329879087796703</c:v>
                </c:pt>
                <c:pt idx="70">
                  <c:v>-4.1962014122975955</c:v>
                </c:pt>
                <c:pt idx="71">
                  <c:v>2.2746571205201072</c:v>
                </c:pt>
                <c:pt idx="72">
                  <c:v>4.6893401258474299</c:v>
                </c:pt>
                <c:pt idx="73">
                  <c:v>-4.2293192676456925</c:v>
                </c:pt>
                <c:pt idx="74">
                  <c:v>-6.8431525075718369</c:v>
                </c:pt>
                <c:pt idx="75">
                  <c:v>0.53103475395666067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6E6-478E-B44D-6AED8AE291DA}"/>
            </c:ext>
          </c:extLst>
        </c:ser>
        <c:ser>
          <c:idx val="5"/>
          <c:order val="4"/>
          <c:spPr>
            <a:ln w="19050" cap="rnd">
              <a:noFill/>
              <a:round/>
            </a:ln>
            <a:effectLst/>
          </c:spPr>
          <c:xVal>
            <c:numRef>
              <c:f>'Lu-Hf isotopy'!$T$344:$T$413</c:f>
              <c:numCache>
                <c:formatCode>0</c:formatCode>
                <c:ptCount val="70"/>
                <c:pt idx="0">
                  <c:v>918</c:v>
                </c:pt>
                <c:pt idx="1">
                  <c:v>637.79999999999995</c:v>
                </c:pt>
                <c:pt idx="2">
                  <c:v>549</c:v>
                </c:pt>
                <c:pt idx="3">
                  <c:v>534.79999999999995</c:v>
                </c:pt>
                <c:pt idx="4">
                  <c:v>553.70000000000005</c:v>
                </c:pt>
                <c:pt idx="5">
                  <c:v>2818</c:v>
                </c:pt>
                <c:pt idx="6">
                  <c:v>577</c:v>
                </c:pt>
                <c:pt idx="7">
                  <c:v>308</c:v>
                </c:pt>
                <c:pt idx="8">
                  <c:v>993</c:v>
                </c:pt>
                <c:pt idx="9">
                  <c:v>552.6</c:v>
                </c:pt>
                <c:pt idx="10">
                  <c:v>325.7</c:v>
                </c:pt>
                <c:pt idx="11">
                  <c:v>676.6</c:v>
                </c:pt>
                <c:pt idx="12">
                  <c:v>555</c:v>
                </c:pt>
                <c:pt idx="13">
                  <c:v>630.29999999999995</c:v>
                </c:pt>
                <c:pt idx="14">
                  <c:v>314.5</c:v>
                </c:pt>
                <c:pt idx="15">
                  <c:v>325</c:v>
                </c:pt>
                <c:pt idx="16">
                  <c:v>584.4</c:v>
                </c:pt>
                <c:pt idx="17">
                  <c:v>329</c:v>
                </c:pt>
                <c:pt idx="18">
                  <c:v>548.20000000000005</c:v>
                </c:pt>
                <c:pt idx="19">
                  <c:v>1038</c:v>
                </c:pt>
                <c:pt idx="20">
                  <c:v>630</c:v>
                </c:pt>
                <c:pt idx="21">
                  <c:v>1030</c:v>
                </c:pt>
                <c:pt idx="22">
                  <c:v>1025</c:v>
                </c:pt>
                <c:pt idx="23">
                  <c:v>539.1</c:v>
                </c:pt>
                <c:pt idx="24">
                  <c:v>2643</c:v>
                </c:pt>
                <c:pt idx="25">
                  <c:v>617.70000000000005</c:v>
                </c:pt>
                <c:pt idx="26">
                  <c:v>495.1</c:v>
                </c:pt>
                <c:pt idx="27">
                  <c:v>308.8</c:v>
                </c:pt>
                <c:pt idx="28">
                  <c:v>641.29999999999995</c:v>
                </c:pt>
                <c:pt idx="29">
                  <c:v>336.4</c:v>
                </c:pt>
                <c:pt idx="30">
                  <c:v>316.60000000000002</c:v>
                </c:pt>
                <c:pt idx="31">
                  <c:v>603.6</c:v>
                </c:pt>
                <c:pt idx="32">
                  <c:v>1009</c:v>
                </c:pt>
                <c:pt idx="33">
                  <c:v>323.5</c:v>
                </c:pt>
                <c:pt idx="34">
                  <c:v>543.79999999999995</c:v>
                </c:pt>
                <c:pt idx="35">
                  <c:v>579.79999999999995</c:v>
                </c:pt>
                <c:pt idx="36">
                  <c:v>323.7</c:v>
                </c:pt>
                <c:pt idx="37">
                  <c:v>2923</c:v>
                </c:pt>
                <c:pt idx="38">
                  <c:v>715.5</c:v>
                </c:pt>
                <c:pt idx="39">
                  <c:v>322.89999999999998</c:v>
                </c:pt>
                <c:pt idx="40">
                  <c:v>551.5</c:v>
                </c:pt>
                <c:pt idx="41">
                  <c:v>334</c:v>
                </c:pt>
                <c:pt idx="42">
                  <c:v>320</c:v>
                </c:pt>
                <c:pt idx="43">
                  <c:v>695</c:v>
                </c:pt>
                <c:pt idx="44">
                  <c:v>1064</c:v>
                </c:pt>
                <c:pt idx="45">
                  <c:v>537.9</c:v>
                </c:pt>
                <c:pt idx="46">
                  <c:v>573</c:v>
                </c:pt>
                <c:pt idx="47">
                  <c:v>321.8</c:v>
                </c:pt>
                <c:pt idx="48">
                  <c:v>299</c:v>
                </c:pt>
                <c:pt idx="49">
                  <c:v>328.1</c:v>
                </c:pt>
                <c:pt idx="50">
                  <c:v>1076.9000000000001</c:v>
                </c:pt>
                <c:pt idx="51">
                  <c:v>2741</c:v>
                </c:pt>
                <c:pt idx="52">
                  <c:v>615.9</c:v>
                </c:pt>
                <c:pt idx="53">
                  <c:v>1999</c:v>
                </c:pt>
                <c:pt idx="54">
                  <c:v>2033</c:v>
                </c:pt>
                <c:pt idx="55">
                  <c:v>639.5</c:v>
                </c:pt>
                <c:pt idx="56">
                  <c:v>695.6</c:v>
                </c:pt>
                <c:pt idx="57">
                  <c:v>1017</c:v>
                </c:pt>
                <c:pt idx="58">
                  <c:v>1029</c:v>
                </c:pt>
                <c:pt idx="59">
                  <c:v>338.7</c:v>
                </c:pt>
                <c:pt idx="60">
                  <c:v>581.4</c:v>
                </c:pt>
                <c:pt idx="61">
                  <c:v>492</c:v>
                </c:pt>
                <c:pt idx="62">
                  <c:v>313.2</c:v>
                </c:pt>
                <c:pt idx="63">
                  <c:v>751</c:v>
                </c:pt>
                <c:pt idx="64">
                  <c:v>315</c:v>
                </c:pt>
                <c:pt idx="65">
                  <c:v>538.20000000000005</c:v>
                </c:pt>
                <c:pt idx="66">
                  <c:v>558.70000000000005</c:v>
                </c:pt>
                <c:pt idx="67">
                  <c:v>529.5</c:v>
                </c:pt>
                <c:pt idx="68">
                  <c:v>546</c:v>
                </c:pt>
                <c:pt idx="69">
                  <c:v>863</c:v>
                </c:pt>
              </c:numCache>
            </c:numRef>
          </c:xVal>
          <c:yVal>
            <c:numRef>
              <c:f>'Lu-Hf isotopy'!$Y$344:$Y$413</c:f>
              <c:numCache>
                <c:formatCode>0.0</c:formatCode>
                <c:ptCount val="70"/>
                <c:pt idx="0">
                  <c:v>-25.626508998228825</c:v>
                </c:pt>
                <c:pt idx="1">
                  <c:v>6.7298060061249387</c:v>
                </c:pt>
                <c:pt idx="2">
                  <c:v>9.6237946140265151</c:v>
                </c:pt>
                <c:pt idx="3">
                  <c:v>8.8065347823307327</c:v>
                </c:pt>
                <c:pt idx="4">
                  <c:v>12.533189793770827</c:v>
                </c:pt>
                <c:pt idx="5">
                  <c:v>-4.5038396331886776</c:v>
                </c:pt>
                <c:pt idx="6">
                  <c:v>9.9488175930328993</c:v>
                </c:pt>
                <c:pt idx="7">
                  <c:v>-4.2355382214476212</c:v>
                </c:pt>
                <c:pt idx="8">
                  <c:v>-4.7512825709672413</c:v>
                </c:pt>
                <c:pt idx="9">
                  <c:v>8.0609383463370321</c:v>
                </c:pt>
                <c:pt idx="10">
                  <c:v>-2.1008095224839263</c:v>
                </c:pt>
                <c:pt idx="11">
                  <c:v>7.4566659239505562</c:v>
                </c:pt>
                <c:pt idx="12">
                  <c:v>10.354732622828156</c:v>
                </c:pt>
                <c:pt idx="13">
                  <c:v>-2.0690091548669631</c:v>
                </c:pt>
                <c:pt idx="14">
                  <c:v>-5.6409702403781292</c:v>
                </c:pt>
                <c:pt idx="15">
                  <c:v>-7.017890610973021</c:v>
                </c:pt>
                <c:pt idx="16">
                  <c:v>-10.5147167137154</c:v>
                </c:pt>
                <c:pt idx="17">
                  <c:v>-2.1720409747727487</c:v>
                </c:pt>
                <c:pt idx="18">
                  <c:v>9.9835374090684326</c:v>
                </c:pt>
                <c:pt idx="19">
                  <c:v>4.9675449672448302</c:v>
                </c:pt>
                <c:pt idx="20">
                  <c:v>5.9922910434950794</c:v>
                </c:pt>
                <c:pt idx="21">
                  <c:v>-1.5003203894803363E-2</c:v>
                </c:pt>
                <c:pt idx="22">
                  <c:v>-0.24107163344000426</c:v>
                </c:pt>
                <c:pt idx="23">
                  <c:v>9.8911133988632827</c:v>
                </c:pt>
                <c:pt idx="24">
                  <c:v>0.2759910664962284</c:v>
                </c:pt>
                <c:pt idx="25">
                  <c:v>-7.1757331496702381</c:v>
                </c:pt>
                <c:pt idx="26">
                  <c:v>-9.1940327017270285</c:v>
                </c:pt>
                <c:pt idx="27">
                  <c:v>-5.977515193591465</c:v>
                </c:pt>
                <c:pt idx="28">
                  <c:v>4.1925715420143561</c:v>
                </c:pt>
                <c:pt idx="29">
                  <c:v>-4.7560241835442607</c:v>
                </c:pt>
                <c:pt idx="30">
                  <c:v>-3.3821804058409288</c:v>
                </c:pt>
                <c:pt idx="31">
                  <c:v>-2.1063440872093331</c:v>
                </c:pt>
                <c:pt idx="32">
                  <c:v>-3.4654769953323949</c:v>
                </c:pt>
                <c:pt idx="33">
                  <c:v>-7.3062503587939531</c:v>
                </c:pt>
                <c:pt idx="34">
                  <c:v>8.853944764983801</c:v>
                </c:pt>
                <c:pt idx="35">
                  <c:v>-6.0963888751430773</c:v>
                </c:pt>
                <c:pt idx="36">
                  <c:v>-5.4887327867614299</c:v>
                </c:pt>
                <c:pt idx="37">
                  <c:v>-0.6145466940432609</c:v>
                </c:pt>
                <c:pt idx="38">
                  <c:v>7.5607401939437047</c:v>
                </c:pt>
                <c:pt idx="39">
                  <c:v>-7.8000373409559121</c:v>
                </c:pt>
                <c:pt idx="40">
                  <c:v>9.0855629010411221</c:v>
                </c:pt>
                <c:pt idx="41">
                  <c:v>-2.676317836034503</c:v>
                </c:pt>
                <c:pt idx="42">
                  <c:v>-8.4155069878244504E-2</c:v>
                </c:pt>
                <c:pt idx="43">
                  <c:v>-1.649727371865195</c:v>
                </c:pt>
                <c:pt idx="44">
                  <c:v>2.6133573487174822</c:v>
                </c:pt>
                <c:pt idx="45">
                  <c:v>10.395797786280081</c:v>
                </c:pt>
                <c:pt idx="46">
                  <c:v>-15.327017512845043</c:v>
                </c:pt>
                <c:pt idx="47">
                  <c:v>-8.6455503036464432</c:v>
                </c:pt>
                <c:pt idx="48">
                  <c:v>-2.0813236208705455</c:v>
                </c:pt>
                <c:pt idx="49">
                  <c:v>-2.5849554789558749</c:v>
                </c:pt>
                <c:pt idx="50">
                  <c:v>5.0985528305536043</c:v>
                </c:pt>
                <c:pt idx="51">
                  <c:v>0.88879804661656792</c:v>
                </c:pt>
                <c:pt idx="52">
                  <c:v>4.851359801305577</c:v>
                </c:pt>
                <c:pt idx="53">
                  <c:v>-6.9925890129207691</c:v>
                </c:pt>
                <c:pt idx="54">
                  <c:v>-5.7196103995471592</c:v>
                </c:pt>
                <c:pt idx="55">
                  <c:v>-6.8487307724107716</c:v>
                </c:pt>
                <c:pt idx="56">
                  <c:v>5.139785874999081</c:v>
                </c:pt>
                <c:pt idx="57">
                  <c:v>-6.728907805600981</c:v>
                </c:pt>
                <c:pt idx="58">
                  <c:v>-5.223273330460243</c:v>
                </c:pt>
                <c:pt idx="59">
                  <c:v>-1.8031029236598162</c:v>
                </c:pt>
                <c:pt idx="60">
                  <c:v>-14.736181663654868</c:v>
                </c:pt>
                <c:pt idx="61">
                  <c:v>4.0569249665933782</c:v>
                </c:pt>
                <c:pt idx="62">
                  <c:v>-3.4336880743079945</c:v>
                </c:pt>
                <c:pt idx="63">
                  <c:v>-5.1487313868869844</c:v>
                </c:pt>
                <c:pt idx="64">
                  <c:v>-1.5229557039320163</c:v>
                </c:pt>
                <c:pt idx="65">
                  <c:v>10.883291513283933</c:v>
                </c:pt>
                <c:pt idx="66">
                  <c:v>11.410045464150809</c:v>
                </c:pt>
                <c:pt idx="67">
                  <c:v>8.8819569909337481</c:v>
                </c:pt>
                <c:pt idx="68">
                  <c:v>11.08368672470883</c:v>
                </c:pt>
                <c:pt idx="69">
                  <c:v>-5.5523851090377718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6E6-478E-B44D-6AED8AE291DA}"/>
            </c:ext>
          </c:extLst>
        </c:ser>
        <c:ser>
          <c:idx val="0"/>
          <c:order val="5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'Lu-Hf isotopy'!$T$415:$T$487</c:f>
              <c:numCache>
                <c:formatCode>0</c:formatCode>
                <c:ptCount val="73"/>
                <c:pt idx="0">
                  <c:v>481</c:v>
                </c:pt>
                <c:pt idx="1">
                  <c:v>388.3</c:v>
                </c:pt>
                <c:pt idx="2">
                  <c:v>333.8</c:v>
                </c:pt>
                <c:pt idx="3">
                  <c:v>324.5</c:v>
                </c:pt>
                <c:pt idx="4">
                  <c:v>391.9</c:v>
                </c:pt>
                <c:pt idx="5">
                  <c:v>390.3</c:v>
                </c:pt>
                <c:pt idx="6">
                  <c:v>392.8</c:v>
                </c:pt>
                <c:pt idx="7">
                  <c:v>383.8</c:v>
                </c:pt>
                <c:pt idx="8">
                  <c:v>317.8</c:v>
                </c:pt>
                <c:pt idx="9">
                  <c:v>316</c:v>
                </c:pt>
                <c:pt idx="10">
                  <c:v>395</c:v>
                </c:pt>
                <c:pt idx="11">
                  <c:v>991</c:v>
                </c:pt>
                <c:pt idx="12">
                  <c:v>388.2</c:v>
                </c:pt>
                <c:pt idx="13">
                  <c:v>388.8</c:v>
                </c:pt>
                <c:pt idx="14">
                  <c:v>313.7</c:v>
                </c:pt>
                <c:pt idx="15">
                  <c:v>2039</c:v>
                </c:pt>
                <c:pt idx="16">
                  <c:v>341.4</c:v>
                </c:pt>
                <c:pt idx="17">
                  <c:v>333.6</c:v>
                </c:pt>
                <c:pt idx="18">
                  <c:v>393.3</c:v>
                </c:pt>
                <c:pt idx="19">
                  <c:v>414.9</c:v>
                </c:pt>
                <c:pt idx="20">
                  <c:v>401.8</c:v>
                </c:pt>
                <c:pt idx="21">
                  <c:v>2519</c:v>
                </c:pt>
                <c:pt idx="22">
                  <c:v>818</c:v>
                </c:pt>
                <c:pt idx="23">
                  <c:v>382.5</c:v>
                </c:pt>
                <c:pt idx="24">
                  <c:v>394</c:v>
                </c:pt>
                <c:pt idx="25">
                  <c:v>2038</c:v>
                </c:pt>
                <c:pt idx="26">
                  <c:v>332.6</c:v>
                </c:pt>
                <c:pt idx="27">
                  <c:v>2377</c:v>
                </c:pt>
                <c:pt idx="28">
                  <c:v>388.4</c:v>
                </c:pt>
                <c:pt idx="29">
                  <c:v>391.4</c:v>
                </c:pt>
                <c:pt idx="30">
                  <c:v>325.10000000000002</c:v>
                </c:pt>
                <c:pt idx="31">
                  <c:v>316.39999999999998</c:v>
                </c:pt>
                <c:pt idx="32">
                  <c:v>397.7</c:v>
                </c:pt>
                <c:pt idx="33">
                  <c:v>479.2</c:v>
                </c:pt>
                <c:pt idx="34">
                  <c:v>601</c:v>
                </c:pt>
                <c:pt idx="35">
                  <c:v>386</c:v>
                </c:pt>
                <c:pt idx="36">
                  <c:v>393.3</c:v>
                </c:pt>
                <c:pt idx="37">
                  <c:v>313.10000000000002</c:v>
                </c:pt>
                <c:pt idx="38">
                  <c:v>394.5</c:v>
                </c:pt>
                <c:pt idx="39">
                  <c:v>326.10000000000002</c:v>
                </c:pt>
                <c:pt idx="40">
                  <c:v>389.4</c:v>
                </c:pt>
                <c:pt idx="41">
                  <c:v>639.70000000000005</c:v>
                </c:pt>
                <c:pt idx="42">
                  <c:v>1065</c:v>
                </c:pt>
                <c:pt idx="43">
                  <c:v>397.7</c:v>
                </c:pt>
                <c:pt idx="44">
                  <c:v>635.79999999999995</c:v>
                </c:pt>
                <c:pt idx="45">
                  <c:v>326.60000000000002</c:v>
                </c:pt>
                <c:pt idx="46">
                  <c:v>990</c:v>
                </c:pt>
                <c:pt idx="47">
                  <c:v>311.7</c:v>
                </c:pt>
                <c:pt idx="48">
                  <c:v>392.4</c:v>
                </c:pt>
                <c:pt idx="49">
                  <c:v>393</c:v>
                </c:pt>
                <c:pt idx="50">
                  <c:v>348.1</c:v>
                </c:pt>
                <c:pt idx="51">
                  <c:v>1965</c:v>
                </c:pt>
                <c:pt idx="52">
                  <c:v>331.9</c:v>
                </c:pt>
                <c:pt idx="53">
                  <c:v>1907</c:v>
                </c:pt>
                <c:pt idx="54">
                  <c:v>314.5</c:v>
                </c:pt>
                <c:pt idx="55">
                  <c:v>385.5</c:v>
                </c:pt>
                <c:pt idx="56">
                  <c:v>314.39999999999998</c:v>
                </c:pt>
                <c:pt idx="57">
                  <c:v>390.8</c:v>
                </c:pt>
                <c:pt idx="58">
                  <c:v>333.9</c:v>
                </c:pt>
                <c:pt idx="59">
                  <c:v>661.6</c:v>
                </c:pt>
                <c:pt idx="60">
                  <c:v>390.6</c:v>
                </c:pt>
                <c:pt idx="61">
                  <c:v>602.70000000000005</c:v>
                </c:pt>
                <c:pt idx="62">
                  <c:v>321.7</c:v>
                </c:pt>
                <c:pt idx="63">
                  <c:v>395.4</c:v>
                </c:pt>
                <c:pt idx="64">
                  <c:v>951</c:v>
                </c:pt>
                <c:pt idx="65">
                  <c:v>387.6</c:v>
                </c:pt>
                <c:pt idx="66">
                  <c:v>334.5</c:v>
                </c:pt>
                <c:pt idx="67">
                  <c:v>392.4</c:v>
                </c:pt>
                <c:pt idx="68">
                  <c:v>1000</c:v>
                </c:pt>
                <c:pt idx="69">
                  <c:v>392.3</c:v>
                </c:pt>
                <c:pt idx="70">
                  <c:v>474.8</c:v>
                </c:pt>
                <c:pt idx="71">
                  <c:v>329.9</c:v>
                </c:pt>
                <c:pt idx="72">
                  <c:v>404.5</c:v>
                </c:pt>
              </c:numCache>
            </c:numRef>
          </c:xVal>
          <c:yVal>
            <c:numRef>
              <c:f>'Lu-Hf isotopy'!$Y$415:$Y$487</c:f>
              <c:numCache>
                <c:formatCode>0.0</c:formatCode>
                <c:ptCount val="73"/>
                <c:pt idx="0">
                  <c:v>0.47751437330045832</c:v>
                </c:pt>
                <c:pt idx="1">
                  <c:v>-8.5036523712722634</c:v>
                </c:pt>
                <c:pt idx="2">
                  <c:v>-6.4846976579047144</c:v>
                </c:pt>
                <c:pt idx="3">
                  <c:v>-5.1361086411361168</c:v>
                </c:pt>
                <c:pt idx="4">
                  <c:v>-6.8223919797938404</c:v>
                </c:pt>
                <c:pt idx="5">
                  <c:v>-7.3876997357724683</c:v>
                </c:pt>
                <c:pt idx="6">
                  <c:v>-6.7486183180043291</c:v>
                </c:pt>
                <c:pt idx="7">
                  <c:v>-6.1570690838119724</c:v>
                </c:pt>
                <c:pt idx="8">
                  <c:v>-2.4370688532926454</c:v>
                </c:pt>
                <c:pt idx="9">
                  <c:v>-5.0930709238028449</c:v>
                </c:pt>
                <c:pt idx="10">
                  <c:v>-5.4132596630906971</c:v>
                </c:pt>
                <c:pt idx="11">
                  <c:v>-5.2659479888117477</c:v>
                </c:pt>
                <c:pt idx="12">
                  <c:v>-7.631479523260154</c:v>
                </c:pt>
                <c:pt idx="13">
                  <c:v>-7.2690284214171896</c:v>
                </c:pt>
                <c:pt idx="14">
                  <c:v>-6.3218174716339615</c:v>
                </c:pt>
                <c:pt idx="15">
                  <c:v>2.3604198115090291</c:v>
                </c:pt>
                <c:pt idx="16">
                  <c:v>-5.9492476566458397</c:v>
                </c:pt>
                <c:pt idx="17">
                  <c:v>-6.3389185001094805</c:v>
                </c:pt>
                <c:pt idx="18">
                  <c:v>-9.1971293266146503</c:v>
                </c:pt>
                <c:pt idx="19">
                  <c:v>-6.4709771576154651</c:v>
                </c:pt>
                <c:pt idx="20">
                  <c:v>-7.5984881964596962</c:v>
                </c:pt>
                <c:pt idx="21">
                  <c:v>-5.8907339980618367</c:v>
                </c:pt>
                <c:pt idx="22">
                  <c:v>-2.5228884594918899</c:v>
                </c:pt>
                <c:pt idx="23">
                  <c:v>-6.7981692366914093</c:v>
                </c:pt>
                <c:pt idx="24">
                  <c:v>-8.1076835687476922</c:v>
                </c:pt>
                <c:pt idx="25">
                  <c:v>0.95709054173553909</c:v>
                </c:pt>
                <c:pt idx="26">
                  <c:v>-5.6070068127200834</c:v>
                </c:pt>
                <c:pt idx="27">
                  <c:v>-8.1254789900520041</c:v>
                </c:pt>
                <c:pt idx="28">
                  <c:v>-5.7256652702986077</c:v>
                </c:pt>
                <c:pt idx="29">
                  <c:v>-6.6724914809723757</c:v>
                </c:pt>
                <c:pt idx="30">
                  <c:v>-6.8606812984461918</c:v>
                </c:pt>
                <c:pt idx="31">
                  <c:v>-4.4821193652866409</c:v>
                </c:pt>
                <c:pt idx="32">
                  <c:v>-6.7687709342956204</c:v>
                </c:pt>
                <c:pt idx="33">
                  <c:v>-30.184439484701731</c:v>
                </c:pt>
                <c:pt idx="34">
                  <c:v>-0.47415699014674573</c:v>
                </c:pt>
                <c:pt idx="35">
                  <c:v>-6.114932600378431</c:v>
                </c:pt>
                <c:pt idx="36">
                  <c:v>-8.3538212084854901</c:v>
                </c:pt>
                <c:pt idx="37">
                  <c:v>-2.2224023064720821</c:v>
                </c:pt>
                <c:pt idx="38">
                  <c:v>-6.2733500068645753</c:v>
                </c:pt>
                <c:pt idx="39">
                  <c:v>-8.5927083012138361</c:v>
                </c:pt>
                <c:pt idx="40">
                  <c:v>-7.0224087125447809</c:v>
                </c:pt>
                <c:pt idx="41">
                  <c:v>4.1505857968249238</c:v>
                </c:pt>
                <c:pt idx="42">
                  <c:v>-4.8469799886707854</c:v>
                </c:pt>
                <c:pt idx="43">
                  <c:v>-6.8262746069236435</c:v>
                </c:pt>
                <c:pt idx="44">
                  <c:v>-14.431625564664818</c:v>
                </c:pt>
                <c:pt idx="45">
                  <c:v>-3.6517606907571221</c:v>
                </c:pt>
                <c:pt idx="46">
                  <c:v>-8.3906442236891809</c:v>
                </c:pt>
                <c:pt idx="47">
                  <c:v>-6.3192024481717457</c:v>
                </c:pt>
                <c:pt idx="48">
                  <c:v>-6.5550278344506108</c:v>
                </c:pt>
                <c:pt idx="49">
                  <c:v>-7.7717448069603012</c:v>
                </c:pt>
                <c:pt idx="50">
                  <c:v>-6.0609180879800384</c:v>
                </c:pt>
                <c:pt idx="51">
                  <c:v>-2.9988319329288249</c:v>
                </c:pt>
                <c:pt idx="52">
                  <c:v>-4.6624838100595145</c:v>
                </c:pt>
                <c:pt idx="53">
                  <c:v>-5.359188125487746</c:v>
                </c:pt>
                <c:pt idx="54">
                  <c:v>-11.848715059733506</c:v>
                </c:pt>
                <c:pt idx="55">
                  <c:v>-7.3711697393141762</c:v>
                </c:pt>
                <c:pt idx="56">
                  <c:v>-4.850871910728749</c:v>
                </c:pt>
                <c:pt idx="57">
                  <c:v>-6.1522234888100602</c:v>
                </c:pt>
                <c:pt idx="58">
                  <c:v>-5.4655084676336063</c:v>
                </c:pt>
                <c:pt idx="59">
                  <c:v>-2.8310543651310915</c:v>
                </c:pt>
                <c:pt idx="60">
                  <c:v>-7.7511561152676656</c:v>
                </c:pt>
                <c:pt idx="61">
                  <c:v>-7.5795061440731004</c:v>
                </c:pt>
                <c:pt idx="62">
                  <c:v>-4.959713514226527</c:v>
                </c:pt>
                <c:pt idx="63">
                  <c:v>-6.2626861355108421</c:v>
                </c:pt>
                <c:pt idx="64">
                  <c:v>-5.6214838907764353</c:v>
                </c:pt>
                <c:pt idx="65">
                  <c:v>-5.2818615657024282</c:v>
                </c:pt>
                <c:pt idx="66">
                  <c:v>-4.6318744982898341</c:v>
                </c:pt>
                <c:pt idx="67">
                  <c:v>-5.7781140212775917</c:v>
                </c:pt>
                <c:pt idx="68">
                  <c:v>1.3601685049535739</c:v>
                </c:pt>
                <c:pt idx="69">
                  <c:v>-7.3114477845281911</c:v>
                </c:pt>
                <c:pt idx="70">
                  <c:v>-2.643280008808313</c:v>
                </c:pt>
                <c:pt idx="71">
                  <c:v>-5.0014573631085302</c:v>
                </c:pt>
                <c:pt idx="72">
                  <c:v>-5.1968842545291327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6E6-478E-B44D-6AED8AE291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8537856"/>
        <c:axId val="1213455936"/>
      </c:scatterChart>
      <c:valAx>
        <c:axId val="1218537856"/>
        <c:scaling>
          <c:orientation val="minMax"/>
          <c:max val="550"/>
          <c:min val="1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3455936"/>
        <c:crossesAt val="-30"/>
        <c:crossBetween val="midCat"/>
      </c:valAx>
      <c:valAx>
        <c:axId val="1213455936"/>
        <c:scaling>
          <c:orientation val="minMax"/>
          <c:max val="15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8537856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572162</xdr:colOff>
      <xdr:row>420</xdr:row>
      <xdr:rowOff>119274</xdr:rowOff>
    </xdr:from>
    <xdr:to>
      <xdr:col>37</xdr:col>
      <xdr:colOff>316423</xdr:colOff>
      <xdr:row>440</xdr:row>
      <xdr:rowOff>151772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CA6DF4-C257-4DF1-A2F5-215CBE215A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0</xdr:colOff>
      <xdr:row>443</xdr:row>
      <xdr:rowOff>0</xdr:rowOff>
    </xdr:from>
    <xdr:to>
      <xdr:col>37</xdr:col>
      <xdr:colOff>375399</xdr:colOff>
      <xdr:row>463</xdr:row>
      <xdr:rowOff>32497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13842D9-115E-4548-8996-9EBD2D15B0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655"/>
  <sheetViews>
    <sheetView tabSelected="1" zoomScale="106" zoomScaleNormal="106" workbookViewId="0">
      <pane xSplit="1" topLeftCell="B1" activePane="topRight" state="frozen"/>
      <selection activeCell="A83" sqref="A83"/>
      <selection pane="topRight" activeCell="J21" sqref="J21"/>
    </sheetView>
  </sheetViews>
  <sheetFormatPr defaultColWidth="9.140625" defaultRowHeight="15" x14ac:dyDescent="0.25"/>
  <cols>
    <col min="1" max="1" width="13.140625" style="30" bestFit="1" customWidth="1"/>
    <col min="2" max="3" width="9.42578125" style="27" bestFit="1" customWidth="1"/>
    <col min="4" max="4" width="9.140625" style="31"/>
    <col min="5" max="5" width="3.5703125" style="27" customWidth="1"/>
    <col min="6" max="6" width="11.5703125" style="27" customWidth="1"/>
    <col min="7" max="7" width="9.5703125" style="27" bestFit="1" customWidth="1"/>
    <col min="8" max="8" width="13" style="27" customWidth="1"/>
    <col min="9" max="9" width="9.140625" style="27"/>
    <col min="10" max="10" width="11.42578125" style="27" customWidth="1"/>
    <col min="11" max="11" width="9.140625" style="27"/>
    <col min="12" max="12" width="3.5703125" style="27" customWidth="1"/>
    <col min="13" max="13" width="10.5703125" style="27" customWidth="1"/>
    <col min="14" max="18" width="9.140625" style="27"/>
    <col min="19" max="19" width="3.5703125" style="2" customWidth="1"/>
    <col min="20" max="20" width="10.5703125" bestFit="1" customWidth="1"/>
    <col min="21" max="21" width="9.42578125" bestFit="1" customWidth="1"/>
    <col min="22" max="22" width="9.5703125" bestFit="1" customWidth="1"/>
    <col min="23" max="24" width="9.5703125" style="16" bestFit="1" customWidth="1"/>
    <col min="25" max="25" width="10.85546875" style="16" customWidth="1"/>
    <col min="26" max="26" width="9.5703125" style="16" bestFit="1" customWidth="1"/>
    <col min="27" max="27" width="11.7109375" style="2" bestFit="1" customWidth="1"/>
    <col min="28" max="16384" width="9.140625" style="2"/>
  </cols>
  <sheetData>
    <row r="1" spans="1:27" ht="15.75" x14ac:dyDescent="0.25">
      <c r="A1" s="50" t="s">
        <v>603</v>
      </c>
    </row>
    <row r="3" spans="1:27" s="45" customFormat="1" ht="36" thickBot="1" x14ac:dyDescent="0.3">
      <c r="A3" s="28" t="s">
        <v>47</v>
      </c>
      <c r="B3" s="42" t="s">
        <v>46</v>
      </c>
      <c r="C3" s="42" t="s">
        <v>48</v>
      </c>
      <c r="D3" s="42" t="s">
        <v>49</v>
      </c>
      <c r="E3" s="42"/>
      <c r="F3" s="43" t="s">
        <v>116</v>
      </c>
      <c r="G3" s="44" t="s">
        <v>50</v>
      </c>
      <c r="H3" s="42" t="s">
        <v>117</v>
      </c>
      <c r="I3" s="42" t="s">
        <v>50</v>
      </c>
      <c r="J3" s="42" t="s">
        <v>118</v>
      </c>
      <c r="K3" s="42" t="s">
        <v>50</v>
      </c>
      <c r="L3" s="42"/>
      <c r="M3" s="42" t="s">
        <v>119</v>
      </c>
      <c r="N3" s="42" t="s">
        <v>50</v>
      </c>
      <c r="O3" s="42" t="s">
        <v>120</v>
      </c>
      <c r="P3" s="42" t="s">
        <v>50</v>
      </c>
      <c r="Q3" s="42" t="s">
        <v>121</v>
      </c>
      <c r="R3" s="42" t="s">
        <v>50</v>
      </c>
      <c r="T3" s="46" t="s">
        <v>51</v>
      </c>
      <c r="U3" s="46" t="s">
        <v>50</v>
      </c>
      <c r="V3" s="46" t="s">
        <v>52</v>
      </c>
      <c r="W3" s="47" t="s">
        <v>122</v>
      </c>
      <c r="X3" s="47" t="s">
        <v>53</v>
      </c>
      <c r="Y3" s="47" t="s">
        <v>123</v>
      </c>
      <c r="Z3" s="47" t="s">
        <v>50</v>
      </c>
      <c r="AA3" s="45" t="s">
        <v>602</v>
      </c>
    </row>
    <row r="4" spans="1:27" s="1" customFormat="1" ht="15" customHeight="1" thickBot="1" x14ac:dyDescent="0.3">
      <c r="A4" s="28" t="s">
        <v>604</v>
      </c>
      <c r="B4" s="25"/>
      <c r="C4" s="25"/>
      <c r="D4" s="25"/>
      <c r="E4" s="25"/>
      <c r="F4" s="26"/>
      <c r="G4" s="27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T4" s="3"/>
      <c r="U4" s="3"/>
      <c r="V4" s="5" t="s">
        <v>54</v>
      </c>
      <c r="W4" s="6">
        <v>1.8669999999999999E-11</v>
      </c>
      <c r="X4" s="7">
        <f>AVERAGE(W506,W541,W558,W590,W608)</f>
        <v>3.2206339855022159E-5</v>
      </c>
      <c r="Y4" s="8" t="s">
        <v>55</v>
      </c>
      <c r="Z4" s="4"/>
    </row>
    <row r="5" spans="1:27" s="1" customFormat="1" ht="15" customHeight="1" x14ac:dyDescent="0.25">
      <c r="A5" s="24" t="s">
        <v>124</v>
      </c>
      <c r="B5" s="29">
        <v>36.36</v>
      </c>
      <c r="C5" s="25">
        <v>73</v>
      </c>
      <c r="D5" s="29">
        <v>9.3699999999999992</v>
      </c>
      <c r="E5" s="25"/>
      <c r="F5" s="25">
        <v>0.28153400000000001</v>
      </c>
      <c r="G5" s="25">
        <v>2.8E-5</v>
      </c>
      <c r="H5" s="25">
        <v>6.8199999999999999E-4</v>
      </c>
      <c r="I5" s="25">
        <v>1.4E-5</v>
      </c>
      <c r="J5" s="25">
        <v>2.019E-2</v>
      </c>
      <c r="K5" s="25">
        <v>3.6999999999999999E-4</v>
      </c>
      <c r="L5" s="25"/>
      <c r="M5" s="41">
        <v>1.4671920000000001</v>
      </c>
      <c r="N5" s="41">
        <v>5.1E-5</v>
      </c>
      <c r="O5" s="25">
        <v>-1.5349999999999999</v>
      </c>
      <c r="P5" s="25">
        <v>4.0000000000000001E-3</v>
      </c>
      <c r="Q5" s="40">
        <v>-1.248</v>
      </c>
      <c r="R5" s="40">
        <v>4.3999999999999997E-2</v>
      </c>
      <c r="T5" s="48">
        <v>1863</v>
      </c>
      <c r="U5" s="48">
        <v>19</v>
      </c>
      <c r="V5" s="48">
        <v>100.2455428632433</v>
      </c>
      <c r="W5" s="9">
        <f t="shared" ref="W5:W36" si="0">F5-(H5*(EXP($W$4*T5*1000000)-1))</f>
        <v>0.28150986116532362</v>
      </c>
      <c r="X5" s="9">
        <f>SQRT(G5^2+$X$4^2)</f>
        <v>4.267608612393115E-5</v>
      </c>
      <c r="Y5" s="10">
        <f>((W5/(0.282785-(0.0336*(EXP($W$4*T5*1000000)-1))))-1)*10000</f>
        <v>-3.0502659253484055</v>
      </c>
      <c r="Z5" s="10">
        <f>((((W5+X5)/(0.282785-(0.0336*(EXP($W$4*T5*1000000)-1))))-1)*10000)-Y5</f>
        <v>1.5155088566398689</v>
      </c>
      <c r="AA5" s="51">
        <f>(1/0.00001867*LN(1+(F5-0.28325)/(H5-0.0388)))/1000</f>
        <v>2.3585542288498083</v>
      </c>
    </row>
    <row r="6" spans="1:27" ht="15" customHeight="1" x14ac:dyDescent="0.25">
      <c r="A6" s="30" t="s">
        <v>125</v>
      </c>
      <c r="B6" s="31">
        <v>37.890999999999998</v>
      </c>
      <c r="C6" s="32">
        <v>76</v>
      </c>
      <c r="D6" s="31">
        <v>7</v>
      </c>
      <c r="E6" s="32"/>
      <c r="F6" s="33">
        <v>0.28263199999999999</v>
      </c>
      <c r="G6" s="33">
        <v>4.1E-5</v>
      </c>
      <c r="H6" s="33">
        <v>1.2749E-3</v>
      </c>
      <c r="I6" s="33">
        <v>9.7999999999999993E-6</v>
      </c>
      <c r="J6" s="34">
        <v>3.6700000000000003E-2</v>
      </c>
      <c r="K6" s="34">
        <v>1.9000000000000001E-4</v>
      </c>
      <c r="M6" s="34">
        <v>1.467203</v>
      </c>
      <c r="N6" s="34">
        <v>5.8999999999999998E-5</v>
      </c>
      <c r="O6" s="35">
        <v>-1.5314000000000001</v>
      </c>
      <c r="P6" s="35">
        <v>5.5999999999999999E-3</v>
      </c>
      <c r="Q6" s="36">
        <v>-1.2929999999999999</v>
      </c>
      <c r="R6" s="36">
        <v>3.2000000000000001E-2</v>
      </c>
      <c r="T6" s="32">
        <v>382</v>
      </c>
      <c r="U6" s="32">
        <v>7.5</v>
      </c>
      <c r="V6" s="32">
        <v>98.886875485374063</v>
      </c>
      <c r="W6" s="9">
        <f t="shared" si="0"/>
        <v>0.2826228749888563</v>
      </c>
      <c r="X6" s="9">
        <f t="shared" ref="X6:X69" si="1">SQRT(G6^2+$X$4^2)</f>
        <v>5.2136823137367976E-5</v>
      </c>
      <c r="Y6" s="10">
        <f t="shared" ref="Y6:Y69" si="2">((W6/(0.282785-(0.0336*(EXP($W$4*T6*1000000)-1))))-1)*10000</f>
        <v>2.7735358450509118</v>
      </c>
      <c r="Z6" s="10">
        <f t="shared" ref="Z6:Z69" si="3">((((W6+X6)/(0.282785-(0.0336*(EXP($W$4*T6*1000000)-1))))-1)*10000)-Y6</f>
        <v>1.8452605251506604</v>
      </c>
      <c r="AA6" s="51">
        <f t="shared" ref="AA6:AA69" si="4">(1/0.00001867*LN(1+(F6-0.28325)/(H6-0.0388)))/1000</f>
        <v>0.87492415424838121</v>
      </c>
    </row>
    <row r="7" spans="1:27" ht="15" customHeight="1" x14ac:dyDescent="0.25">
      <c r="A7" s="30" t="s">
        <v>126</v>
      </c>
      <c r="B7" s="31">
        <v>35.976999999999997</v>
      </c>
      <c r="C7" s="32">
        <v>72</v>
      </c>
      <c r="D7" s="31">
        <v>8.9</v>
      </c>
      <c r="E7" s="32"/>
      <c r="F7" s="33">
        <v>0.28266400000000003</v>
      </c>
      <c r="G7" s="33">
        <v>3.6000000000000001E-5</v>
      </c>
      <c r="H7" s="33">
        <v>2.0660000000000001E-3</v>
      </c>
      <c r="I7" s="33">
        <v>9.3000000000000007E-6</v>
      </c>
      <c r="J7" s="34">
        <v>5.944E-2</v>
      </c>
      <c r="K7" s="34">
        <v>2.3000000000000001E-4</v>
      </c>
      <c r="M7" s="34">
        <v>1.467273</v>
      </c>
      <c r="N7" s="34">
        <v>4.6E-5</v>
      </c>
      <c r="O7" s="35">
        <v>-1.5348999999999999</v>
      </c>
      <c r="P7" s="35">
        <v>4.5999999999999999E-3</v>
      </c>
      <c r="Q7" s="36">
        <v>-1.2809999999999999</v>
      </c>
      <c r="R7" s="36">
        <v>1.7000000000000001E-2</v>
      </c>
      <c r="T7" s="32">
        <v>454.8</v>
      </c>
      <c r="U7" s="32">
        <v>9.6999999999999993</v>
      </c>
      <c r="V7" s="32">
        <v>99.301310043668124</v>
      </c>
      <c r="W7" s="9">
        <f t="shared" si="0"/>
        <v>0.28264638266477482</v>
      </c>
      <c r="X7" s="9">
        <f t="shared" si="1"/>
        <v>4.8303709245328031E-5</v>
      </c>
      <c r="Y7" s="10">
        <f t="shared" si="2"/>
        <v>5.235386047290902</v>
      </c>
      <c r="Z7" s="10">
        <f t="shared" si="3"/>
        <v>1.7098749910116062</v>
      </c>
      <c r="AA7" s="51">
        <f t="shared" si="4"/>
        <v>0.84770322832346656</v>
      </c>
    </row>
    <row r="8" spans="1:27" ht="15" customHeight="1" x14ac:dyDescent="0.25">
      <c r="A8" s="30" t="s">
        <v>127</v>
      </c>
      <c r="B8" s="31">
        <v>36.36</v>
      </c>
      <c r="C8" s="32">
        <v>73</v>
      </c>
      <c r="D8" s="31">
        <v>7.93</v>
      </c>
      <c r="E8" s="32"/>
      <c r="F8" s="33">
        <v>0.28225800000000001</v>
      </c>
      <c r="G8" s="33">
        <v>3.1999999999999999E-5</v>
      </c>
      <c r="H8" s="33">
        <v>4.1100000000000002E-4</v>
      </c>
      <c r="I8" s="33">
        <v>1.5999999999999999E-6</v>
      </c>
      <c r="J8" s="34">
        <v>1.1023E-2</v>
      </c>
      <c r="K8" s="34">
        <v>4.3999999999999999E-5</v>
      </c>
      <c r="M8" s="34">
        <v>1.4671810000000001</v>
      </c>
      <c r="N8" s="34">
        <v>5.3999999999999998E-5</v>
      </c>
      <c r="O8" s="35">
        <v>-1.5284</v>
      </c>
      <c r="P8" s="35">
        <v>4.1000000000000003E-3</v>
      </c>
      <c r="Q8" s="36">
        <v>-1.2649999999999999</v>
      </c>
      <c r="R8" s="36">
        <v>7.1999999999999995E-2</v>
      </c>
      <c r="T8" s="32">
        <v>611</v>
      </c>
      <c r="U8" s="32">
        <v>15</v>
      </c>
      <c r="V8" s="32">
        <v>101.32669983416251</v>
      </c>
      <c r="W8" s="9">
        <f t="shared" si="0"/>
        <v>0.28225328472763406</v>
      </c>
      <c r="X8" s="9">
        <f t="shared" si="1"/>
        <v>4.5400972752323149E-5</v>
      </c>
      <c r="Y8" s="10">
        <f t="shared" si="2"/>
        <v>-5.1782366003261249</v>
      </c>
      <c r="Z8" s="10">
        <f t="shared" si="3"/>
        <v>1.6076859157976298</v>
      </c>
      <c r="AA8" s="51">
        <f t="shared" si="4"/>
        <v>1.3664973897192034</v>
      </c>
    </row>
    <row r="9" spans="1:27" ht="15" customHeight="1" x14ac:dyDescent="0.25">
      <c r="A9" s="30" t="s">
        <v>128</v>
      </c>
      <c r="B9" s="31">
        <v>36.36</v>
      </c>
      <c r="C9" s="32">
        <v>73</v>
      </c>
      <c r="D9" s="31">
        <v>6.96</v>
      </c>
      <c r="E9" s="32"/>
      <c r="F9" s="33">
        <v>0.28241699999999997</v>
      </c>
      <c r="G9" s="33">
        <v>4.1E-5</v>
      </c>
      <c r="H9" s="33">
        <v>1.253E-3</v>
      </c>
      <c r="I9" s="33">
        <v>1.1E-5</v>
      </c>
      <c r="J9" s="34">
        <v>3.4389999999999997E-2</v>
      </c>
      <c r="K9" s="34">
        <v>2.9999999999999997E-4</v>
      </c>
      <c r="M9" s="34">
        <v>1.4672210000000001</v>
      </c>
      <c r="N9" s="34">
        <v>5.8999999999999998E-5</v>
      </c>
      <c r="O9" s="35">
        <v>-1.5347999999999999</v>
      </c>
      <c r="P9" s="35">
        <v>4.3E-3</v>
      </c>
      <c r="Q9" s="36">
        <v>-1.268</v>
      </c>
      <c r="R9" s="36">
        <v>0.04</v>
      </c>
      <c r="T9" s="32">
        <v>738</v>
      </c>
      <c r="U9" s="32">
        <v>16</v>
      </c>
      <c r="V9" s="32">
        <v>98.138297872340431</v>
      </c>
      <c r="W9" s="9">
        <f t="shared" si="0"/>
        <v>0.28239961610297609</v>
      </c>
      <c r="X9" s="9">
        <f t="shared" si="1"/>
        <v>5.2136823137367976E-5</v>
      </c>
      <c r="Y9" s="10">
        <f t="shared" si="2"/>
        <v>2.8611788785304348</v>
      </c>
      <c r="Z9" s="10">
        <f t="shared" si="3"/>
        <v>1.8467355279994102</v>
      </c>
      <c r="AA9" s="51">
        <f t="shared" si="4"/>
        <v>1.1753084647258025</v>
      </c>
    </row>
    <row r="10" spans="1:27" ht="15" customHeight="1" x14ac:dyDescent="0.25">
      <c r="A10" s="30" t="s">
        <v>129</v>
      </c>
      <c r="B10" s="31">
        <v>35.976999999999997</v>
      </c>
      <c r="C10" s="32">
        <v>72</v>
      </c>
      <c r="D10" s="31">
        <v>7.95</v>
      </c>
      <c r="E10" s="32"/>
      <c r="F10" s="33">
        <v>0.28082099999999999</v>
      </c>
      <c r="G10" s="33">
        <v>3.6000000000000001E-5</v>
      </c>
      <c r="H10" s="33">
        <v>5.2499999999999997E-4</v>
      </c>
      <c r="I10" s="33">
        <v>3.1999999999999999E-5</v>
      </c>
      <c r="J10" s="34">
        <v>1.6E-2</v>
      </c>
      <c r="K10" s="34">
        <v>1.1000000000000001E-3</v>
      </c>
      <c r="M10" s="34">
        <v>1.46712</v>
      </c>
      <c r="N10" s="34">
        <v>6.9999999999999994E-5</v>
      </c>
      <c r="O10" s="35">
        <v>-1.5307999999999999</v>
      </c>
      <c r="P10" s="35">
        <v>4.3E-3</v>
      </c>
      <c r="Q10" s="36">
        <v>-1.2949999999999999</v>
      </c>
      <c r="R10" s="36">
        <v>5.8999999999999997E-2</v>
      </c>
      <c r="T10" s="32">
        <v>2581</v>
      </c>
      <c r="U10" s="32">
        <v>26</v>
      </c>
      <c r="V10" s="32">
        <v>99.49573312645461</v>
      </c>
      <c r="W10" s="9">
        <f t="shared" si="0"/>
        <v>0.28079508224524646</v>
      </c>
      <c r="X10" s="9">
        <f t="shared" si="1"/>
        <v>4.8303709245328031E-5</v>
      </c>
      <c r="Y10" s="10">
        <f t="shared" si="2"/>
        <v>-11.780523319809832</v>
      </c>
      <c r="Z10" s="10">
        <f t="shared" si="3"/>
        <v>1.7182211512467571</v>
      </c>
      <c r="AA10" s="51">
        <f t="shared" si="4"/>
        <v>3.2956307538248435</v>
      </c>
    </row>
    <row r="11" spans="1:27" ht="15" customHeight="1" x14ac:dyDescent="0.25">
      <c r="A11" s="30" t="s">
        <v>130</v>
      </c>
      <c r="B11" s="31">
        <v>36.36</v>
      </c>
      <c r="C11" s="32">
        <v>73</v>
      </c>
      <c r="D11" s="31">
        <v>5.26</v>
      </c>
      <c r="E11" s="32"/>
      <c r="F11" s="33">
        <v>0.28123100000000001</v>
      </c>
      <c r="G11" s="33">
        <v>4.1E-5</v>
      </c>
      <c r="H11" s="33">
        <v>5.2499999999999997E-4</v>
      </c>
      <c r="I11" s="33">
        <v>2.1999999999999999E-5</v>
      </c>
      <c r="J11" s="34">
        <v>1.363E-2</v>
      </c>
      <c r="K11" s="34">
        <v>5.9999999999999995E-4</v>
      </c>
      <c r="M11" s="34">
        <v>1.4672050000000001</v>
      </c>
      <c r="N11" s="34">
        <v>6.6000000000000005E-5</v>
      </c>
      <c r="O11" s="35">
        <v>-1.5316000000000001</v>
      </c>
      <c r="P11" s="35">
        <v>4.4000000000000003E-3</v>
      </c>
      <c r="Q11" s="36">
        <v>-1.202</v>
      </c>
      <c r="R11" s="36">
        <v>9.4E-2</v>
      </c>
      <c r="T11" s="32">
        <v>2536</v>
      </c>
      <c r="U11" s="32">
        <v>21</v>
      </c>
      <c r="V11" s="32">
        <v>100.31446540880505</v>
      </c>
      <c r="W11" s="9">
        <f t="shared" si="0"/>
        <v>0.28120554490441935</v>
      </c>
      <c r="X11" s="9">
        <f t="shared" si="1"/>
        <v>5.2136823137367976E-5</v>
      </c>
      <c r="Y11" s="10">
        <f t="shared" si="2"/>
        <v>1.7666720205422592</v>
      </c>
      <c r="Z11" s="10">
        <f t="shared" si="3"/>
        <v>1.8543743161880677</v>
      </c>
      <c r="AA11" s="51">
        <f t="shared" si="4"/>
        <v>2.7533815184772328</v>
      </c>
    </row>
    <row r="12" spans="1:27" ht="15" customHeight="1" x14ac:dyDescent="0.25">
      <c r="A12" s="30" t="s">
        <v>131</v>
      </c>
      <c r="B12" s="31">
        <v>35.976999999999997</v>
      </c>
      <c r="C12" s="32">
        <v>72</v>
      </c>
      <c r="D12" s="31">
        <v>7.24</v>
      </c>
      <c r="E12" s="32"/>
      <c r="F12" s="33">
        <v>0.28275699999999998</v>
      </c>
      <c r="G12" s="33">
        <v>3.1000000000000001E-5</v>
      </c>
      <c r="H12" s="33">
        <v>1.073E-3</v>
      </c>
      <c r="I12" s="33">
        <v>1.7E-5</v>
      </c>
      <c r="J12" s="34">
        <v>3.1699999999999999E-2</v>
      </c>
      <c r="K12" s="34">
        <v>6.6E-4</v>
      </c>
      <c r="M12" s="34">
        <v>1.467122</v>
      </c>
      <c r="N12" s="34">
        <v>5.8999999999999998E-5</v>
      </c>
      <c r="O12" s="35">
        <v>-1.5327999999999999</v>
      </c>
      <c r="P12" s="35">
        <v>4.4000000000000003E-3</v>
      </c>
      <c r="Q12" s="36">
        <v>-1.228</v>
      </c>
      <c r="R12" s="36">
        <v>3.6999999999999998E-2</v>
      </c>
      <c r="T12" s="32">
        <v>381.5</v>
      </c>
      <c r="U12" s="32">
        <v>8.6999999999999993</v>
      </c>
      <c r="V12" s="32">
        <v>99.374837197186778</v>
      </c>
      <c r="W12" s="9">
        <f t="shared" si="0"/>
        <v>0.28274933016264919</v>
      </c>
      <c r="X12" s="9">
        <f t="shared" si="1"/>
        <v>4.4701770958846688E-5</v>
      </c>
      <c r="Y12" s="10">
        <f t="shared" si="2"/>
        <v>7.2379314029502595</v>
      </c>
      <c r="Z12" s="10">
        <f t="shared" si="3"/>
        <v>1.5821125294368521</v>
      </c>
      <c r="AA12" s="51">
        <f t="shared" si="4"/>
        <v>0.69538941197595772</v>
      </c>
    </row>
    <row r="13" spans="1:27" s="23" customFormat="1" ht="15" customHeight="1" x14ac:dyDescent="0.25">
      <c r="A13" s="30" t="s">
        <v>132</v>
      </c>
      <c r="B13" s="31">
        <v>35.976999999999997</v>
      </c>
      <c r="C13" s="32">
        <v>72</v>
      </c>
      <c r="D13" s="31">
        <v>10.1</v>
      </c>
      <c r="E13" s="32"/>
      <c r="F13" s="33">
        <v>0.28134799999999999</v>
      </c>
      <c r="G13" s="33">
        <v>3.1999999999999999E-5</v>
      </c>
      <c r="H13" s="33">
        <v>6.3900000000000003E-4</v>
      </c>
      <c r="I13" s="33">
        <v>1.2E-5</v>
      </c>
      <c r="J13" s="34">
        <v>1.7510000000000001E-2</v>
      </c>
      <c r="K13" s="34">
        <v>4.0999999999999999E-4</v>
      </c>
      <c r="L13" s="27"/>
      <c r="M13" s="34">
        <v>1.4671650000000001</v>
      </c>
      <c r="N13" s="34">
        <v>4.6999999999999997E-5</v>
      </c>
      <c r="O13" s="35">
        <v>-1.536</v>
      </c>
      <c r="P13" s="35">
        <v>4.1000000000000003E-3</v>
      </c>
      <c r="Q13" s="36">
        <v>-1.302</v>
      </c>
      <c r="R13" s="36">
        <v>5.3999999999999999E-2</v>
      </c>
      <c r="T13" s="32">
        <v>2383</v>
      </c>
      <c r="U13" s="32">
        <v>20</v>
      </c>
      <c r="V13" s="32">
        <v>100.54575986565911</v>
      </c>
      <c r="W13" s="9">
        <f t="shared" si="0"/>
        <v>0.28131892859310198</v>
      </c>
      <c r="X13" s="9">
        <f t="shared" si="1"/>
        <v>4.5400972752323149E-5</v>
      </c>
      <c r="Y13" s="10">
        <f t="shared" si="2"/>
        <v>2.2245168262902126</v>
      </c>
      <c r="Z13" s="10">
        <f t="shared" si="3"/>
        <v>1.6142202909041892</v>
      </c>
      <c r="AA13" s="51">
        <f t="shared" si="4"/>
        <v>2.605204253602877</v>
      </c>
    </row>
    <row r="14" spans="1:27" ht="15" customHeight="1" x14ac:dyDescent="0.25">
      <c r="A14" s="30" t="s">
        <v>133</v>
      </c>
      <c r="B14" s="31">
        <v>36.36</v>
      </c>
      <c r="C14" s="32">
        <v>73</v>
      </c>
      <c r="D14" s="31">
        <v>7.8</v>
      </c>
      <c r="E14" s="32"/>
      <c r="F14" s="33">
        <v>0.282306</v>
      </c>
      <c r="G14" s="33">
        <v>4.1E-5</v>
      </c>
      <c r="H14" s="33">
        <v>6.8400000000000004E-4</v>
      </c>
      <c r="I14" s="33">
        <v>1.2999999999999999E-5</v>
      </c>
      <c r="J14" s="34">
        <v>1.8970000000000001E-2</v>
      </c>
      <c r="K14" s="34">
        <v>4.4999999999999999E-4</v>
      </c>
      <c r="M14" s="34">
        <v>1.4671719999999999</v>
      </c>
      <c r="N14" s="34">
        <v>5.3999999999999998E-5</v>
      </c>
      <c r="O14" s="35">
        <v>-1.5385</v>
      </c>
      <c r="P14" s="35">
        <v>3.5999999999999999E-3</v>
      </c>
      <c r="Q14" s="36">
        <v>-1.321</v>
      </c>
      <c r="R14" s="36">
        <v>0.06</v>
      </c>
      <c r="T14" s="32">
        <v>370.8</v>
      </c>
      <c r="U14" s="32">
        <v>8.5</v>
      </c>
      <c r="V14" s="32">
        <v>102.74314214463843</v>
      </c>
      <c r="W14" s="9">
        <f t="shared" si="0"/>
        <v>0.28230124835171222</v>
      </c>
      <c r="X14" s="9">
        <f t="shared" si="1"/>
        <v>5.2136823137367976E-5</v>
      </c>
      <c r="Y14" s="10">
        <f t="shared" si="2"/>
        <v>-8.8598811368822972</v>
      </c>
      <c r="Z14" s="10">
        <f t="shared" si="3"/>
        <v>1.8452143175395896</v>
      </c>
      <c r="AA14" s="51">
        <f t="shared" si="4"/>
        <v>1.3103794302405551</v>
      </c>
    </row>
    <row r="15" spans="1:27" ht="15" customHeight="1" x14ac:dyDescent="0.25">
      <c r="A15" s="30" t="s">
        <v>134</v>
      </c>
      <c r="B15" s="31">
        <v>36.36</v>
      </c>
      <c r="C15" s="32">
        <v>73</v>
      </c>
      <c r="D15" s="31">
        <v>5.95</v>
      </c>
      <c r="E15" s="32"/>
      <c r="F15" s="33">
        <v>0.28278199999999998</v>
      </c>
      <c r="G15" s="33">
        <v>4.1E-5</v>
      </c>
      <c r="H15" s="33">
        <v>4.9830000000000002E-4</v>
      </c>
      <c r="I15" s="33">
        <v>1.3999999999999999E-6</v>
      </c>
      <c r="J15" s="34">
        <v>1.452E-2</v>
      </c>
      <c r="K15" s="34">
        <v>3.6999999999999998E-5</v>
      </c>
      <c r="M15" s="34">
        <v>1.4672210000000001</v>
      </c>
      <c r="N15" s="34">
        <v>5.8999999999999998E-5</v>
      </c>
      <c r="O15" s="35">
        <v>-1.5241</v>
      </c>
      <c r="P15" s="35">
        <v>5.0000000000000001E-3</v>
      </c>
      <c r="Q15" s="36">
        <v>-1.341</v>
      </c>
      <c r="R15" s="36">
        <v>9.1999999999999998E-2</v>
      </c>
      <c r="T15" s="32">
        <v>228.3</v>
      </c>
      <c r="U15" s="32">
        <v>5.9</v>
      </c>
      <c r="V15" s="32">
        <v>102.37668161434979</v>
      </c>
      <c r="W15" s="9">
        <f t="shared" si="0"/>
        <v>0.28277987153258788</v>
      </c>
      <c r="X15" s="9">
        <f t="shared" si="1"/>
        <v>5.2136823137367976E-5</v>
      </c>
      <c r="Y15" s="10">
        <f t="shared" si="2"/>
        <v>4.8963978853366896</v>
      </c>
      <c r="Z15" s="10">
        <f t="shared" si="3"/>
        <v>1.8446274523609141</v>
      </c>
      <c r="AA15" s="51">
        <f t="shared" si="4"/>
        <v>0.65049448776990704</v>
      </c>
    </row>
    <row r="16" spans="1:27" ht="15" customHeight="1" x14ac:dyDescent="0.25">
      <c r="A16" s="30" t="s">
        <v>135</v>
      </c>
      <c r="B16" s="31">
        <v>35.976999999999997</v>
      </c>
      <c r="C16" s="32">
        <v>72</v>
      </c>
      <c r="D16" s="31">
        <v>9.59</v>
      </c>
      <c r="E16" s="32"/>
      <c r="F16" s="33">
        <v>0.28109499999999998</v>
      </c>
      <c r="G16" s="33">
        <v>3.1999999999999999E-5</v>
      </c>
      <c r="H16" s="33">
        <v>7.7400000000000004E-6</v>
      </c>
      <c r="I16" s="33">
        <v>3.3999999999999997E-7</v>
      </c>
      <c r="J16" s="34">
        <v>3.1500000000000001E-4</v>
      </c>
      <c r="K16" s="34">
        <v>2.0999999999999999E-5</v>
      </c>
      <c r="M16" s="34">
        <v>1.4671289999999999</v>
      </c>
      <c r="N16" s="34">
        <v>5.0000000000000002E-5</v>
      </c>
      <c r="O16" s="35">
        <v>-1.538</v>
      </c>
      <c r="P16" s="35">
        <v>4.1999999999999997E-3</v>
      </c>
      <c r="Q16" s="36">
        <v>-9.1999999999999993</v>
      </c>
      <c r="R16" s="36">
        <v>3.1</v>
      </c>
      <c r="T16" s="32">
        <v>1816</v>
      </c>
      <c r="U16" s="32">
        <v>43</v>
      </c>
      <c r="V16" s="32">
        <v>99.279778393351805</v>
      </c>
      <c r="W16" s="9">
        <f t="shared" si="0"/>
        <v>0.28109473307807975</v>
      </c>
      <c r="X16" s="9">
        <f t="shared" si="1"/>
        <v>4.5400972752323149E-5</v>
      </c>
      <c r="Y16" s="10">
        <f t="shared" si="2"/>
        <v>-18.873811276495232</v>
      </c>
      <c r="Z16" s="10">
        <f t="shared" si="3"/>
        <v>1.6121000673663382</v>
      </c>
      <c r="AA16" s="51">
        <f t="shared" si="4"/>
        <v>2.8957769148407757</v>
      </c>
    </row>
    <row r="17" spans="1:27" ht="15" customHeight="1" x14ac:dyDescent="0.25">
      <c r="A17" s="30" t="s">
        <v>136</v>
      </c>
      <c r="B17" s="31">
        <v>30.619</v>
      </c>
      <c r="C17" s="32">
        <v>61</v>
      </c>
      <c r="D17" s="31">
        <v>7.96</v>
      </c>
      <c r="E17" s="32"/>
      <c r="F17" s="33">
        <v>0.281196</v>
      </c>
      <c r="G17" s="33">
        <v>3.4E-5</v>
      </c>
      <c r="H17" s="33">
        <v>5.2979999999999998E-4</v>
      </c>
      <c r="I17" s="33">
        <v>4.7999999999999998E-6</v>
      </c>
      <c r="J17" s="34">
        <v>1.5440000000000001E-2</v>
      </c>
      <c r="K17" s="34">
        <v>1.1E-4</v>
      </c>
      <c r="M17" s="34">
        <v>1.467176</v>
      </c>
      <c r="N17" s="34">
        <v>4.5000000000000003E-5</v>
      </c>
      <c r="O17" s="35">
        <v>-1.5404</v>
      </c>
      <c r="P17" s="35">
        <v>4.3E-3</v>
      </c>
      <c r="Q17" s="36">
        <v>-1.369</v>
      </c>
      <c r="R17" s="36">
        <v>0.06</v>
      </c>
      <c r="T17" s="32">
        <v>2455</v>
      </c>
      <c r="U17" s="32">
        <v>23</v>
      </c>
      <c r="V17" s="32">
        <v>100.48820179007323</v>
      </c>
      <c r="W17" s="9">
        <f t="shared" si="0"/>
        <v>0.28117115158482509</v>
      </c>
      <c r="X17" s="9">
        <f t="shared" si="1"/>
        <v>4.6832129215498932E-5</v>
      </c>
      <c r="Y17" s="10">
        <f t="shared" si="2"/>
        <v>-1.3498134933687123</v>
      </c>
      <c r="Z17" s="10">
        <f t="shared" si="3"/>
        <v>1.6653844993552713</v>
      </c>
      <c r="AA17" s="51">
        <f t="shared" si="4"/>
        <v>2.8002281497186159</v>
      </c>
    </row>
    <row r="18" spans="1:27" ht="15" customHeight="1" x14ac:dyDescent="0.25">
      <c r="A18" s="30" t="s">
        <v>137</v>
      </c>
      <c r="B18" s="31">
        <v>26.026</v>
      </c>
      <c r="C18" s="32">
        <v>52</v>
      </c>
      <c r="D18" s="31">
        <v>10.15</v>
      </c>
      <c r="E18" s="32"/>
      <c r="F18" s="33">
        <v>0.28203600000000001</v>
      </c>
      <c r="G18" s="33">
        <v>3.4999999999999997E-5</v>
      </c>
      <c r="H18" s="33">
        <v>8.4500000000000005E-4</v>
      </c>
      <c r="I18" s="33">
        <v>8.2000000000000001E-5</v>
      </c>
      <c r="J18" s="34">
        <v>2.1600000000000001E-2</v>
      </c>
      <c r="K18" s="34">
        <v>2E-3</v>
      </c>
      <c r="M18" s="34">
        <v>1.467144</v>
      </c>
      <c r="N18" s="34">
        <v>5.0000000000000002E-5</v>
      </c>
      <c r="O18" s="35">
        <v>-1.5370999999999999</v>
      </c>
      <c r="P18" s="35">
        <v>4.4000000000000003E-3</v>
      </c>
      <c r="Q18" s="36">
        <v>-1.2689999999999999</v>
      </c>
      <c r="R18" s="36">
        <v>5.2999999999999999E-2</v>
      </c>
      <c r="T18" s="32">
        <v>665</v>
      </c>
      <c r="U18" s="32">
        <v>16</v>
      </c>
      <c r="V18" s="32">
        <v>99.849849849849846</v>
      </c>
      <c r="W18" s="9">
        <f t="shared" si="0"/>
        <v>0.28202544346324859</v>
      </c>
      <c r="X18" s="9">
        <f t="shared" si="1"/>
        <v>4.7563098373184102E-5</v>
      </c>
      <c r="Y18" s="10">
        <f t="shared" si="2"/>
        <v>-12.033834573388358</v>
      </c>
      <c r="Z18" s="10">
        <f t="shared" si="3"/>
        <v>1.6844530459403373</v>
      </c>
      <c r="AA18" s="51">
        <f t="shared" si="4"/>
        <v>1.6863615501322526</v>
      </c>
    </row>
    <row r="19" spans="1:27" ht="15" customHeight="1" x14ac:dyDescent="0.25">
      <c r="A19" s="30" t="s">
        <v>138</v>
      </c>
      <c r="B19" s="31">
        <v>36.36</v>
      </c>
      <c r="C19" s="32">
        <v>73</v>
      </c>
      <c r="D19" s="31">
        <v>7.35</v>
      </c>
      <c r="E19" s="32"/>
      <c r="F19" s="33">
        <v>0.28286899999999998</v>
      </c>
      <c r="G19" s="33">
        <v>3.8000000000000002E-5</v>
      </c>
      <c r="H19" s="33">
        <v>8.5939999999999996E-4</v>
      </c>
      <c r="I19" s="33">
        <v>4.4000000000000002E-6</v>
      </c>
      <c r="J19" s="34">
        <v>2.2610000000000002E-2</v>
      </c>
      <c r="K19" s="34">
        <v>1.6000000000000001E-4</v>
      </c>
      <c r="M19" s="34">
        <v>1.467236</v>
      </c>
      <c r="N19" s="34">
        <v>4.6E-5</v>
      </c>
      <c r="O19" s="35">
        <v>-1.5308999999999999</v>
      </c>
      <c r="P19" s="35">
        <v>4.7000000000000002E-3</v>
      </c>
      <c r="Q19" s="36">
        <v>-1.2390000000000001</v>
      </c>
      <c r="R19" s="36">
        <v>5.1999999999999998E-2</v>
      </c>
      <c r="T19" s="32">
        <v>300.39999999999998</v>
      </c>
      <c r="U19" s="32">
        <v>6.6</v>
      </c>
      <c r="V19" s="32">
        <v>95.547073791348609</v>
      </c>
      <c r="W19" s="9">
        <f t="shared" si="0"/>
        <v>0.28286416654112073</v>
      </c>
      <c r="X19" s="9">
        <f t="shared" si="1"/>
        <v>4.9812130318399243E-5</v>
      </c>
      <c r="Y19" s="10">
        <f t="shared" si="2"/>
        <v>9.4884737596268032</v>
      </c>
      <c r="Z19" s="10">
        <f t="shared" si="3"/>
        <v>1.7626620945732085</v>
      </c>
      <c r="AA19" s="51">
        <f t="shared" si="4"/>
        <v>0.53518623774855578</v>
      </c>
    </row>
    <row r="20" spans="1:27" ht="15" customHeight="1" x14ac:dyDescent="0.25">
      <c r="A20" s="30" t="s">
        <v>139</v>
      </c>
      <c r="B20" s="31">
        <v>35.976999999999997</v>
      </c>
      <c r="C20" s="32">
        <v>72</v>
      </c>
      <c r="D20" s="31">
        <v>7.95</v>
      </c>
      <c r="E20" s="32"/>
      <c r="F20" s="33">
        <v>0.28143899999999999</v>
      </c>
      <c r="G20" s="33">
        <v>3.6000000000000001E-5</v>
      </c>
      <c r="H20" s="33">
        <v>4.9359999999999996E-4</v>
      </c>
      <c r="I20" s="33">
        <v>3.3000000000000002E-6</v>
      </c>
      <c r="J20" s="34">
        <v>1.489E-2</v>
      </c>
      <c r="K20" s="34">
        <v>1.6000000000000001E-4</v>
      </c>
      <c r="M20" s="34">
        <v>1.4671339999999999</v>
      </c>
      <c r="N20" s="34">
        <v>5.5999999999999999E-5</v>
      </c>
      <c r="O20" s="35">
        <v>-1.5398000000000001</v>
      </c>
      <c r="P20" s="35">
        <v>4.3E-3</v>
      </c>
      <c r="Q20" s="36">
        <v>-1.2929999999999999</v>
      </c>
      <c r="R20" s="36">
        <v>5.7000000000000002E-2</v>
      </c>
      <c r="T20" s="32">
        <v>1830</v>
      </c>
      <c r="U20" s="32">
        <v>28</v>
      </c>
      <c r="V20" s="32">
        <v>96.843291995490418</v>
      </c>
      <c r="W20" s="9">
        <f t="shared" si="0"/>
        <v>0.28142184420862731</v>
      </c>
      <c r="X20" s="9">
        <f t="shared" si="1"/>
        <v>4.8303709245328031E-5</v>
      </c>
      <c r="Y20" s="10">
        <f t="shared" si="2"/>
        <v>-6.9363150547907537</v>
      </c>
      <c r="Z20" s="10">
        <f t="shared" si="3"/>
        <v>1.7152259237895873</v>
      </c>
      <c r="AA20" s="51">
        <f t="shared" si="4"/>
        <v>2.4741923597317057</v>
      </c>
    </row>
    <row r="21" spans="1:27" ht="15" customHeight="1" x14ac:dyDescent="0.25">
      <c r="A21" s="30" t="s">
        <v>140</v>
      </c>
      <c r="B21" s="31">
        <v>35.976999999999997</v>
      </c>
      <c r="C21" s="32">
        <v>72</v>
      </c>
      <c r="D21" s="31">
        <v>8.99</v>
      </c>
      <c r="E21" s="32"/>
      <c r="F21" s="33">
        <v>0.28188000000000002</v>
      </c>
      <c r="G21" s="33">
        <v>3.3000000000000003E-5</v>
      </c>
      <c r="H21" s="33">
        <v>4.9830000000000002E-4</v>
      </c>
      <c r="I21" s="33">
        <v>5.4999999999999999E-6</v>
      </c>
      <c r="J21" s="34">
        <v>1.4330000000000001E-2</v>
      </c>
      <c r="K21" s="34">
        <v>2.0000000000000001E-4</v>
      </c>
      <c r="M21" s="34">
        <v>1.4671829999999999</v>
      </c>
      <c r="N21" s="34">
        <v>3.8000000000000002E-5</v>
      </c>
      <c r="O21" s="35">
        <v>-1.5371999999999999</v>
      </c>
      <c r="P21" s="35">
        <v>3.5999999999999999E-3</v>
      </c>
      <c r="Q21" s="36">
        <v>-1.262</v>
      </c>
      <c r="R21" s="36">
        <v>0.06</v>
      </c>
      <c r="T21" s="32">
        <v>1132</v>
      </c>
      <c r="U21" s="32">
        <v>25</v>
      </c>
      <c r="V21" s="32">
        <v>100.26572187776794</v>
      </c>
      <c r="W21" s="9">
        <f t="shared" si="0"/>
        <v>0.28186935663392204</v>
      </c>
      <c r="X21" s="9">
        <f t="shared" si="1"/>
        <v>4.6111260304368053E-5</v>
      </c>
      <c r="Y21" s="10">
        <f t="shared" si="2"/>
        <v>-7.0185042718340362</v>
      </c>
      <c r="Z21" s="10">
        <f t="shared" si="3"/>
        <v>1.6347607858779867</v>
      </c>
      <c r="AA21" s="51">
        <f t="shared" si="4"/>
        <v>1.8823677303289787</v>
      </c>
    </row>
    <row r="22" spans="1:27" ht="15" customHeight="1" x14ac:dyDescent="0.25">
      <c r="A22" s="30" t="s">
        <v>141</v>
      </c>
      <c r="B22" s="31">
        <v>36.36</v>
      </c>
      <c r="C22" s="32">
        <v>73</v>
      </c>
      <c r="D22" s="31">
        <v>7.96</v>
      </c>
      <c r="E22" s="32"/>
      <c r="F22" s="33">
        <v>0.28133399999999997</v>
      </c>
      <c r="G22" s="33">
        <v>3.1999999999999999E-5</v>
      </c>
      <c r="H22" s="33">
        <v>5.0370000000000005E-4</v>
      </c>
      <c r="I22" s="33">
        <v>5.4999999999999999E-6</v>
      </c>
      <c r="J22" s="34">
        <v>1.448E-2</v>
      </c>
      <c r="K22" s="34">
        <v>1.1E-4</v>
      </c>
      <c r="M22" s="34">
        <v>1.467158</v>
      </c>
      <c r="N22" s="34">
        <v>6.3E-5</v>
      </c>
      <c r="O22" s="35">
        <v>-1.5356000000000001</v>
      </c>
      <c r="P22" s="35">
        <v>3.5999999999999999E-3</v>
      </c>
      <c r="Q22" s="36">
        <v>-1.2949999999999999</v>
      </c>
      <c r="R22" s="36">
        <v>6.4000000000000001E-2</v>
      </c>
      <c r="T22" s="32">
        <v>2148</v>
      </c>
      <c r="U22" s="32">
        <v>24</v>
      </c>
      <c r="V22" s="32">
        <v>99.44055944055944</v>
      </c>
      <c r="W22" s="9">
        <f t="shared" si="0"/>
        <v>0.28131338952796076</v>
      </c>
      <c r="X22" s="9">
        <f t="shared" si="1"/>
        <v>4.5400972752323149E-5</v>
      </c>
      <c r="Y22" s="10">
        <f t="shared" si="2"/>
        <v>-3.4384203875792441</v>
      </c>
      <c r="Z22" s="10">
        <f t="shared" si="3"/>
        <v>1.6133381374217048</v>
      </c>
      <c r="AA22" s="51">
        <f t="shared" si="4"/>
        <v>2.6148705516373907</v>
      </c>
    </row>
    <row r="23" spans="1:27" ht="15" customHeight="1" x14ac:dyDescent="0.25">
      <c r="A23" s="30" t="s">
        <v>142</v>
      </c>
      <c r="B23" s="31">
        <v>35.976999999999997</v>
      </c>
      <c r="C23" s="32">
        <v>72</v>
      </c>
      <c r="D23" s="31">
        <v>10.63</v>
      </c>
      <c r="E23" s="32"/>
      <c r="F23" s="33">
        <v>0.28154499999999999</v>
      </c>
      <c r="G23" s="33">
        <v>2.6999999999999999E-5</v>
      </c>
      <c r="H23" s="33">
        <v>5.5369999999999996E-4</v>
      </c>
      <c r="I23" s="33">
        <v>4.6E-6</v>
      </c>
      <c r="J23" s="34">
        <v>1.6389999999999998E-2</v>
      </c>
      <c r="K23" s="34">
        <v>1.2E-4</v>
      </c>
      <c r="M23" s="34">
        <v>1.467139</v>
      </c>
      <c r="N23" s="34">
        <v>4.1999999999999998E-5</v>
      </c>
      <c r="O23" s="35">
        <v>-1.5379</v>
      </c>
      <c r="P23" s="35">
        <v>3.8999999999999998E-3</v>
      </c>
      <c r="Q23" s="36">
        <v>-1.2430000000000001</v>
      </c>
      <c r="R23" s="36">
        <v>4.5999999999999999E-2</v>
      </c>
      <c r="T23" s="32">
        <v>1808</v>
      </c>
      <c r="U23" s="32">
        <v>28</v>
      </c>
      <c r="V23" s="32">
        <v>100.92896174863388</v>
      </c>
      <c r="W23" s="9">
        <f t="shared" si="0"/>
        <v>0.28152599062801476</v>
      </c>
      <c r="X23" s="9">
        <f t="shared" si="1"/>
        <v>4.2026757272685084E-5</v>
      </c>
      <c r="Y23" s="10">
        <f t="shared" si="2"/>
        <v>-3.7449556163093867</v>
      </c>
      <c r="Z23" s="10">
        <f t="shared" si="3"/>
        <v>1.4922607445544411</v>
      </c>
      <c r="AA23" s="51">
        <f t="shared" si="4"/>
        <v>2.3360679588181941</v>
      </c>
    </row>
    <row r="24" spans="1:27" ht="15" customHeight="1" x14ac:dyDescent="0.25">
      <c r="A24" s="30" t="s">
        <v>143</v>
      </c>
      <c r="B24" s="31">
        <v>36.743000000000002</v>
      </c>
      <c r="C24" s="32">
        <v>73</v>
      </c>
      <c r="D24" s="31">
        <v>7.05</v>
      </c>
      <c r="E24" s="32"/>
      <c r="F24" s="33">
        <v>0.28217900000000001</v>
      </c>
      <c r="G24" s="33">
        <v>3.8999999999999999E-5</v>
      </c>
      <c r="H24" s="33">
        <v>7.3870000000000001E-4</v>
      </c>
      <c r="I24" s="33">
        <v>5.8000000000000004E-6</v>
      </c>
      <c r="J24" s="34">
        <v>1.985E-2</v>
      </c>
      <c r="K24" s="34">
        <v>1.7000000000000001E-4</v>
      </c>
      <c r="M24" s="34">
        <v>1.4671099999999999</v>
      </c>
      <c r="N24" s="34">
        <v>5.8999999999999998E-5</v>
      </c>
      <c r="O24" s="35">
        <v>-1.5241</v>
      </c>
      <c r="P24" s="35">
        <v>4.4000000000000003E-3</v>
      </c>
      <c r="Q24" s="36">
        <v>-1.147</v>
      </c>
      <c r="R24" s="36">
        <v>5.8999999999999997E-2</v>
      </c>
      <c r="T24" s="32">
        <v>531.29999999999995</v>
      </c>
      <c r="U24" s="32">
        <v>13</v>
      </c>
      <c r="V24" s="32">
        <v>97.307692307692292</v>
      </c>
      <c r="W24" s="9">
        <f t="shared" si="0"/>
        <v>0.28217163609838641</v>
      </c>
      <c r="X24" s="9">
        <f t="shared" si="1"/>
        <v>5.0579129360410992E-5</v>
      </c>
      <c r="Y24" s="10">
        <f t="shared" si="2"/>
        <v>-9.8571247659062777</v>
      </c>
      <c r="Z24" s="10">
        <f t="shared" si="3"/>
        <v>1.7907282808515834</v>
      </c>
      <c r="AA24" s="51">
        <f t="shared" si="4"/>
        <v>1.486352171734195</v>
      </c>
    </row>
    <row r="25" spans="1:27" ht="15" customHeight="1" x14ac:dyDescent="0.25">
      <c r="A25" s="30" t="s">
        <v>144</v>
      </c>
      <c r="B25" s="31">
        <v>21.815999999999999</v>
      </c>
      <c r="C25" s="32">
        <v>44</v>
      </c>
      <c r="D25" s="31">
        <v>8.35</v>
      </c>
      <c r="E25" s="32"/>
      <c r="F25" s="33">
        <v>0.281808</v>
      </c>
      <c r="G25" s="33">
        <v>4.0000000000000003E-5</v>
      </c>
      <c r="H25" s="33">
        <v>3.3300000000000002E-4</v>
      </c>
      <c r="I25" s="33">
        <v>1.0000000000000001E-5</v>
      </c>
      <c r="J25" s="34">
        <v>8.4899999999999993E-3</v>
      </c>
      <c r="K25" s="34">
        <v>2.9E-4</v>
      </c>
      <c r="M25" s="34">
        <v>1.467177</v>
      </c>
      <c r="N25" s="34">
        <v>6.4999999999999994E-5</v>
      </c>
      <c r="O25" s="35">
        <v>-1.5456000000000001</v>
      </c>
      <c r="P25" s="35">
        <v>5.0000000000000001E-3</v>
      </c>
      <c r="Q25" s="36">
        <v>-1.33</v>
      </c>
      <c r="R25" s="36">
        <v>0.13</v>
      </c>
      <c r="T25" s="32">
        <v>2181</v>
      </c>
      <c r="U25" s="32">
        <v>37</v>
      </c>
      <c r="V25" s="32">
        <v>101.00640439158279</v>
      </c>
      <c r="W25" s="9">
        <f t="shared" si="0"/>
        <v>0.28179416063073787</v>
      </c>
      <c r="X25" s="9">
        <f t="shared" si="1"/>
        <v>5.1354146150600042E-5</v>
      </c>
      <c r="Y25" s="10">
        <f t="shared" si="2"/>
        <v>14.413002664099839</v>
      </c>
      <c r="Z25" s="10">
        <f t="shared" si="3"/>
        <v>1.8250258550422949</v>
      </c>
      <c r="AA25" s="51">
        <f t="shared" si="4"/>
        <v>1.9711371981933055</v>
      </c>
    </row>
    <row r="26" spans="1:27" ht="15" customHeight="1" x14ac:dyDescent="0.25">
      <c r="A26" s="30" t="s">
        <v>145</v>
      </c>
      <c r="B26" s="31">
        <v>35.976999999999997</v>
      </c>
      <c r="C26" s="32">
        <v>72</v>
      </c>
      <c r="D26" s="31">
        <v>6.82</v>
      </c>
      <c r="E26" s="32"/>
      <c r="F26" s="33">
        <v>0.28122999999999998</v>
      </c>
      <c r="G26" s="33">
        <v>3.8000000000000002E-5</v>
      </c>
      <c r="H26" s="33">
        <v>5.3700000000000004E-4</v>
      </c>
      <c r="I26" s="33">
        <v>6.3999999999999997E-6</v>
      </c>
      <c r="J26" s="34">
        <v>1.54E-2</v>
      </c>
      <c r="K26" s="34">
        <v>1.7000000000000001E-4</v>
      </c>
      <c r="M26" s="34">
        <v>1.4672019999999999</v>
      </c>
      <c r="N26" s="34">
        <v>6.0000000000000002E-5</v>
      </c>
      <c r="O26" s="35">
        <v>-1.5322</v>
      </c>
      <c r="P26" s="35">
        <v>4.5999999999999999E-3</v>
      </c>
      <c r="Q26" s="36">
        <v>-1.27</v>
      </c>
      <c r="R26" s="36">
        <v>7.9000000000000001E-2</v>
      </c>
      <c r="T26" s="32">
        <v>2002</v>
      </c>
      <c r="U26" s="32">
        <v>22</v>
      </c>
      <c r="V26" s="32">
        <v>99.452191235059757</v>
      </c>
      <c r="W26" s="9">
        <f t="shared" si="0"/>
        <v>0.28120954853875701</v>
      </c>
      <c r="X26" s="9">
        <f t="shared" si="1"/>
        <v>4.9812130318399243E-5</v>
      </c>
      <c r="Y26" s="10">
        <f t="shared" si="2"/>
        <v>-10.508040188669243</v>
      </c>
      <c r="Z26" s="10">
        <f t="shared" si="3"/>
        <v>1.7694913913934851</v>
      </c>
      <c r="AA26" s="51">
        <f t="shared" si="4"/>
        <v>2.7555528610235496</v>
      </c>
    </row>
    <row r="27" spans="1:27" ht="15" customHeight="1" x14ac:dyDescent="0.25">
      <c r="A27" s="30" t="s">
        <v>146</v>
      </c>
      <c r="B27" s="31">
        <v>36.36</v>
      </c>
      <c r="C27" s="32">
        <v>73</v>
      </c>
      <c r="D27" s="31">
        <v>7.38</v>
      </c>
      <c r="E27" s="32"/>
      <c r="F27" s="33">
        <v>0.28269699999999998</v>
      </c>
      <c r="G27" s="33">
        <v>4.1999999999999998E-5</v>
      </c>
      <c r="H27" s="33">
        <v>1.0690000000000001E-3</v>
      </c>
      <c r="I27" s="33">
        <v>2.0000000000000002E-5</v>
      </c>
      <c r="J27" s="34">
        <v>3.1620000000000002E-2</v>
      </c>
      <c r="K27" s="34">
        <v>7.1000000000000002E-4</v>
      </c>
      <c r="M27" s="34">
        <v>1.4671460000000001</v>
      </c>
      <c r="N27" s="34">
        <v>5.1999999999999997E-5</v>
      </c>
      <c r="O27" s="35">
        <v>-1.5376000000000001</v>
      </c>
      <c r="P27" s="35">
        <v>4.5999999999999999E-3</v>
      </c>
      <c r="Q27" s="36">
        <v>-1.2869999999999999</v>
      </c>
      <c r="R27" s="36">
        <v>4.1000000000000002E-2</v>
      </c>
      <c r="T27" s="32">
        <v>375.1</v>
      </c>
      <c r="U27" s="32">
        <v>7.4</v>
      </c>
      <c r="V27" s="32">
        <v>97.988505747126439</v>
      </c>
      <c r="W27" s="9">
        <f t="shared" si="0"/>
        <v>0.28268948739279715</v>
      </c>
      <c r="X27" s="9">
        <f t="shared" si="1"/>
        <v>5.2926820486943938E-5</v>
      </c>
      <c r="Y27" s="10">
        <f t="shared" si="2"/>
        <v>4.9767668266431642</v>
      </c>
      <c r="Z27" s="10">
        <f t="shared" si="3"/>
        <v>1.873191727779222</v>
      </c>
      <c r="AA27" s="51">
        <f t="shared" si="4"/>
        <v>0.77932600966966348</v>
      </c>
    </row>
    <row r="28" spans="1:27" ht="15" customHeight="1" x14ac:dyDescent="0.25">
      <c r="A28" s="30" t="s">
        <v>147</v>
      </c>
      <c r="B28" s="31">
        <v>35.976999999999997</v>
      </c>
      <c r="C28" s="32">
        <v>72</v>
      </c>
      <c r="D28" s="31">
        <v>9.23</v>
      </c>
      <c r="E28" s="32"/>
      <c r="F28" s="33">
        <v>0.28151999999999999</v>
      </c>
      <c r="G28" s="33">
        <v>2.8E-5</v>
      </c>
      <c r="H28" s="33">
        <v>7.873E-4</v>
      </c>
      <c r="I28" s="33">
        <v>8.3999999999999992E-6</v>
      </c>
      <c r="J28" s="34">
        <v>2.2110000000000001E-2</v>
      </c>
      <c r="K28" s="34">
        <v>1E-4</v>
      </c>
      <c r="M28" s="34">
        <v>1.4671810000000001</v>
      </c>
      <c r="N28" s="34">
        <v>4.3000000000000002E-5</v>
      </c>
      <c r="O28" s="35">
        <v>-1.5365</v>
      </c>
      <c r="P28" s="35">
        <v>3.5000000000000001E-3</v>
      </c>
      <c r="Q28" s="36">
        <v>-1.2370000000000001</v>
      </c>
      <c r="R28" s="36">
        <v>3.5999999999999997E-2</v>
      </c>
      <c r="T28" s="32">
        <v>1847</v>
      </c>
      <c r="U28" s="32">
        <v>22</v>
      </c>
      <c r="V28" s="32">
        <v>100.21621621621621</v>
      </c>
      <c r="W28" s="9">
        <f t="shared" si="0"/>
        <v>0.28149237762753893</v>
      </c>
      <c r="X28" s="9">
        <f t="shared" si="1"/>
        <v>4.267608612393115E-5</v>
      </c>
      <c r="Y28" s="10">
        <f t="shared" si="2"/>
        <v>-4.0399836522786448</v>
      </c>
      <c r="Z28" s="10">
        <f t="shared" si="3"/>
        <v>1.5154529374628023</v>
      </c>
      <c r="AA28" s="51">
        <f t="shared" si="4"/>
        <v>2.3838169265920301</v>
      </c>
    </row>
    <row r="29" spans="1:27" ht="15" customHeight="1" x14ac:dyDescent="0.25">
      <c r="A29" s="30" t="s">
        <v>148</v>
      </c>
      <c r="B29" s="31">
        <v>36.36</v>
      </c>
      <c r="C29" s="32">
        <v>73</v>
      </c>
      <c r="D29" s="31">
        <v>9.52</v>
      </c>
      <c r="E29" s="32"/>
      <c r="F29" s="33">
        <v>0.28147800000000001</v>
      </c>
      <c r="G29" s="33">
        <v>3.3000000000000003E-5</v>
      </c>
      <c r="H29" s="33">
        <v>1.075E-3</v>
      </c>
      <c r="I29" s="33">
        <v>1.2E-5</v>
      </c>
      <c r="J29" s="34">
        <v>3.1570000000000001E-2</v>
      </c>
      <c r="K29" s="34">
        <v>3.5E-4</v>
      </c>
      <c r="M29" s="34">
        <v>1.467149</v>
      </c>
      <c r="N29" s="34">
        <v>4.6E-5</v>
      </c>
      <c r="O29" s="35">
        <v>-1.5397000000000001</v>
      </c>
      <c r="P29" s="35">
        <v>4.1999999999999997E-3</v>
      </c>
      <c r="Q29" s="36">
        <v>-1.282</v>
      </c>
      <c r="R29" s="36">
        <v>2.7E-2</v>
      </c>
      <c r="T29" s="32">
        <v>1863</v>
      </c>
      <c r="U29" s="32">
        <v>20</v>
      </c>
      <c r="V29" s="32">
        <v>99.989254244573388</v>
      </c>
      <c r="W29" s="9">
        <f t="shared" si="0"/>
        <v>0.28143995125032684</v>
      </c>
      <c r="X29" s="9">
        <f t="shared" si="1"/>
        <v>4.6111260304368053E-5</v>
      </c>
      <c r="Y29" s="10">
        <f t="shared" si="2"/>
        <v>-5.5328997600678775</v>
      </c>
      <c r="Z29" s="10">
        <f t="shared" si="3"/>
        <v>1.6374984149014615</v>
      </c>
      <c r="AA29" s="51">
        <f t="shared" si="4"/>
        <v>2.4585814141283167</v>
      </c>
    </row>
    <row r="30" spans="1:27" ht="15" customHeight="1" x14ac:dyDescent="0.25">
      <c r="A30" s="30" t="s">
        <v>149</v>
      </c>
      <c r="B30" s="31">
        <v>22.581</v>
      </c>
      <c r="C30" s="32">
        <v>45</v>
      </c>
      <c r="D30" s="31">
        <v>9.15</v>
      </c>
      <c r="E30" s="32"/>
      <c r="F30" s="33">
        <v>0.28256700000000001</v>
      </c>
      <c r="G30" s="33">
        <v>4.6E-5</v>
      </c>
      <c r="H30" s="33">
        <v>6.6629999999999999E-4</v>
      </c>
      <c r="I30" s="33">
        <v>6.4999999999999996E-6</v>
      </c>
      <c r="J30" s="34">
        <v>1.6209999999999999E-2</v>
      </c>
      <c r="K30" s="34">
        <v>1.9000000000000001E-4</v>
      </c>
      <c r="M30" s="34">
        <v>1.46709</v>
      </c>
      <c r="N30" s="34">
        <v>6.2000000000000003E-5</v>
      </c>
      <c r="O30" s="35">
        <v>-1.5392999999999999</v>
      </c>
      <c r="P30" s="35">
        <v>5.3E-3</v>
      </c>
      <c r="Q30" s="36">
        <v>-1.28</v>
      </c>
      <c r="R30" s="36">
        <v>7.0000000000000007E-2</v>
      </c>
      <c r="T30" s="32">
        <v>382.7</v>
      </c>
      <c r="U30" s="32">
        <v>8.3000000000000007</v>
      </c>
      <c r="V30" s="32">
        <v>100.94961751516749</v>
      </c>
      <c r="W30" s="9">
        <f t="shared" si="0"/>
        <v>0.28256222223223232</v>
      </c>
      <c r="X30" s="9">
        <f t="shared" si="1"/>
        <v>5.6153791740693598E-5</v>
      </c>
      <c r="Y30" s="10">
        <f t="shared" si="2"/>
        <v>0.64252774645723321</v>
      </c>
      <c r="Z30" s="10">
        <f t="shared" si="3"/>
        <v>1.9874348146742271</v>
      </c>
      <c r="AA30" s="51">
        <f t="shared" si="4"/>
        <v>0.95083882075796544</v>
      </c>
    </row>
    <row r="31" spans="1:27" ht="15" customHeight="1" x14ac:dyDescent="0.25">
      <c r="A31" s="30" t="s">
        <v>150</v>
      </c>
      <c r="B31" s="31">
        <v>27.94</v>
      </c>
      <c r="C31" s="32">
        <v>56</v>
      </c>
      <c r="D31" s="31">
        <v>9.06</v>
      </c>
      <c r="E31" s="32"/>
      <c r="F31" s="33">
        <v>0.282078</v>
      </c>
      <c r="G31" s="33">
        <v>3.6999999999999998E-5</v>
      </c>
      <c r="H31" s="33">
        <v>4.1760000000000001E-4</v>
      </c>
      <c r="I31" s="33">
        <v>2.5000000000000002E-6</v>
      </c>
      <c r="J31" s="34">
        <v>1.206E-2</v>
      </c>
      <c r="K31" s="34">
        <v>1.1E-4</v>
      </c>
      <c r="M31" s="34">
        <v>1.4672190000000001</v>
      </c>
      <c r="N31" s="34">
        <v>5.3999999999999998E-5</v>
      </c>
      <c r="O31" s="35">
        <v>-1.5406</v>
      </c>
      <c r="P31" s="35">
        <v>3.8999999999999998E-3</v>
      </c>
      <c r="Q31" s="36">
        <v>-1.2949999999999999</v>
      </c>
      <c r="R31" s="36">
        <v>7.3999999999999996E-2</v>
      </c>
      <c r="T31" s="32">
        <v>974</v>
      </c>
      <c r="U31" s="32">
        <v>19</v>
      </c>
      <c r="V31" s="32">
        <v>98.983739837398375</v>
      </c>
      <c r="W31" s="9">
        <f t="shared" si="0"/>
        <v>0.28207033665319492</v>
      </c>
      <c r="X31" s="9">
        <f t="shared" si="1"/>
        <v>4.9053525121617799E-5</v>
      </c>
      <c r="Y31" s="10">
        <f t="shared" si="2"/>
        <v>-3.4756628124554823</v>
      </c>
      <c r="Z31" s="10">
        <f t="shared" si="3"/>
        <v>1.7384485143734363</v>
      </c>
      <c r="AA31" s="51">
        <f t="shared" si="4"/>
        <v>1.6110293739915627</v>
      </c>
    </row>
    <row r="32" spans="1:27" ht="15" customHeight="1" x14ac:dyDescent="0.25">
      <c r="A32" s="30" t="s">
        <v>151</v>
      </c>
      <c r="B32" s="31">
        <v>21.433</v>
      </c>
      <c r="C32" s="32">
        <v>43</v>
      </c>
      <c r="D32" s="31">
        <v>8.4600000000000009</v>
      </c>
      <c r="E32" s="32"/>
      <c r="F32" s="33">
        <v>0.281001</v>
      </c>
      <c r="G32" s="33">
        <v>4.1999999999999998E-5</v>
      </c>
      <c r="H32" s="33">
        <v>5.0310000000000003E-4</v>
      </c>
      <c r="I32" s="33">
        <v>8.1000000000000004E-6</v>
      </c>
      <c r="J32" s="34">
        <v>1.2710000000000001E-2</v>
      </c>
      <c r="K32" s="34">
        <v>1.6000000000000001E-4</v>
      </c>
      <c r="M32" s="34">
        <v>1.467182</v>
      </c>
      <c r="N32" s="34">
        <v>7.3999999999999996E-5</v>
      </c>
      <c r="O32" s="35">
        <v>-1.5374000000000001</v>
      </c>
      <c r="P32" s="35">
        <v>6.3E-3</v>
      </c>
      <c r="Q32" s="36">
        <v>-1.1220000000000001</v>
      </c>
      <c r="R32" s="36">
        <v>7.8E-2</v>
      </c>
      <c r="T32" s="32">
        <v>2816</v>
      </c>
      <c r="U32" s="32">
        <v>27</v>
      </c>
      <c r="V32" s="32">
        <v>97.400722021660641</v>
      </c>
      <c r="W32" s="9">
        <f t="shared" si="0"/>
        <v>0.28097384200162084</v>
      </c>
      <c r="X32" s="9">
        <f t="shared" si="1"/>
        <v>5.2926820486943938E-5</v>
      </c>
      <c r="Y32" s="10">
        <f t="shared" si="2"/>
        <v>9.3038197341854811E-2</v>
      </c>
      <c r="Z32" s="10">
        <f t="shared" si="3"/>
        <v>1.8837096197810155</v>
      </c>
      <c r="AA32" s="51">
        <f t="shared" si="4"/>
        <v>3.0565459424435906</v>
      </c>
    </row>
    <row r="33" spans="1:27" ht="15" customHeight="1" x14ac:dyDescent="0.25">
      <c r="A33" s="30" t="s">
        <v>152</v>
      </c>
      <c r="B33" s="31">
        <v>35.976999999999997</v>
      </c>
      <c r="C33" s="32">
        <v>72</v>
      </c>
      <c r="D33" s="31">
        <v>8.1300000000000008</v>
      </c>
      <c r="E33" s="32"/>
      <c r="F33" s="33">
        <v>0.28270699999999999</v>
      </c>
      <c r="G33" s="33">
        <v>3.6999999999999998E-5</v>
      </c>
      <c r="H33" s="33">
        <v>1.941E-3</v>
      </c>
      <c r="I33" s="33">
        <v>3.1000000000000001E-5</v>
      </c>
      <c r="J33" s="34">
        <v>5.3339999999999999E-2</v>
      </c>
      <c r="K33" s="34">
        <v>7.1000000000000002E-4</v>
      </c>
      <c r="M33" s="34">
        <v>1.4671940000000001</v>
      </c>
      <c r="N33" s="34">
        <v>4.5000000000000003E-5</v>
      </c>
      <c r="O33" s="35">
        <v>-1.5337000000000001</v>
      </c>
      <c r="P33" s="35">
        <v>3.8999999999999998E-3</v>
      </c>
      <c r="Q33" s="36">
        <v>-1.2829999999999999</v>
      </c>
      <c r="R33" s="36">
        <v>2.5000000000000001E-2</v>
      </c>
      <c r="T33" s="32">
        <v>246.3</v>
      </c>
      <c r="U33" s="32">
        <v>5.6</v>
      </c>
      <c r="V33" s="32">
        <v>100.32586558044807</v>
      </c>
      <c r="W33" s="9">
        <f t="shared" si="0"/>
        <v>0.28269805391166286</v>
      </c>
      <c r="X33" s="9">
        <f t="shared" si="1"/>
        <v>4.9053525121617799E-5</v>
      </c>
      <c r="Y33" s="10">
        <f t="shared" si="2"/>
        <v>2.4030220930693069</v>
      </c>
      <c r="Z33" s="10">
        <f t="shared" si="3"/>
        <v>1.7356084385156123</v>
      </c>
      <c r="AA33" s="51">
        <f t="shared" si="4"/>
        <v>0.78330780571706937</v>
      </c>
    </row>
    <row r="34" spans="1:27" ht="15" customHeight="1" x14ac:dyDescent="0.25">
      <c r="A34" s="30" t="s">
        <v>153</v>
      </c>
      <c r="B34" s="31">
        <v>36.161999999999999</v>
      </c>
      <c r="C34" s="32">
        <v>72</v>
      </c>
      <c r="D34" s="31">
        <v>8.59</v>
      </c>
      <c r="E34" s="32"/>
      <c r="F34" s="33">
        <v>0.282609</v>
      </c>
      <c r="G34" s="33">
        <v>3.3000000000000003E-5</v>
      </c>
      <c r="H34" s="33">
        <v>1.0120000000000001E-3</v>
      </c>
      <c r="I34" s="33">
        <v>1.2999999999999999E-5</v>
      </c>
      <c r="J34" s="34">
        <v>2.7480000000000001E-2</v>
      </c>
      <c r="K34" s="34">
        <v>4.6999999999999999E-4</v>
      </c>
      <c r="M34" s="34">
        <v>1.4671430000000001</v>
      </c>
      <c r="N34" s="34">
        <v>4.3999999999999999E-5</v>
      </c>
      <c r="O34" s="35">
        <v>-1.5449999999999999</v>
      </c>
      <c r="P34" s="35">
        <v>3.5999999999999999E-3</v>
      </c>
      <c r="Q34" s="36">
        <v>-1.341</v>
      </c>
      <c r="R34" s="36">
        <v>4.1000000000000002E-2</v>
      </c>
      <c r="T34" s="32">
        <v>311.5</v>
      </c>
      <c r="U34" s="32">
        <v>6.2</v>
      </c>
      <c r="V34" s="32">
        <v>102.09767289413307</v>
      </c>
      <c r="W34" s="9">
        <f t="shared" si="0"/>
        <v>0.28260309735916789</v>
      </c>
      <c r="X34" s="9">
        <f t="shared" si="1"/>
        <v>4.6111260304368053E-5</v>
      </c>
      <c r="Y34" s="10">
        <f t="shared" si="2"/>
        <v>0.49805073400577271</v>
      </c>
      <c r="Z34" s="10">
        <f t="shared" si="3"/>
        <v>1.6317427979362087</v>
      </c>
      <c r="AA34" s="51">
        <f t="shared" si="4"/>
        <v>0.90095291878987871</v>
      </c>
    </row>
    <row r="35" spans="1:27" ht="15" customHeight="1" x14ac:dyDescent="0.25">
      <c r="A35" s="30" t="s">
        <v>154</v>
      </c>
      <c r="B35" s="31">
        <v>35.594000000000001</v>
      </c>
      <c r="C35" s="32">
        <v>71</v>
      </c>
      <c r="D35" s="31">
        <v>9.58</v>
      </c>
      <c r="E35" s="32"/>
      <c r="F35" s="33">
        <v>0.28222399999999997</v>
      </c>
      <c r="G35" s="33">
        <v>2.4000000000000001E-5</v>
      </c>
      <c r="H35" s="33">
        <v>4.5140000000000002E-4</v>
      </c>
      <c r="I35" s="33">
        <v>5.4E-6</v>
      </c>
      <c r="J35" s="34">
        <v>1.2659999999999999E-2</v>
      </c>
      <c r="K35" s="34">
        <v>2.1000000000000001E-4</v>
      </c>
      <c r="M35" s="34">
        <v>1.4671590000000001</v>
      </c>
      <c r="N35" s="34">
        <v>4.8000000000000001E-5</v>
      </c>
      <c r="O35" s="35">
        <v>-1.5391999999999999</v>
      </c>
      <c r="P35" s="35">
        <v>4.0000000000000001E-3</v>
      </c>
      <c r="Q35" s="36">
        <v>-1.2410000000000001</v>
      </c>
      <c r="R35" s="36">
        <v>7.5999999999999998E-2</v>
      </c>
      <c r="T35" s="32">
        <v>1022</v>
      </c>
      <c r="U35" s="32">
        <v>20</v>
      </c>
      <c r="V35" s="32">
        <v>99.824184411017782</v>
      </c>
      <c r="W35" s="9">
        <f t="shared" si="0"/>
        <v>0.28221530425718344</v>
      </c>
      <c r="X35" s="9">
        <f t="shared" si="1"/>
        <v>4.0165262688761151E-5</v>
      </c>
      <c r="Y35" s="10">
        <f t="shared" si="2"/>
        <v>2.7494608082467842</v>
      </c>
      <c r="Z35" s="10">
        <f t="shared" si="3"/>
        <v>1.4236047926607931</v>
      </c>
      <c r="AA35" s="51">
        <f t="shared" si="4"/>
        <v>1.4141894528196768</v>
      </c>
    </row>
    <row r="36" spans="1:27" ht="15" customHeight="1" x14ac:dyDescent="0.25">
      <c r="A36" s="30" t="s">
        <v>155</v>
      </c>
      <c r="B36" s="31">
        <v>35.976999999999997</v>
      </c>
      <c r="C36" s="32">
        <v>72</v>
      </c>
      <c r="D36" s="31">
        <v>7.94</v>
      </c>
      <c r="E36" s="32"/>
      <c r="F36" s="33">
        <v>0.282636</v>
      </c>
      <c r="G36" s="33">
        <v>3.8999999999999999E-5</v>
      </c>
      <c r="H36" s="33">
        <v>6.8860000000000004E-4</v>
      </c>
      <c r="I36" s="33">
        <v>2.7999999999999999E-6</v>
      </c>
      <c r="J36" s="34">
        <v>1.9640000000000001E-2</v>
      </c>
      <c r="K36" s="34">
        <v>1.6000000000000001E-4</v>
      </c>
      <c r="M36" s="34">
        <v>1.467187</v>
      </c>
      <c r="N36" s="34">
        <v>4.0000000000000003E-5</v>
      </c>
      <c r="O36" s="35">
        <v>-1.5390999999999999</v>
      </c>
      <c r="P36" s="35">
        <v>3.5000000000000001E-3</v>
      </c>
      <c r="Q36" s="36">
        <v>-1.2230000000000001</v>
      </c>
      <c r="R36" s="36">
        <v>5.8999999999999997E-2</v>
      </c>
      <c r="T36" s="32">
        <v>207.2</v>
      </c>
      <c r="U36" s="32">
        <v>5</v>
      </c>
      <c r="V36" s="32">
        <v>97.828139754485349</v>
      </c>
      <c r="W36" s="9">
        <f t="shared" si="0"/>
        <v>0.28263333104423566</v>
      </c>
      <c r="X36" s="9">
        <f t="shared" si="1"/>
        <v>5.0579129360410992E-5</v>
      </c>
      <c r="Y36" s="10">
        <f t="shared" si="2"/>
        <v>-0.75845802620988501</v>
      </c>
      <c r="Z36" s="10">
        <f t="shared" si="3"/>
        <v>1.7894313087174485</v>
      </c>
      <c r="AA36" s="51">
        <f t="shared" si="4"/>
        <v>0.8560399313519973</v>
      </c>
    </row>
    <row r="37" spans="1:27" ht="15" customHeight="1" x14ac:dyDescent="0.25">
      <c r="A37" s="30" t="s">
        <v>156</v>
      </c>
      <c r="B37" s="31">
        <v>35.976999999999997</v>
      </c>
      <c r="C37" s="32">
        <v>72</v>
      </c>
      <c r="D37" s="31">
        <v>8.31</v>
      </c>
      <c r="E37" s="32"/>
      <c r="F37" s="33">
        <v>0.28217999999999999</v>
      </c>
      <c r="G37" s="33">
        <v>2.6999999999999999E-5</v>
      </c>
      <c r="H37" s="33">
        <v>6.5300000000000004E-4</v>
      </c>
      <c r="I37" s="33">
        <v>1.2999999999999999E-5</v>
      </c>
      <c r="J37" s="34">
        <v>1.8249999999999999E-2</v>
      </c>
      <c r="K37" s="34">
        <v>4.2999999999999999E-4</v>
      </c>
      <c r="M37" s="34">
        <v>1.4671590000000001</v>
      </c>
      <c r="N37" s="34">
        <v>4.5000000000000003E-5</v>
      </c>
      <c r="O37" s="35">
        <v>-1.5311999999999999</v>
      </c>
      <c r="P37" s="35">
        <v>3.8999999999999998E-3</v>
      </c>
      <c r="Q37" s="36">
        <v>-1.238</v>
      </c>
      <c r="R37" s="36">
        <v>5.5E-2</v>
      </c>
      <c r="T37" s="32">
        <v>1074</v>
      </c>
      <c r="U37" s="32">
        <v>58</v>
      </c>
      <c r="V37" s="32">
        <v>101.36487716105552</v>
      </c>
      <c r="W37" s="9">
        <f t="shared" ref="W37:W68" si="5">F37-(H37*(EXP($W$4*T37*1000000)-1))</f>
        <v>0.28216677416192004</v>
      </c>
      <c r="X37" s="9">
        <f t="shared" si="1"/>
        <v>4.2026757272685084E-5</v>
      </c>
      <c r="Y37" s="10">
        <f t="shared" si="2"/>
        <v>2.2086616287575467</v>
      </c>
      <c r="Z37" s="10">
        <f t="shared" si="3"/>
        <v>1.4897586608553226</v>
      </c>
      <c r="AA37" s="51">
        <f t="shared" si="4"/>
        <v>1.4816930143330065</v>
      </c>
    </row>
    <row r="38" spans="1:27" ht="15" customHeight="1" x14ac:dyDescent="0.25">
      <c r="A38" s="30" t="s">
        <v>157</v>
      </c>
      <c r="B38" s="31">
        <v>36.36</v>
      </c>
      <c r="C38" s="32">
        <v>73</v>
      </c>
      <c r="D38" s="31">
        <v>5.07</v>
      </c>
      <c r="E38" s="32"/>
      <c r="F38" s="33">
        <v>0.28278900000000001</v>
      </c>
      <c r="G38" s="33">
        <v>4.8999999999999998E-5</v>
      </c>
      <c r="H38" s="33">
        <v>1.438E-3</v>
      </c>
      <c r="I38" s="33">
        <v>4.0000000000000003E-5</v>
      </c>
      <c r="J38" s="34">
        <v>3.7900000000000003E-2</v>
      </c>
      <c r="K38" s="34">
        <v>1E-3</v>
      </c>
      <c r="M38" s="34">
        <v>1.4671860000000001</v>
      </c>
      <c r="N38" s="34">
        <v>6.3E-5</v>
      </c>
      <c r="O38" s="35">
        <v>-1.5347999999999999</v>
      </c>
      <c r="P38" s="35">
        <v>5.8999999999999999E-3</v>
      </c>
      <c r="Q38" s="36">
        <v>-1.274</v>
      </c>
      <c r="R38" s="36">
        <v>4.4999999999999998E-2</v>
      </c>
      <c r="T38" s="32">
        <v>211.4</v>
      </c>
      <c r="U38" s="32">
        <v>4.7</v>
      </c>
      <c r="V38" s="32">
        <v>100.18957345971565</v>
      </c>
      <c r="W38" s="9">
        <f t="shared" si="5"/>
        <v>0.28278331323196204</v>
      </c>
      <c r="X38" s="9">
        <f t="shared" si="1"/>
        <v>5.8636578403392435E-5</v>
      </c>
      <c r="Y38" s="10">
        <f t="shared" si="2"/>
        <v>4.6413603393791192</v>
      </c>
      <c r="Z38" s="10">
        <f t="shared" si="3"/>
        <v>2.074513983227888</v>
      </c>
      <c r="AA38" s="51">
        <f t="shared" si="4"/>
        <v>0.65684188942130295</v>
      </c>
    </row>
    <row r="39" spans="1:27" ht="15" customHeight="1" x14ac:dyDescent="0.25">
      <c r="A39" s="30" t="s">
        <v>158</v>
      </c>
      <c r="B39" s="31">
        <v>35.976999999999997</v>
      </c>
      <c r="C39" s="32">
        <v>72</v>
      </c>
      <c r="D39" s="31">
        <v>8.1</v>
      </c>
      <c r="E39" s="32"/>
      <c r="F39" s="33">
        <v>0.28248200000000001</v>
      </c>
      <c r="G39" s="33">
        <v>3.6999999999999998E-5</v>
      </c>
      <c r="H39" s="33">
        <v>6.4700000000000001E-4</v>
      </c>
      <c r="I39" s="33">
        <v>1.5999999999999999E-5</v>
      </c>
      <c r="J39" s="34">
        <v>1.7919999999999998E-2</v>
      </c>
      <c r="K39" s="34">
        <v>3.5E-4</v>
      </c>
      <c r="M39" s="34">
        <v>1.467187</v>
      </c>
      <c r="N39" s="34">
        <v>4.3999999999999999E-5</v>
      </c>
      <c r="O39" s="35">
        <v>-1.5338000000000001</v>
      </c>
      <c r="P39" s="35">
        <v>5.0000000000000001E-3</v>
      </c>
      <c r="Q39" s="36">
        <v>-1.3260000000000001</v>
      </c>
      <c r="R39" s="36">
        <v>5.1999999999999998E-2</v>
      </c>
      <c r="T39" s="32">
        <v>567.20000000000005</v>
      </c>
      <c r="U39" s="32">
        <v>12</v>
      </c>
      <c r="V39" s="32">
        <v>100.03527336860671</v>
      </c>
      <c r="W39" s="9">
        <f t="shared" si="5"/>
        <v>0.28247511210754367</v>
      </c>
      <c r="X39" s="9">
        <f t="shared" si="1"/>
        <v>4.9053525121617799E-5</v>
      </c>
      <c r="Y39" s="10">
        <f t="shared" si="2"/>
        <v>1.6929700612622334</v>
      </c>
      <c r="Z39" s="10">
        <f t="shared" si="3"/>
        <v>1.7368549523011367</v>
      </c>
      <c r="AA39" s="51">
        <f t="shared" si="4"/>
        <v>1.0674643342443568</v>
      </c>
    </row>
    <row r="40" spans="1:27" ht="15" customHeight="1" x14ac:dyDescent="0.25">
      <c r="A40" s="30" t="s">
        <v>159</v>
      </c>
      <c r="B40" s="31">
        <v>36.36</v>
      </c>
      <c r="C40" s="32">
        <v>73</v>
      </c>
      <c r="D40" s="31">
        <v>8.83</v>
      </c>
      <c r="E40" s="32"/>
      <c r="F40" s="33">
        <v>0.28284100000000001</v>
      </c>
      <c r="G40" s="33">
        <v>3.1999999999999999E-5</v>
      </c>
      <c r="H40" s="33">
        <v>1.2979999999999999E-3</v>
      </c>
      <c r="I40" s="33">
        <v>6.6000000000000005E-5</v>
      </c>
      <c r="J40" s="34">
        <v>3.0300000000000001E-2</v>
      </c>
      <c r="K40" s="34">
        <v>1.5E-3</v>
      </c>
      <c r="M40" s="34">
        <v>1.4672149999999999</v>
      </c>
      <c r="N40" s="34">
        <v>4.6999999999999997E-5</v>
      </c>
      <c r="O40" s="35">
        <v>-1.5355000000000001</v>
      </c>
      <c r="P40" s="35">
        <v>4.4999999999999997E-3</v>
      </c>
      <c r="Q40" s="36">
        <v>-1.234</v>
      </c>
      <c r="R40" s="36">
        <v>0.03</v>
      </c>
      <c r="T40" s="32">
        <v>292</v>
      </c>
      <c r="U40" s="32">
        <v>6.3</v>
      </c>
      <c r="V40" s="32">
        <v>99.18478260869567</v>
      </c>
      <c r="W40" s="9">
        <f t="shared" si="5"/>
        <v>0.28283390444765505</v>
      </c>
      <c r="X40" s="9">
        <f t="shared" si="1"/>
        <v>4.5400972752323149E-5</v>
      </c>
      <c r="Y40" s="10">
        <f t="shared" si="2"/>
        <v>8.2299600984914179</v>
      </c>
      <c r="Z40" s="10">
        <f t="shared" si="3"/>
        <v>1.6065378604612768</v>
      </c>
      <c r="AA40" s="51">
        <f t="shared" si="4"/>
        <v>0.58098781773575048</v>
      </c>
    </row>
    <row r="41" spans="1:27" ht="15" customHeight="1" x14ac:dyDescent="0.25">
      <c r="A41" s="30" t="s">
        <v>160</v>
      </c>
      <c r="B41" s="31">
        <v>36.36</v>
      </c>
      <c r="C41" s="32">
        <v>73</v>
      </c>
      <c r="D41" s="31">
        <v>7.25</v>
      </c>
      <c r="E41" s="32"/>
      <c r="F41" s="33">
        <v>0.28248800000000002</v>
      </c>
      <c r="G41" s="33">
        <v>4.5000000000000003E-5</v>
      </c>
      <c r="H41" s="33">
        <v>2.7866000000000002E-3</v>
      </c>
      <c r="I41" s="33">
        <v>7.7999999999999999E-6</v>
      </c>
      <c r="J41" s="34">
        <v>9.6670000000000006E-2</v>
      </c>
      <c r="K41" s="34">
        <v>5.2999999999999998E-4</v>
      </c>
      <c r="M41" s="34">
        <v>1.4671650000000001</v>
      </c>
      <c r="N41" s="34">
        <v>4.6999999999999997E-5</v>
      </c>
      <c r="O41" s="35">
        <v>-1.5308999999999999</v>
      </c>
      <c r="P41" s="35">
        <v>4.1000000000000003E-3</v>
      </c>
      <c r="Q41" s="36">
        <v>-1.248</v>
      </c>
      <c r="R41" s="36">
        <v>1.6E-2</v>
      </c>
      <c r="T41" s="32">
        <v>433</v>
      </c>
      <c r="U41" s="32">
        <v>13</v>
      </c>
      <c r="V41" s="32">
        <v>97.786811201445346</v>
      </c>
      <c r="W41" s="9">
        <f t="shared" si="5"/>
        <v>0.28246538151710382</v>
      </c>
      <c r="X41" s="9">
        <f t="shared" si="1"/>
        <v>5.5337585119493502E-5</v>
      </c>
      <c r="Y41" s="10">
        <f t="shared" si="2"/>
        <v>-1.6598038095316792</v>
      </c>
      <c r="Z41" s="10">
        <f t="shared" si="3"/>
        <v>1.9587674733412275</v>
      </c>
      <c r="AA41" s="51">
        <f t="shared" si="4"/>
        <v>1.1214810906252493</v>
      </c>
    </row>
    <row r="42" spans="1:27" ht="15" customHeight="1" x14ac:dyDescent="0.25">
      <c r="A42" s="30" t="s">
        <v>161</v>
      </c>
      <c r="B42" s="31">
        <v>36.36</v>
      </c>
      <c r="C42" s="32">
        <v>73</v>
      </c>
      <c r="D42" s="31">
        <v>8.73</v>
      </c>
      <c r="E42" s="32"/>
      <c r="F42" s="33">
        <v>0.28262999999999999</v>
      </c>
      <c r="G42" s="33">
        <v>3.3000000000000003E-5</v>
      </c>
      <c r="H42" s="33">
        <v>1.1950999999999999E-3</v>
      </c>
      <c r="I42" s="33">
        <v>6.1E-6</v>
      </c>
      <c r="J42" s="34">
        <v>3.1269999999999999E-2</v>
      </c>
      <c r="K42" s="34">
        <v>2.4000000000000001E-4</v>
      </c>
      <c r="M42" s="34">
        <v>1.46722</v>
      </c>
      <c r="N42" s="34">
        <v>4.5000000000000003E-5</v>
      </c>
      <c r="O42" s="35">
        <v>-1.5406</v>
      </c>
      <c r="P42" s="35">
        <v>3.7000000000000002E-3</v>
      </c>
      <c r="Q42" s="36">
        <v>-1.284</v>
      </c>
      <c r="R42" s="36">
        <v>3.4000000000000002E-2</v>
      </c>
      <c r="T42" s="32">
        <v>240.1</v>
      </c>
      <c r="U42" s="32">
        <v>5.2</v>
      </c>
      <c r="V42" s="32">
        <v>99.461474730737365</v>
      </c>
      <c r="W42" s="9">
        <f t="shared" si="5"/>
        <v>0.28262463073935551</v>
      </c>
      <c r="X42" s="9">
        <f t="shared" si="1"/>
        <v>4.6111260304368053E-5</v>
      </c>
      <c r="Y42" s="10">
        <f t="shared" si="2"/>
        <v>-0.33306533112065217</v>
      </c>
      <c r="Z42" s="10">
        <f t="shared" si="3"/>
        <v>1.631482874565604</v>
      </c>
      <c r="AA42" s="51">
        <f t="shared" si="4"/>
        <v>0.87588509206078147</v>
      </c>
    </row>
    <row r="43" spans="1:27" ht="15" customHeight="1" x14ac:dyDescent="0.25">
      <c r="A43" s="30" t="s">
        <v>162</v>
      </c>
      <c r="B43" s="31">
        <v>31.384</v>
      </c>
      <c r="C43" s="32">
        <v>63</v>
      </c>
      <c r="D43" s="31">
        <v>7.44</v>
      </c>
      <c r="E43" s="32"/>
      <c r="F43" s="33">
        <v>0.28269499999999997</v>
      </c>
      <c r="G43" s="33">
        <v>3.8999999999999999E-5</v>
      </c>
      <c r="H43" s="33">
        <v>1.1360999999999999E-3</v>
      </c>
      <c r="I43" s="33">
        <v>3.8999999999999999E-6</v>
      </c>
      <c r="J43" s="34">
        <v>3.2910000000000002E-2</v>
      </c>
      <c r="K43" s="34">
        <v>2.1000000000000001E-4</v>
      </c>
      <c r="M43" s="34">
        <v>1.467179</v>
      </c>
      <c r="N43" s="34">
        <v>5.1999999999999997E-5</v>
      </c>
      <c r="O43" s="35">
        <v>-1.5351999999999999</v>
      </c>
      <c r="P43" s="35">
        <v>4.5999999999999999E-3</v>
      </c>
      <c r="Q43" s="36">
        <v>-1.3140000000000001</v>
      </c>
      <c r="R43" s="36">
        <v>4.4999999999999998E-2</v>
      </c>
      <c r="T43" s="32">
        <v>384.5</v>
      </c>
      <c r="U43" s="32">
        <v>8.9</v>
      </c>
      <c r="V43" s="32">
        <v>98.741653826399599</v>
      </c>
      <c r="W43" s="9">
        <f t="shared" si="5"/>
        <v>0.28268681503228177</v>
      </c>
      <c r="X43" s="9">
        <f t="shared" si="1"/>
        <v>5.0579129360410992E-5</v>
      </c>
      <c r="Y43" s="10">
        <f t="shared" si="2"/>
        <v>5.0924763003079576</v>
      </c>
      <c r="Z43" s="10">
        <f t="shared" si="3"/>
        <v>1.7901396163955141</v>
      </c>
      <c r="AA43" s="51">
        <f t="shared" si="4"/>
        <v>0.78350731846659538</v>
      </c>
    </row>
    <row r="44" spans="1:27" ht="15" customHeight="1" x14ac:dyDescent="0.25">
      <c r="A44" s="30" t="s">
        <v>163</v>
      </c>
      <c r="B44" s="31">
        <v>36.36</v>
      </c>
      <c r="C44" s="32">
        <v>73</v>
      </c>
      <c r="D44" s="31">
        <v>9.1199999999999992</v>
      </c>
      <c r="E44" s="32"/>
      <c r="F44" s="33">
        <v>0.28232499999999999</v>
      </c>
      <c r="G44" s="33">
        <v>2.9E-5</v>
      </c>
      <c r="H44" s="33">
        <v>9.655E-4</v>
      </c>
      <c r="I44" s="33">
        <v>3.5999999999999998E-6</v>
      </c>
      <c r="J44" s="34">
        <v>2.734E-2</v>
      </c>
      <c r="K44" s="34">
        <v>1.3999999999999999E-4</v>
      </c>
      <c r="M44" s="34">
        <v>1.4672400000000001</v>
      </c>
      <c r="N44" s="34">
        <v>4.3999999999999999E-5</v>
      </c>
      <c r="O44" s="35">
        <v>-1.5333000000000001</v>
      </c>
      <c r="P44" s="35">
        <v>3.7000000000000002E-3</v>
      </c>
      <c r="Q44" s="36">
        <v>-1.2829999999999999</v>
      </c>
      <c r="R44" s="36">
        <v>3.1E-2</v>
      </c>
      <c r="T44" s="32">
        <v>388.6</v>
      </c>
      <c r="U44" s="32">
        <v>9</v>
      </c>
      <c r="V44" s="32">
        <v>95.43222003929273</v>
      </c>
      <c r="W44" s="9">
        <f t="shared" si="5"/>
        <v>0.28231796966883138</v>
      </c>
      <c r="X44" s="9">
        <f t="shared" si="1"/>
        <v>4.333876240569392E-5</v>
      </c>
      <c r="Y44" s="10">
        <f t="shared" si="2"/>
        <v>-7.8703960464676648</v>
      </c>
      <c r="Z44" s="10">
        <f t="shared" si="3"/>
        <v>1.5338964478261996</v>
      </c>
      <c r="AA44" s="51">
        <f t="shared" si="4"/>
        <v>1.2937601639131389</v>
      </c>
    </row>
    <row r="45" spans="1:27" ht="15" customHeight="1" x14ac:dyDescent="0.25">
      <c r="A45" s="30" t="s">
        <v>164</v>
      </c>
      <c r="B45" s="31">
        <v>35.976999999999997</v>
      </c>
      <c r="C45" s="32">
        <v>72</v>
      </c>
      <c r="D45" s="31">
        <v>8.6199999999999992</v>
      </c>
      <c r="E45" s="32"/>
      <c r="F45" s="33">
        <v>0.28141500000000003</v>
      </c>
      <c r="G45" s="33">
        <v>2.9E-5</v>
      </c>
      <c r="H45" s="33">
        <v>4.3649999999999998E-4</v>
      </c>
      <c r="I45" s="33">
        <v>1.3E-6</v>
      </c>
      <c r="J45" s="34">
        <v>1.2368000000000001E-2</v>
      </c>
      <c r="K45" s="34">
        <v>6.7999999999999999E-5</v>
      </c>
      <c r="M45" s="34">
        <v>1.467103</v>
      </c>
      <c r="N45" s="34">
        <v>4.5000000000000003E-5</v>
      </c>
      <c r="O45" s="35">
        <v>-1.5408999999999999</v>
      </c>
      <c r="P45" s="35">
        <v>3.5999999999999999E-3</v>
      </c>
      <c r="Q45" s="36">
        <v>-1.22</v>
      </c>
      <c r="R45" s="36">
        <v>6.5000000000000002E-2</v>
      </c>
      <c r="T45" s="32">
        <v>1858</v>
      </c>
      <c r="U45" s="32">
        <v>49</v>
      </c>
      <c r="V45" s="32">
        <v>100.5344735435596</v>
      </c>
      <c r="W45" s="9">
        <f t="shared" si="5"/>
        <v>0.28139959262544595</v>
      </c>
      <c r="X45" s="9">
        <f t="shared" si="1"/>
        <v>4.333876240569392E-5</v>
      </c>
      <c r="Y45" s="10">
        <f t="shared" si="2"/>
        <v>-7.0813517110279722</v>
      </c>
      <c r="Z45" s="10">
        <f t="shared" si="3"/>
        <v>1.5390240014101497</v>
      </c>
      <c r="AA45" s="51">
        <f t="shared" si="4"/>
        <v>2.5025814015544285</v>
      </c>
    </row>
    <row r="46" spans="1:27" ht="15" customHeight="1" x14ac:dyDescent="0.25">
      <c r="A46" s="30" t="s">
        <v>165</v>
      </c>
      <c r="B46" s="31">
        <v>36.152000000000001</v>
      </c>
      <c r="C46" s="32">
        <v>72</v>
      </c>
      <c r="D46" s="31">
        <v>9.69</v>
      </c>
      <c r="E46" s="32"/>
      <c r="F46" s="33">
        <v>0.28166000000000002</v>
      </c>
      <c r="G46" s="33">
        <v>2.9E-5</v>
      </c>
      <c r="H46" s="33">
        <v>1.1909999999999999E-4</v>
      </c>
      <c r="I46" s="33">
        <v>2.7000000000000001E-7</v>
      </c>
      <c r="J46" s="34">
        <v>3.8289999999999999E-3</v>
      </c>
      <c r="K46" s="34">
        <v>2.3E-5</v>
      </c>
      <c r="M46" s="34">
        <v>1.4671700000000001</v>
      </c>
      <c r="N46" s="34">
        <v>4.3999999999999999E-5</v>
      </c>
      <c r="O46" s="35">
        <v>-1.5394000000000001</v>
      </c>
      <c r="P46" s="35">
        <v>4.1000000000000003E-3</v>
      </c>
      <c r="Q46" s="36">
        <v>-1.04</v>
      </c>
      <c r="R46" s="36">
        <v>0.22</v>
      </c>
      <c r="T46" s="32">
        <v>1893.3</v>
      </c>
      <c r="U46" s="32">
        <v>16</v>
      </c>
      <c r="V46" s="32">
        <v>99.038461538461547</v>
      </c>
      <c r="W46" s="9">
        <f t="shared" si="5"/>
        <v>0.28165571477307083</v>
      </c>
      <c r="X46" s="9">
        <f t="shared" si="1"/>
        <v>4.333876240569392E-5</v>
      </c>
      <c r="Y46" s="10">
        <f t="shared" si="2"/>
        <v>2.828553302938186</v>
      </c>
      <c r="Z46" s="10">
        <f t="shared" si="3"/>
        <v>1.5391493490768404</v>
      </c>
      <c r="AA46" s="51">
        <f t="shared" si="4"/>
        <v>2.1576425069003133</v>
      </c>
    </row>
    <row r="47" spans="1:27" ht="15" customHeight="1" x14ac:dyDescent="0.25">
      <c r="A47" s="30" t="s">
        <v>166</v>
      </c>
      <c r="B47" s="31">
        <v>36.055999999999997</v>
      </c>
      <c r="C47" s="32">
        <v>72</v>
      </c>
      <c r="D47" s="31">
        <v>6.92</v>
      </c>
      <c r="E47" s="32"/>
      <c r="F47" s="33">
        <v>0.28123399999999998</v>
      </c>
      <c r="G47" s="33">
        <v>3.8000000000000002E-5</v>
      </c>
      <c r="H47" s="33">
        <v>1.611E-3</v>
      </c>
      <c r="I47" s="33">
        <v>2.4000000000000001E-5</v>
      </c>
      <c r="J47" s="34">
        <v>4.4560000000000002E-2</v>
      </c>
      <c r="K47" s="34">
        <v>6.4999999999999997E-4</v>
      </c>
      <c r="M47" s="34">
        <v>1.467214</v>
      </c>
      <c r="N47" s="34">
        <v>4.5000000000000003E-5</v>
      </c>
      <c r="O47" s="35">
        <v>-1.5329999999999999</v>
      </c>
      <c r="P47" s="35">
        <v>4.0000000000000001E-3</v>
      </c>
      <c r="Q47" s="36">
        <v>-1.2709999999999999</v>
      </c>
      <c r="R47" s="36">
        <v>2.4E-2</v>
      </c>
      <c r="T47" s="32">
        <v>1986</v>
      </c>
      <c r="U47" s="32">
        <v>22</v>
      </c>
      <c r="V47" s="32">
        <v>99.798081776880366</v>
      </c>
      <c r="W47" s="9">
        <f t="shared" si="5"/>
        <v>0.28117314510736485</v>
      </c>
      <c r="X47" s="9">
        <f t="shared" si="1"/>
        <v>4.9812130318399243E-5</v>
      </c>
      <c r="Y47" s="10">
        <f t="shared" si="2"/>
        <v>-12.170830704876234</v>
      </c>
      <c r="Z47" s="10">
        <f t="shared" si="3"/>
        <v>1.7694259101053156</v>
      </c>
      <c r="AA47" s="51">
        <f t="shared" si="4"/>
        <v>2.8275988782037182</v>
      </c>
    </row>
    <row r="48" spans="1:27" ht="15" customHeight="1" x14ac:dyDescent="0.25">
      <c r="A48" s="30" t="s">
        <v>167</v>
      </c>
      <c r="B48" s="31">
        <v>35.976999999999997</v>
      </c>
      <c r="C48" s="32">
        <v>72</v>
      </c>
      <c r="D48" s="31">
        <v>7.25</v>
      </c>
      <c r="E48" s="32"/>
      <c r="F48" s="33">
        <v>0.28245799999999999</v>
      </c>
      <c r="G48" s="33">
        <v>2.8E-5</v>
      </c>
      <c r="H48" s="33">
        <v>5.2260000000000002E-4</v>
      </c>
      <c r="I48" s="33">
        <v>1.7E-6</v>
      </c>
      <c r="J48" s="34">
        <v>1.519E-2</v>
      </c>
      <c r="K48" s="34">
        <v>8.7000000000000001E-5</v>
      </c>
      <c r="M48" s="34">
        <v>1.4671920000000001</v>
      </c>
      <c r="N48" s="34">
        <v>5.3000000000000001E-5</v>
      </c>
      <c r="O48" s="35">
        <v>-1.5346</v>
      </c>
      <c r="P48" s="35">
        <v>4.1000000000000003E-3</v>
      </c>
      <c r="Q48" s="36">
        <v>-1.284</v>
      </c>
      <c r="R48" s="36">
        <v>6.9000000000000006E-2</v>
      </c>
      <c r="T48" s="32">
        <v>451</v>
      </c>
      <c r="U48" s="32">
        <v>13</v>
      </c>
      <c r="V48" s="32">
        <v>96.573875802997861</v>
      </c>
      <c r="W48" s="9">
        <f t="shared" si="5"/>
        <v>0.28245358104107365</v>
      </c>
      <c r="X48" s="9">
        <f t="shared" si="1"/>
        <v>4.267608612393115E-5</v>
      </c>
      <c r="Y48" s="10">
        <f t="shared" si="2"/>
        <v>-1.6745713443733212</v>
      </c>
      <c r="Z48" s="10">
        <f t="shared" si="3"/>
        <v>1.5106531682673729</v>
      </c>
      <c r="AA48" s="51">
        <f t="shared" si="4"/>
        <v>1.0969420570288471</v>
      </c>
    </row>
    <row r="49" spans="1:27" ht="15" customHeight="1" x14ac:dyDescent="0.25">
      <c r="A49" s="30" t="s">
        <v>168</v>
      </c>
      <c r="B49" s="31">
        <v>35.976999999999997</v>
      </c>
      <c r="C49" s="32">
        <v>72</v>
      </c>
      <c r="D49" s="31">
        <v>7.85</v>
      </c>
      <c r="E49" s="32"/>
      <c r="F49" s="33">
        <v>0.282443</v>
      </c>
      <c r="G49" s="33">
        <v>3.8000000000000002E-5</v>
      </c>
      <c r="H49" s="33">
        <v>6.6189999999999999E-4</v>
      </c>
      <c r="I49" s="33">
        <v>7.5000000000000002E-6</v>
      </c>
      <c r="J49" s="34">
        <v>1.8939999999999999E-2</v>
      </c>
      <c r="K49" s="34">
        <v>1.7000000000000001E-4</v>
      </c>
      <c r="M49" s="34">
        <v>1.4671829999999999</v>
      </c>
      <c r="N49" s="34">
        <v>4.8999999999999998E-5</v>
      </c>
      <c r="O49" s="35">
        <v>-1.5407</v>
      </c>
      <c r="P49" s="35">
        <v>3.8999999999999998E-3</v>
      </c>
      <c r="Q49" s="36">
        <v>-1.2270000000000001</v>
      </c>
      <c r="R49" s="36">
        <v>5.1999999999999998E-2</v>
      </c>
      <c r="T49" s="32">
        <v>337.2</v>
      </c>
      <c r="U49" s="32">
        <v>6.9</v>
      </c>
      <c r="V49" s="32">
        <v>100.71684587813618</v>
      </c>
      <c r="W49" s="9">
        <f t="shared" si="5"/>
        <v>0.28243881984834807</v>
      </c>
      <c r="X49" s="9">
        <f t="shared" si="1"/>
        <v>4.9812130318399243E-5</v>
      </c>
      <c r="Y49" s="10">
        <f t="shared" si="2"/>
        <v>-4.7415497676750462</v>
      </c>
      <c r="Z49" s="10">
        <f t="shared" si="3"/>
        <v>1.7628069567654503</v>
      </c>
      <c r="AA49" s="51">
        <f t="shared" si="4"/>
        <v>1.1215414904439986</v>
      </c>
    </row>
    <row r="50" spans="1:27" ht="15" customHeight="1" x14ac:dyDescent="0.25">
      <c r="A50" s="30" t="s">
        <v>169</v>
      </c>
      <c r="B50" s="31">
        <v>35.976999999999997</v>
      </c>
      <c r="C50" s="32">
        <v>72</v>
      </c>
      <c r="D50" s="31">
        <v>6.5</v>
      </c>
      <c r="E50" s="32"/>
      <c r="F50" s="33">
        <v>0.28258699999999998</v>
      </c>
      <c r="G50" s="33">
        <v>2.9E-5</v>
      </c>
      <c r="H50" s="33">
        <v>5.8339999999999998E-4</v>
      </c>
      <c r="I50" s="33">
        <v>5.6999999999999996E-6</v>
      </c>
      <c r="J50" s="34">
        <v>1.511E-2</v>
      </c>
      <c r="K50" s="34">
        <v>1.2999999999999999E-4</v>
      </c>
      <c r="M50" s="34">
        <v>1.4671810000000001</v>
      </c>
      <c r="N50" s="34">
        <v>6.4999999999999994E-5</v>
      </c>
      <c r="O50" s="35">
        <v>-1.5333000000000001</v>
      </c>
      <c r="P50" s="35">
        <v>4.5999999999999999E-3</v>
      </c>
      <c r="Q50" s="36">
        <v>-1.2569999999999999</v>
      </c>
      <c r="R50" s="36">
        <v>6.9000000000000006E-2</v>
      </c>
      <c r="T50" s="32">
        <v>655.7</v>
      </c>
      <c r="U50" s="32">
        <v>13</v>
      </c>
      <c r="V50" s="32">
        <v>98.75</v>
      </c>
      <c r="W50" s="9">
        <f t="shared" si="5"/>
        <v>0.28257981417002265</v>
      </c>
      <c r="X50" s="9">
        <f t="shared" si="1"/>
        <v>4.333876240569392E-5</v>
      </c>
      <c r="Y50" s="10">
        <f t="shared" si="2"/>
        <v>7.389943471163285</v>
      </c>
      <c r="Z50" s="10">
        <f t="shared" si="3"/>
        <v>1.5348155576333511</v>
      </c>
      <c r="AA50" s="51">
        <f t="shared" si="4"/>
        <v>0.92124880979054447</v>
      </c>
    </row>
    <row r="51" spans="1:27" ht="15" customHeight="1" x14ac:dyDescent="0.25">
      <c r="A51" s="30" t="s">
        <v>170</v>
      </c>
      <c r="B51" s="31">
        <v>36.152000000000001</v>
      </c>
      <c r="C51" s="32">
        <v>72</v>
      </c>
      <c r="D51" s="31">
        <v>9.85</v>
      </c>
      <c r="E51" s="32"/>
      <c r="F51" s="33">
        <v>0.28232499999999999</v>
      </c>
      <c r="G51" s="33">
        <v>3.6000000000000001E-5</v>
      </c>
      <c r="H51" s="33">
        <v>1.459E-3</v>
      </c>
      <c r="I51" s="33">
        <v>2.0999999999999999E-5</v>
      </c>
      <c r="J51" s="34">
        <v>4.1160000000000002E-2</v>
      </c>
      <c r="K51" s="34">
        <v>6.0999999999999997E-4</v>
      </c>
      <c r="M51" s="34">
        <v>1.4671400000000001</v>
      </c>
      <c r="N51" s="34">
        <v>4.0000000000000003E-5</v>
      </c>
      <c r="O51" s="35">
        <v>-1.5362</v>
      </c>
      <c r="P51" s="35">
        <v>4.3E-3</v>
      </c>
      <c r="Q51" s="36">
        <v>-1.24</v>
      </c>
      <c r="R51" s="36">
        <v>2.3E-2</v>
      </c>
      <c r="T51" s="32">
        <v>560</v>
      </c>
      <c r="U51" s="32">
        <v>11</v>
      </c>
      <c r="V51" s="32">
        <v>100.48447873676656</v>
      </c>
      <c r="W51" s="9">
        <f t="shared" si="5"/>
        <v>0.28230966584203854</v>
      </c>
      <c r="X51" s="9">
        <f t="shared" si="1"/>
        <v>4.8303709245328031E-5</v>
      </c>
      <c r="Y51" s="10">
        <f t="shared" si="2"/>
        <v>-4.3265866602726355</v>
      </c>
      <c r="Z51" s="10">
        <f t="shared" si="3"/>
        <v>1.7102783244371533</v>
      </c>
      <c r="AA51" s="51">
        <f t="shared" si="4"/>
        <v>1.3106510324510483</v>
      </c>
    </row>
    <row r="52" spans="1:27" ht="15" customHeight="1" x14ac:dyDescent="0.25">
      <c r="A52" s="30" t="s">
        <v>171</v>
      </c>
      <c r="B52" s="31">
        <v>32.533000000000001</v>
      </c>
      <c r="C52" s="32">
        <v>65</v>
      </c>
      <c r="D52" s="31">
        <v>9.52</v>
      </c>
      <c r="E52" s="32"/>
      <c r="F52" s="33">
        <v>0.28144000000000002</v>
      </c>
      <c r="G52" s="33">
        <v>2.6999999999999999E-5</v>
      </c>
      <c r="H52" s="33">
        <v>3.4660000000000002E-4</v>
      </c>
      <c r="I52" s="33">
        <v>4.6999999999999999E-6</v>
      </c>
      <c r="J52" s="34">
        <v>9.4199999999999996E-3</v>
      </c>
      <c r="K52" s="34">
        <v>1.2999999999999999E-4</v>
      </c>
      <c r="M52" s="34">
        <v>1.4671110000000001</v>
      </c>
      <c r="N52" s="34">
        <v>4.8999999999999998E-5</v>
      </c>
      <c r="O52" s="35">
        <v>-1.5368999999999999</v>
      </c>
      <c r="P52" s="35">
        <v>3.2000000000000002E-3</v>
      </c>
      <c r="Q52" s="36">
        <v>-1.341</v>
      </c>
      <c r="R52" s="36">
        <v>8.2000000000000003E-2</v>
      </c>
      <c r="T52" s="32">
        <v>2063</v>
      </c>
      <c r="U52" s="32">
        <v>34</v>
      </c>
      <c r="V52" s="32">
        <v>100.53554040895814</v>
      </c>
      <c r="W52" s="9">
        <f t="shared" si="5"/>
        <v>0.28142638985859209</v>
      </c>
      <c r="X52" s="9">
        <f t="shared" si="1"/>
        <v>4.2026757272685084E-5</v>
      </c>
      <c r="Y52" s="10">
        <f t="shared" si="2"/>
        <v>-1.3934075256472056</v>
      </c>
      <c r="Z52" s="10">
        <f t="shared" si="3"/>
        <v>1.4931400446771548</v>
      </c>
      <c r="AA52" s="51">
        <f t="shared" si="4"/>
        <v>2.4636180580447498</v>
      </c>
    </row>
    <row r="53" spans="1:27" ht="15" customHeight="1" x14ac:dyDescent="0.25">
      <c r="A53" s="30" t="s">
        <v>172</v>
      </c>
      <c r="B53" s="31">
        <v>35.976999999999997</v>
      </c>
      <c r="C53" s="32">
        <v>72</v>
      </c>
      <c r="D53" s="31">
        <v>7.91</v>
      </c>
      <c r="E53" s="32"/>
      <c r="F53" s="33">
        <v>0.281111</v>
      </c>
      <c r="G53" s="33">
        <v>3.4999999999999997E-5</v>
      </c>
      <c r="H53" s="33">
        <v>5.5699999999999999E-4</v>
      </c>
      <c r="I53" s="33">
        <v>1.4E-5</v>
      </c>
      <c r="J53" s="34">
        <v>1.5769999999999999E-2</v>
      </c>
      <c r="K53" s="34">
        <v>3.8000000000000002E-4</v>
      </c>
      <c r="M53" s="34">
        <v>1.467157</v>
      </c>
      <c r="N53" s="34">
        <v>5.3000000000000001E-5</v>
      </c>
      <c r="O53" s="35">
        <v>-1.5347999999999999</v>
      </c>
      <c r="P53" s="35">
        <v>5.1000000000000004E-3</v>
      </c>
      <c r="Q53" s="36">
        <v>-1.24</v>
      </c>
      <c r="R53" s="36">
        <v>6.7000000000000004E-2</v>
      </c>
      <c r="T53" s="32">
        <v>2608</v>
      </c>
      <c r="U53" s="32">
        <v>33</v>
      </c>
      <c r="V53" s="32">
        <v>99.769585253456214</v>
      </c>
      <c r="W53" s="9">
        <f t="shared" si="5"/>
        <v>0.28108320778276386</v>
      </c>
      <c r="X53" s="9">
        <f t="shared" si="1"/>
        <v>4.7563098373184102E-5</v>
      </c>
      <c r="Y53" s="10">
        <f t="shared" si="2"/>
        <v>-0.89922067189052157</v>
      </c>
      <c r="Z53" s="10">
        <f t="shared" si="3"/>
        <v>1.691983728810964</v>
      </c>
      <c r="AA53" s="51">
        <f t="shared" si="4"/>
        <v>2.9150296807351177</v>
      </c>
    </row>
    <row r="54" spans="1:27" ht="15" customHeight="1" x14ac:dyDescent="0.25">
      <c r="A54" s="30" t="s">
        <v>173</v>
      </c>
      <c r="B54" s="31">
        <v>35.976999999999997</v>
      </c>
      <c r="C54" s="32">
        <v>72</v>
      </c>
      <c r="D54" s="31">
        <v>7.92</v>
      </c>
      <c r="E54" s="32"/>
      <c r="F54" s="33">
        <v>0.28262100000000001</v>
      </c>
      <c r="G54" s="33">
        <v>3.6000000000000001E-5</v>
      </c>
      <c r="H54" s="33">
        <v>1.2007999999999999E-3</v>
      </c>
      <c r="I54" s="33">
        <v>9.3000000000000007E-6</v>
      </c>
      <c r="J54" s="34">
        <v>3.1969999999999998E-2</v>
      </c>
      <c r="K54" s="34">
        <v>2.5000000000000001E-4</v>
      </c>
      <c r="M54" s="34">
        <v>1.4671920000000001</v>
      </c>
      <c r="N54" s="34">
        <v>4.8999999999999998E-5</v>
      </c>
      <c r="O54" s="35">
        <v>-1.5309999999999999</v>
      </c>
      <c r="P54" s="35">
        <v>3.3999999999999998E-3</v>
      </c>
      <c r="Q54" s="36">
        <v>-1.2450000000000001</v>
      </c>
      <c r="R54" s="36">
        <v>3.7999999999999999E-2</v>
      </c>
      <c r="T54" s="32">
        <v>309.7</v>
      </c>
      <c r="U54" s="32">
        <v>6.9</v>
      </c>
      <c r="V54" s="32">
        <v>100.64998375040624</v>
      </c>
      <c r="W54" s="9">
        <f t="shared" si="5"/>
        <v>0.28261403674380248</v>
      </c>
      <c r="X54" s="9">
        <f t="shared" si="1"/>
        <v>4.8303709245328031E-5</v>
      </c>
      <c r="Y54" s="10">
        <f t="shared" si="2"/>
        <v>0.84497008867812085</v>
      </c>
      <c r="Z54" s="10">
        <f t="shared" si="3"/>
        <v>1.7093202914053585</v>
      </c>
      <c r="AA54" s="51">
        <f t="shared" si="4"/>
        <v>0.88862825837086568</v>
      </c>
    </row>
    <row r="55" spans="1:27" ht="15" customHeight="1" x14ac:dyDescent="0.25">
      <c r="A55" s="30" t="s">
        <v>174</v>
      </c>
      <c r="B55" s="31">
        <v>36.36</v>
      </c>
      <c r="C55" s="32">
        <v>73</v>
      </c>
      <c r="D55" s="31">
        <v>9.0500000000000007</v>
      </c>
      <c r="E55" s="32"/>
      <c r="F55" s="33">
        <v>0.28223799999999999</v>
      </c>
      <c r="G55" s="33">
        <v>3.3000000000000003E-5</v>
      </c>
      <c r="H55" s="33">
        <v>1.1829E-3</v>
      </c>
      <c r="I55" s="33">
        <v>7.0999999999999998E-6</v>
      </c>
      <c r="J55" s="34">
        <v>3.4229000000000002E-2</v>
      </c>
      <c r="K55" s="34">
        <v>9.0000000000000006E-5</v>
      </c>
      <c r="M55" s="34">
        <v>1.467157</v>
      </c>
      <c r="N55" s="34">
        <v>5.7000000000000003E-5</v>
      </c>
      <c r="O55" s="35">
        <v>-1.5373000000000001</v>
      </c>
      <c r="P55" s="35">
        <v>2.8999999999999998E-3</v>
      </c>
      <c r="Q55" s="36">
        <v>-1.2829999999999999</v>
      </c>
      <c r="R55" s="36">
        <v>2.8000000000000001E-2</v>
      </c>
      <c r="T55" s="32">
        <v>973</v>
      </c>
      <c r="U55" s="32">
        <v>22</v>
      </c>
      <c r="V55" s="32">
        <v>100.72463768115942</v>
      </c>
      <c r="W55" s="9">
        <f t="shared" si="5"/>
        <v>0.28221631517913875</v>
      </c>
      <c r="X55" s="9">
        <f t="shared" si="1"/>
        <v>4.6111260304368053E-5</v>
      </c>
      <c r="Y55" s="10">
        <f t="shared" si="2"/>
        <v>1.6751477165333206</v>
      </c>
      <c r="Z55" s="10">
        <f t="shared" si="3"/>
        <v>1.6341714543433028</v>
      </c>
      <c r="AA55" s="51">
        <f t="shared" si="4"/>
        <v>1.4219145263154871</v>
      </c>
    </row>
    <row r="56" spans="1:27" ht="15" customHeight="1" x14ac:dyDescent="0.25">
      <c r="A56" s="30" t="s">
        <v>175</v>
      </c>
      <c r="B56" s="31">
        <v>36.36</v>
      </c>
      <c r="C56" s="32">
        <v>73</v>
      </c>
      <c r="D56" s="31">
        <v>7.68</v>
      </c>
      <c r="E56" s="32"/>
      <c r="F56" s="33">
        <v>0.28294399999999997</v>
      </c>
      <c r="G56" s="33">
        <v>3.1999999999999999E-5</v>
      </c>
      <c r="H56" s="33">
        <v>1.2110000000000001E-3</v>
      </c>
      <c r="I56" s="33">
        <v>1.1E-5</v>
      </c>
      <c r="J56" s="34">
        <v>2.9080000000000002E-2</v>
      </c>
      <c r="K56" s="34">
        <v>3.8000000000000002E-4</v>
      </c>
      <c r="M56" s="34">
        <v>1.4671639999999999</v>
      </c>
      <c r="N56" s="34">
        <v>5.1E-5</v>
      </c>
      <c r="O56" s="35">
        <v>-1.5387999999999999</v>
      </c>
      <c r="P56" s="35">
        <v>5.1999999999999998E-3</v>
      </c>
      <c r="Q56" s="36">
        <v>-1.268</v>
      </c>
      <c r="R56" s="36">
        <v>3.7999999999999999E-2</v>
      </c>
      <c r="T56" s="32">
        <v>200</v>
      </c>
      <c r="U56" s="32">
        <v>4.9000000000000004</v>
      </c>
      <c r="V56" s="32">
        <v>103.41261633919339</v>
      </c>
      <c r="W56" s="9">
        <f t="shared" si="5"/>
        <v>0.28293946967314348</v>
      </c>
      <c r="X56" s="9">
        <f t="shared" si="1"/>
        <v>4.5400972752323149E-5</v>
      </c>
      <c r="Y56" s="10">
        <f t="shared" si="2"/>
        <v>9.9118125680797142</v>
      </c>
      <c r="Z56" s="10">
        <f t="shared" si="3"/>
        <v>1.6062083313439501</v>
      </c>
      <c r="AA56" s="51">
        <f t="shared" si="4"/>
        <v>0.43426474888413219</v>
      </c>
    </row>
    <row r="57" spans="1:27" ht="15" customHeight="1" x14ac:dyDescent="0.25">
      <c r="A57" s="30" t="s">
        <v>176</v>
      </c>
      <c r="B57" s="31">
        <v>26.408999999999999</v>
      </c>
      <c r="C57" s="32">
        <v>53</v>
      </c>
      <c r="D57" s="31">
        <v>9.64</v>
      </c>
      <c r="E57" s="32"/>
      <c r="F57" s="33">
        <v>0.28247800000000001</v>
      </c>
      <c r="G57" s="33">
        <v>3.0000000000000001E-5</v>
      </c>
      <c r="H57" s="33">
        <v>4.1839999999999998E-4</v>
      </c>
      <c r="I57" s="33">
        <v>1.3999999999999999E-6</v>
      </c>
      <c r="J57" s="34">
        <v>1.1317000000000001E-2</v>
      </c>
      <c r="K57" s="34">
        <v>5.0000000000000002E-5</v>
      </c>
      <c r="M57" s="34">
        <v>1.467182</v>
      </c>
      <c r="N57" s="34">
        <v>5.0000000000000002E-5</v>
      </c>
      <c r="O57" s="35">
        <v>-1.536</v>
      </c>
      <c r="P57" s="35">
        <v>4.8999999999999998E-3</v>
      </c>
      <c r="Q57" s="36">
        <v>-1.3240000000000001</v>
      </c>
      <c r="R57" s="36">
        <v>9.2999999999999999E-2</v>
      </c>
      <c r="T57" s="32">
        <v>883</v>
      </c>
      <c r="U57" s="32">
        <v>19</v>
      </c>
      <c r="V57" s="32">
        <v>100.91428571428571</v>
      </c>
      <c r="W57" s="9">
        <f t="shared" si="5"/>
        <v>0.28247104525165156</v>
      </c>
      <c r="X57" s="9">
        <f t="shared" si="1"/>
        <v>4.4014183246508038E-5</v>
      </c>
      <c r="Y57" s="10">
        <f t="shared" si="2"/>
        <v>8.6651244201196853</v>
      </c>
      <c r="Z57" s="10">
        <f t="shared" si="3"/>
        <v>1.5595340770135913</v>
      </c>
      <c r="AA57" s="51">
        <f t="shared" si="4"/>
        <v>1.0666413573811848</v>
      </c>
    </row>
    <row r="58" spans="1:27" ht="15" customHeight="1" x14ac:dyDescent="0.25">
      <c r="A58" s="30" t="s">
        <v>177</v>
      </c>
      <c r="B58" s="31">
        <v>28.321999999999999</v>
      </c>
      <c r="C58" s="32">
        <v>57</v>
      </c>
      <c r="D58" s="31">
        <v>9.98</v>
      </c>
      <c r="E58" s="32"/>
      <c r="F58" s="33">
        <v>0.282194</v>
      </c>
      <c r="G58" s="33">
        <v>2.5999999999999998E-5</v>
      </c>
      <c r="H58" s="33">
        <v>1.2267000000000001E-3</v>
      </c>
      <c r="I58" s="33">
        <v>4.8999999999999997E-6</v>
      </c>
      <c r="J58" s="34">
        <v>3.8129999999999997E-2</v>
      </c>
      <c r="K58" s="34">
        <v>1.1E-4</v>
      </c>
      <c r="M58" s="34">
        <v>1.4671400000000001</v>
      </c>
      <c r="N58" s="34">
        <v>5.8999999999999998E-5</v>
      </c>
      <c r="O58" s="35">
        <v>-1.5342</v>
      </c>
      <c r="P58" s="35">
        <v>3.5999999999999999E-3</v>
      </c>
      <c r="Q58" s="36">
        <v>-1.254</v>
      </c>
      <c r="R58" s="36">
        <v>2.7E-2</v>
      </c>
      <c r="T58" s="32">
        <v>825</v>
      </c>
      <c r="U58" s="32">
        <v>17</v>
      </c>
      <c r="V58" s="32">
        <v>100.12135922330097</v>
      </c>
      <c r="W58" s="9">
        <f t="shared" si="5"/>
        <v>0.28217495918254237</v>
      </c>
      <c r="X58" s="9">
        <f t="shared" si="1"/>
        <v>4.1391404021332602E-5</v>
      </c>
      <c r="Y58" s="10">
        <f t="shared" si="2"/>
        <v>-3.1354452775744779</v>
      </c>
      <c r="Z58" s="10">
        <f t="shared" si="3"/>
        <v>1.4664102758432662</v>
      </c>
      <c r="AA58" s="51">
        <f t="shared" si="4"/>
        <v>1.4845936858309752</v>
      </c>
    </row>
    <row r="59" spans="1:27" ht="15" customHeight="1" x14ac:dyDescent="0.25">
      <c r="A59" s="30" t="s">
        <v>178</v>
      </c>
      <c r="B59" s="31">
        <v>35.976999999999997</v>
      </c>
      <c r="C59" s="32">
        <v>72</v>
      </c>
      <c r="D59" s="31">
        <v>8.34</v>
      </c>
      <c r="E59" s="32"/>
      <c r="F59" s="33">
        <v>0.28272199999999997</v>
      </c>
      <c r="G59" s="33">
        <v>3.1000000000000001E-5</v>
      </c>
      <c r="H59" s="33">
        <v>6.1620000000000002E-4</v>
      </c>
      <c r="I59" s="33">
        <v>5.5999999999999997E-6</v>
      </c>
      <c r="J59" s="34">
        <v>1.728E-2</v>
      </c>
      <c r="K59" s="34">
        <v>7.8999999999999996E-5</v>
      </c>
      <c r="M59" s="34">
        <v>1.467141</v>
      </c>
      <c r="N59" s="34">
        <v>4.3999999999999999E-5</v>
      </c>
      <c r="O59" s="35">
        <v>-1.534</v>
      </c>
      <c r="P59" s="35">
        <v>4.4999999999999997E-3</v>
      </c>
      <c r="Q59" s="36">
        <v>-1.2450000000000001</v>
      </c>
      <c r="R59" s="36">
        <v>5.8000000000000003E-2</v>
      </c>
      <c r="T59" s="32">
        <v>381</v>
      </c>
      <c r="U59" s="32">
        <v>8.1999999999999993</v>
      </c>
      <c r="V59" s="32">
        <v>102.47444862829478</v>
      </c>
      <c r="W59" s="9">
        <f t="shared" si="5"/>
        <v>0.28271760117656441</v>
      </c>
      <c r="X59" s="9">
        <f t="shared" si="1"/>
        <v>4.4701770958846688E-5</v>
      </c>
      <c r="Y59" s="10">
        <f t="shared" si="2"/>
        <v>6.1037724135548643</v>
      </c>
      <c r="Z59" s="10">
        <f t="shared" si="3"/>
        <v>1.5821107605717977</v>
      </c>
      <c r="AA59" s="51">
        <f t="shared" si="4"/>
        <v>0.73557157081117097</v>
      </c>
    </row>
    <row r="60" spans="1:27" ht="15" customHeight="1" x14ac:dyDescent="0.25">
      <c r="A60" s="30" t="s">
        <v>179</v>
      </c>
      <c r="B60" s="31">
        <v>36.36</v>
      </c>
      <c r="C60" s="32">
        <v>73</v>
      </c>
      <c r="D60" s="31">
        <v>8.3000000000000007</v>
      </c>
      <c r="E60" s="32"/>
      <c r="F60" s="33">
        <v>0.28151500000000002</v>
      </c>
      <c r="G60" s="33">
        <v>3.4999999999999997E-5</v>
      </c>
      <c r="H60" s="33">
        <v>7.0430000000000004E-4</v>
      </c>
      <c r="I60" s="33">
        <v>7.9000000000000006E-6</v>
      </c>
      <c r="J60" s="34">
        <v>2.0160000000000001E-2</v>
      </c>
      <c r="K60" s="34">
        <v>1.7000000000000001E-4</v>
      </c>
      <c r="M60" s="34">
        <v>1.4672130000000001</v>
      </c>
      <c r="N60" s="34">
        <v>3.8000000000000002E-5</v>
      </c>
      <c r="O60" s="35">
        <v>-1.5343</v>
      </c>
      <c r="P60" s="35">
        <v>5.5999999999999999E-3</v>
      </c>
      <c r="Q60" s="36">
        <v>-1.212</v>
      </c>
      <c r="R60" s="36">
        <v>0.06</v>
      </c>
      <c r="T60" s="32">
        <v>1839</v>
      </c>
      <c r="U60" s="32">
        <v>24</v>
      </c>
      <c r="V60" s="32">
        <v>100.59523809523809</v>
      </c>
      <c r="W60" s="9">
        <f t="shared" si="5"/>
        <v>0.28149039855432517</v>
      </c>
      <c r="X60" s="9">
        <f t="shared" si="1"/>
        <v>4.7563098373184102E-5</v>
      </c>
      <c r="Y60" s="10">
        <f t="shared" si="2"/>
        <v>-4.2946309431768359</v>
      </c>
      <c r="Z60" s="10">
        <f t="shared" si="3"/>
        <v>1.6889624662852487</v>
      </c>
      <c r="AA60" s="51">
        <f t="shared" si="4"/>
        <v>2.3854609994946525</v>
      </c>
    </row>
    <row r="61" spans="1:27" ht="15" customHeight="1" x14ac:dyDescent="0.25">
      <c r="A61" s="30" t="s">
        <v>180</v>
      </c>
      <c r="B61" s="31">
        <v>36.161999999999999</v>
      </c>
      <c r="C61" s="32">
        <v>72</v>
      </c>
      <c r="D61" s="31">
        <v>9.76</v>
      </c>
      <c r="E61" s="32"/>
      <c r="F61" s="33">
        <v>0.28155599999999997</v>
      </c>
      <c r="G61" s="33">
        <v>2.9E-5</v>
      </c>
      <c r="H61" s="33">
        <v>4.46E-4</v>
      </c>
      <c r="I61" s="33">
        <v>1.9000000000000001E-5</v>
      </c>
      <c r="J61" s="34">
        <v>1.298E-2</v>
      </c>
      <c r="K61" s="34">
        <v>5.9000000000000003E-4</v>
      </c>
      <c r="M61" s="34">
        <v>1.4672210000000001</v>
      </c>
      <c r="N61" s="34">
        <v>4.8999999999999998E-5</v>
      </c>
      <c r="O61" s="35">
        <v>-1.5438000000000001</v>
      </c>
      <c r="P61" s="35">
        <v>4.4000000000000003E-3</v>
      </c>
      <c r="Q61" s="36">
        <v>-1.3620000000000001</v>
      </c>
      <c r="R61" s="36">
        <v>6.9000000000000006E-2</v>
      </c>
      <c r="T61" s="32">
        <v>1847</v>
      </c>
      <c r="U61" s="32">
        <v>22</v>
      </c>
      <c r="V61" s="32">
        <v>99.102058694699949</v>
      </c>
      <c r="W61" s="9">
        <f t="shared" si="5"/>
        <v>0.28154035211721368</v>
      </c>
      <c r="X61" s="9">
        <f t="shared" si="1"/>
        <v>4.333876240569392E-5</v>
      </c>
      <c r="Y61" s="10">
        <f t="shared" si="2"/>
        <v>-2.3363812860788258</v>
      </c>
      <c r="Z61" s="10">
        <f t="shared" si="3"/>
        <v>1.538984962280443</v>
      </c>
      <c r="AA61" s="51">
        <f t="shared" si="4"/>
        <v>2.3149389308031778</v>
      </c>
    </row>
    <row r="62" spans="1:27" ht="15" customHeight="1" x14ac:dyDescent="0.25">
      <c r="A62" s="30" t="s">
        <v>181</v>
      </c>
      <c r="B62" s="31">
        <v>36.152000000000001</v>
      </c>
      <c r="C62" s="32">
        <v>72</v>
      </c>
      <c r="D62" s="31">
        <v>9.0399999999999991</v>
      </c>
      <c r="E62" s="32"/>
      <c r="F62" s="33">
        <v>0.28109200000000001</v>
      </c>
      <c r="G62" s="33">
        <v>2.5000000000000001E-5</v>
      </c>
      <c r="H62" s="33">
        <v>5.0810000000000004E-4</v>
      </c>
      <c r="I62" s="33">
        <v>5.8000000000000004E-6</v>
      </c>
      <c r="J62" s="34">
        <v>1.3690000000000001E-2</v>
      </c>
      <c r="K62" s="34">
        <v>1.2E-4</v>
      </c>
      <c r="M62" s="34">
        <v>1.4672050000000001</v>
      </c>
      <c r="N62" s="34">
        <v>5.8E-5</v>
      </c>
      <c r="O62" s="35">
        <v>-1.5398000000000001</v>
      </c>
      <c r="P62" s="35">
        <v>3.2000000000000002E-3</v>
      </c>
      <c r="Q62" s="36">
        <v>-1.361</v>
      </c>
      <c r="R62" s="36">
        <v>0.06</v>
      </c>
      <c r="T62" s="32">
        <v>2484</v>
      </c>
      <c r="U62" s="32">
        <v>21</v>
      </c>
      <c r="V62" s="32">
        <v>100.18858082895316</v>
      </c>
      <c r="W62" s="9">
        <f t="shared" si="5"/>
        <v>0.28106788126620041</v>
      </c>
      <c r="X62" s="9">
        <f t="shared" si="1"/>
        <v>4.0770679744850818E-5</v>
      </c>
      <c r="Y62" s="10">
        <f t="shared" si="2"/>
        <v>-4.3450278764523009</v>
      </c>
      <c r="Z62" s="10">
        <f t="shared" si="3"/>
        <v>1.4499331829465056</v>
      </c>
      <c r="AA62" s="51">
        <f t="shared" si="4"/>
        <v>2.9365712771507502</v>
      </c>
    </row>
    <row r="63" spans="1:27" ht="15" customHeight="1" x14ac:dyDescent="0.25">
      <c r="A63" s="30" t="s">
        <v>182</v>
      </c>
      <c r="B63" s="31">
        <v>34.445999999999998</v>
      </c>
      <c r="C63" s="32">
        <v>69</v>
      </c>
      <c r="D63" s="31">
        <v>8.06</v>
      </c>
      <c r="E63" s="32"/>
      <c r="F63" s="33">
        <v>0.28138600000000002</v>
      </c>
      <c r="G63" s="33">
        <v>3.1000000000000001E-5</v>
      </c>
      <c r="H63" s="33">
        <v>7.94E-4</v>
      </c>
      <c r="I63" s="33">
        <v>2.8E-5</v>
      </c>
      <c r="J63" s="34">
        <v>2.3140000000000001E-2</v>
      </c>
      <c r="K63" s="34">
        <v>9.3000000000000005E-4</v>
      </c>
      <c r="M63" s="34">
        <v>1.467177</v>
      </c>
      <c r="N63" s="34">
        <v>5.1999999999999997E-5</v>
      </c>
      <c r="O63" s="35">
        <v>-1.5373000000000001</v>
      </c>
      <c r="P63" s="35">
        <v>4.1000000000000003E-3</v>
      </c>
      <c r="Q63" s="36">
        <v>-1.3129999999999999</v>
      </c>
      <c r="R63" s="36">
        <v>4.9000000000000002E-2</v>
      </c>
      <c r="T63" s="32">
        <v>1584</v>
      </c>
      <c r="U63" s="32">
        <v>35</v>
      </c>
      <c r="V63" s="32">
        <v>100.62578222778473</v>
      </c>
      <c r="W63" s="9">
        <f t="shared" si="5"/>
        <v>0.28136216815971388</v>
      </c>
      <c r="X63" s="9">
        <f t="shared" si="1"/>
        <v>4.4701770958846688E-5</v>
      </c>
      <c r="Y63" s="10">
        <f t="shared" si="2"/>
        <v>-14.704235162913415</v>
      </c>
      <c r="Z63" s="10">
        <f t="shared" si="3"/>
        <v>1.5864265162413016</v>
      </c>
      <c r="AA63" s="51">
        <f t="shared" si="4"/>
        <v>2.5645484410335921</v>
      </c>
    </row>
    <row r="64" spans="1:27" ht="15" customHeight="1" x14ac:dyDescent="0.25">
      <c r="A64" s="30" t="s">
        <v>183</v>
      </c>
      <c r="B64" s="31">
        <v>35.976999999999997</v>
      </c>
      <c r="C64" s="32">
        <v>72</v>
      </c>
      <c r="D64" s="31">
        <v>7.03</v>
      </c>
      <c r="E64" s="32"/>
      <c r="F64" s="33">
        <v>0.28265299999999999</v>
      </c>
      <c r="G64" s="33">
        <v>4.3000000000000002E-5</v>
      </c>
      <c r="H64" s="33">
        <v>1.866E-3</v>
      </c>
      <c r="I64" s="33">
        <v>5.0000000000000002E-5</v>
      </c>
      <c r="J64" s="34">
        <v>5.1999999999999998E-2</v>
      </c>
      <c r="K64" s="34">
        <v>1.4E-3</v>
      </c>
      <c r="M64" s="34">
        <v>1.467249</v>
      </c>
      <c r="N64" s="34">
        <v>5.1999999999999997E-5</v>
      </c>
      <c r="O64" s="35">
        <v>-1.5283</v>
      </c>
      <c r="P64" s="35">
        <v>4.1000000000000003E-3</v>
      </c>
      <c r="Q64" s="36">
        <v>-1.3009999999999999</v>
      </c>
      <c r="R64" s="36">
        <v>2.5999999999999999E-2</v>
      </c>
      <c r="T64" s="32">
        <v>225.3</v>
      </c>
      <c r="U64" s="32">
        <v>5.0999999999999996</v>
      </c>
      <c r="V64" s="32">
        <v>99.91130820399114</v>
      </c>
      <c r="W64" s="9">
        <f t="shared" si="5"/>
        <v>0.28264513441793188</v>
      </c>
      <c r="X64" s="9">
        <f t="shared" si="1"/>
        <v>5.3723815267134449E-5</v>
      </c>
      <c r="Y64" s="10">
        <f t="shared" si="2"/>
        <v>6.2463085042097077E-2</v>
      </c>
      <c r="Z64" s="10">
        <f t="shared" si="3"/>
        <v>1.9007633353851361</v>
      </c>
      <c r="AA64" s="51">
        <f t="shared" si="4"/>
        <v>0.85884960464136251</v>
      </c>
    </row>
    <row r="65" spans="1:27" ht="15" customHeight="1" x14ac:dyDescent="0.25">
      <c r="A65" s="30" t="s">
        <v>184</v>
      </c>
      <c r="B65" s="31">
        <v>36.36</v>
      </c>
      <c r="C65" s="32">
        <v>73</v>
      </c>
      <c r="D65" s="31">
        <v>4.54</v>
      </c>
      <c r="E65" s="32"/>
      <c r="F65" s="33">
        <v>0.28273399999999999</v>
      </c>
      <c r="G65" s="33">
        <v>6.4999999999999994E-5</v>
      </c>
      <c r="H65" s="33">
        <v>2.2341000000000001E-3</v>
      </c>
      <c r="I65" s="33">
        <v>8.1000000000000004E-6</v>
      </c>
      <c r="J65" s="34">
        <v>7.2520000000000001E-2</v>
      </c>
      <c r="K65" s="34">
        <v>2.3000000000000001E-4</v>
      </c>
      <c r="M65" s="34">
        <v>1.467125</v>
      </c>
      <c r="N65" s="34">
        <v>7.8999999999999996E-5</v>
      </c>
      <c r="O65" s="35">
        <v>-1.54</v>
      </c>
      <c r="P65" s="35">
        <v>5.7999999999999996E-3</v>
      </c>
      <c r="Q65" s="36">
        <v>-1.272</v>
      </c>
      <c r="R65" s="36">
        <v>2.7E-2</v>
      </c>
      <c r="T65" s="32">
        <v>430</v>
      </c>
      <c r="U65" s="32">
        <v>8.6</v>
      </c>
      <c r="V65" s="32">
        <v>99.907063197026019</v>
      </c>
      <c r="W65" s="9">
        <f t="shared" si="5"/>
        <v>0.28271599223443583</v>
      </c>
      <c r="X65" s="9">
        <f t="shared" si="1"/>
        <v>7.2541355976140867E-5</v>
      </c>
      <c r="Y65" s="10">
        <f t="shared" si="2"/>
        <v>7.1437855383993387</v>
      </c>
      <c r="Z65" s="10">
        <f t="shared" si="3"/>
        <v>2.5677068138718617</v>
      </c>
      <c r="AA65" s="51">
        <f t="shared" si="4"/>
        <v>0.75055531999046432</v>
      </c>
    </row>
    <row r="66" spans="1:27" ht="15" customHeight="1" x14ac:dyDescent="0.25">
      <c r="A66" s="30" t="s">
        <v>185</v>
      </c>
      <c r="B66" s="31">
        <v>36.36</v>
      </c>
      <c r="C66" s="32">
        <v>73</v>
      </c>
      <c r="D66" s="31">
        <v>7.03</v>
      </c>
      <c r="E66" s="32"/>
      <c r="F66" s="33">
        <v>0.28295100000000001</v>
      </c>
      <c r="G66" s="33">
        <v>3.6999999999999998E-5</v>
      </c>
      <c r="H66" s="33">
        <v>8.2180000000000003E-4</v>
      </c>
      <c r="I66" s="33">
        <v>1.5999999999999999E-6</v>
      </c>
      <c r="J66" s="34">
        <v>2.1708000000000002E-2</v>
      </c>
      <c r="K66" s="34">
        <v>5.8999999999999998E-5</v>
      </c>
      <c r="M66" s="34">
        <v>1.4671959999999999</v>
      </c>
      <c r="N66" s="34">
        <v>5.1999999999999997E-5</v>
      </c>
      <c r="O66" s="35">
        <v>-1.5337000000000001</v>
      </c>
      <c r="P66" s="35">
        <v>3.8999999999999998E-3</v>
      </c>
      <c r="Q66" s="36">
        <v>-1.286</v>
      </c>
      <c r="R66" s="36">
        <v>5.0999999999999997E-2</v>
      </c>
      <c r="T66" s="32">
        <v>307.39999999999998</v>
      </c>
      <c r="U66" s="32">
        <v>6.8</v>
      </c>
      <c r="V66" s="32">
        <v>99.161290322580641</v>
      </c>
      <c r="W66" s="9">
        <f t="shared" si="5"/>
        <v>0.28294626999982947</v>
      </c>
      <c r="X66" s="9">
        <f t="shared" si="1"/>
        <v>4.9053525121617799E-5</v>
      </c>
      <c r="Y66" s="10">
        <f t="shared" si="2"/>
        <v>12.550270908984196</v>
      </c>
      <c r="Z66" s="10">
        <f t="shared" si="3"/>
        <v>1.7358450643145673</v>
      </c>
      <c r="AA66" s="51">
        <f t="shared" si="4"/>
        <v>0.4200379093647772</v>
      </c>
    </row>
    <row r="67" spans="1:27" ht="15" customHeight="1" x14ac:dyDescent="0.25">
      <c r="A67" s="30" t="s">
        <v>186</v>
      </c>
      <c r="B67" s="31">
        <v>35.976999999999997</v>
      </c>
      <c r="C67" s="32">
        <v>72</v>
      </c>
      <c r="D67" s="31">
        <v>8.75</v>
      </c>
      <c r="E67" s="32"/>
      <c r="F67" s="33">
        <v>0.28186099999999997</v>
      </c>
      <c r="G67" s="33">
        <v>3.6000000000000001E-5</v>
      </c>
      <c r="H67" s="33">
        <v>7.896E-4</v>
      </c>
      <c r="I67" s="33">
        <v>7.1999999999999997E-6</v>
      </c>
      <c r="J67" s="34">
        <v>2.18E-2</v>
      </c>
      <c r="K67" s="34">
        <v>2.9E-4</v>
      </c>
      <c r="M67" s="34">
        <v>1.4672179999999999</v>
      </c>
      <c r="N67" s="34">
        <v>4.5000000000000003E-5</v>
      </c>
      <c r="O67" s="35">
        <v>-1.5407999999999999</v>
      </c>
      <c r="P67" s="35">
        <v>4.4000000000000003E-3</v>
      </c>
      <c r="Q67" s="36">
        <v>-1.2509999999999999</v>
      </c>
      <c r="R67" s="36">
        <v>4.8000000000000001E-2</v>
      </c>
      <c r="T67" s="32">
        <v>1002</v>
      </c>
      <c r="U67" s="32">
        <v>20</v>
      </c>
      <c r="V67" s="32">
        <v>99.404761904761912</v>
      </c>
      <c r="W67" s="9">
        <f t="shared" si="5"/>
        <v>0.28184608965270636</v>
      </c>
      <c r="X67" s="9">
        <f t="shared" si="1"/>
        <v>4.8303709245328031E-5</v>
      </c>
      <c r="Y67" s="10">
        <f t="shared" si="2"/>
        <v>-10.789541937610281</v>
      </c>
      <c r="Z67" s="10">
        <f t="shared" si="3"/>
        <v>1.7119837218637635</v>
      </c>
      <c r="AA67" s="51">
        <f t="shared" si="4"/>
        <v>1.9223771435093107</v>
      </c>
    </row>
    <row r="68" spans="1:27" ht="15" customHeight="1" x14ac:dyDescent="0.25">
      <c r="A68" s="30" t="s">
        <v>187</v>
      </c>
      <c r="B68" s="31">
        <v>35.976999999999997</v>
      </c>
      <c r="C68" s="32">
        <v>72</v>
      </c>
      <c r="D68" s="31">
        <v>7.75</v>
      </c>
      <c r="E68" s="32"/>
      <c r="F68" s="33">
        <v>0.28259600000000001</v>
      </c>
      <c r="G68" s="33">
        <v>3.6999999999999998E-5</v>
      </c>
      <c r="H68" s="33">
        <v>9.2199999999999997E-4</v>
      </c>
      <c r="I68" s="33">
        <v>1.4E-5</v>
      </c>
      <c r="J68" s="34">
        <v>2.2679999999999999E-2</v>
      </c>
      <c r="K68" s="34">
        <v>2.7E-4</v>
      </c>
      <c r="M68" s="34">
        <v>1.4671639999999999</v>
      </c>
      <c r="N68" s="34">
        <v>3.8999999999999999E-5</v>
      </c>
      <c r="O68" s="35">
        <v>-1.5344</v>
      </c>
      <c r="P68" s="35">
        <v>4.1000000000000003E-3</v>
      </c>
      <c r="Q68" s="36">
        <v>-1.321</v>
      </c>
      <c r="R68" s="36">
        <v>4.8000000000000001E-2</v>
      </c>
      <c r="T68" s="32">
        <v>527</v>
      </c>
      <c r="U68" s="32">
        <v>13</v>
      </c>
      <c r="V68" s="32">
        <v>99.433962264150949</v>
      </c>
      <c r="W68" s="9">
        <f t="shared" si="5"/>
        <v>0.28258688358394579</v>
      </c>
      <c r="X68" s="9">
        <f t="shared" si="1"/>
        <v>4.9053525121617799E-5</v>
      </c>
      <c r="Y68" s="10">
        <f t="shared" si="2"/>
        <v>4.7480051977721871</v>
      </c>
      <c r="Z68" s="10">
        <f t="shared" si="3"/>
        <v>1.7366982903954664</v>
      </c>
      <c r="AA68" s="51">
        <f t="shared" si="4"/>
        <v>0.91690392511159102</v>
      </c>
    </row>
    <row r="69" spans="1:27" ht="15" customHeight="1" x14ac:dyDescent="0.25">
      <c r="A69" s="30" t="s">
        <v>188</v>
      </c>
      <c r="B69" s="31">
        <v>35.976999999999997</v>
      </c>
      <c r="C69" s="32">
        <v>72</v>
      </c>
      <c r="D69" s="31">
        <v>9.01</v>
      </c>
      <c r="E69" s="32"/>
      <c r="F69" s="33">
        <v>0.28166799999999997</v>
      </c>
      <c r="G69" s="33">
        <v>3.6999999999999998E-5</v>
      </c>
      <c r="H69" s="33">
        <v>7.0370000000000003E-4</v>
      </c>
      <c r="I69" s="33">
        <v>7.1999999999999997E-6</v>
      </c>
      <c r="J69" s="34">
        <v>2.0119999999999999E-2</v>
      </c>
      <c r="K69" s="34">
        <v>2.1000000000000001E-4</v>
      </c>
      <c r="M69" s="34">
        <v>1.4670879999999999</v>
      </c>
      <c r="N69" s="34">
        <v>4.6E-5</v>
      </c>
      <c r="O69" s="35">
        <v>-1.5441</v>
      </c>
      <c r="P69" s="35">
        <v>4.1999999999999997E-3</v>
      </c>
      <c r="Q69" s="36">
        <v>-1.26</v>
      </c>
      <c r="R69" s="36">
        <v>4.9000000000000002E-2</v>
      </c>
      <c r="T69" s="32">
        <v>1850</v>
      </c>
      <c r="U69" s="32">
        <v>25</v>
      </c>
      <c r="V69" s="32">
        <v>99.946033459255261</v>
      </c>
      <c r="W69" s="9">
        <f t="shared" ref="W69:W99" si="6">F69-(H69*(EXP($W$4*T69*1000000)-1))</f>
        <v>0.28164326993021221</v>
      </c>
      <c r="X69" s="9">
        <f t="shared" si="1"/>
        <v>4.9053525121617799E-5</v>
      </c>
      <c r="Y69" s="10">
        <f t="shared" si="2"/>
        <v>1.387475700553864</v>
      </c>
      <c r="Z69" s="10">
        <f t="shared" si="3"/>
        <v>1.7419315998989937</v>
      </c>
      <c r="AA69" s="51">
        <f t="shared" si="4"/>
        <v>2.1792862453646</v>
      </c>
    </row>
    <row r="70" spans="1:27" ht="15" customHeight="1" x14ac:dyDescent="0.25">
      <c r="A70" s="30" t="s">
        <v>189</v>
      </c>
      <c r="B70" s="31">
        <v>35.976999999999997</v>
      </c>
      <c r="C70" s="32">
        <v>72</v>
      </c>
      <c r="D70" s="31">
        <v>8.09</v>
      </c>
      <c r="E70" s="32"/>
      <c r="F70" s="33">
        <v>0.28288000000000002</v>
      </c>
      <c r="G70" s="33">
        <v>3.8000000000000002E-5</v>
      </c>
      <c r="H70" s="33">
        <v>1.305E-3</v>
      </c>
      <c r="I70" s="33">
        <v>3.1999999999999999E-5</v>
      </c>
      <c r="J70" s="34">
        <v>3.0769999999999999E-2</v>
      </c>
      <c r="K70" s="34">
        <v>8.3000000000000001E-4</v>
      </c>
      <c r="M70" s="34">
        <v>1.4671559999999999</v>
      </c>
      <c r="N70" s="34">
        <v>4.6999999999999997E-5</v>
      </c>
      <c r="O70" s="35">
        <v>-1.5378000000000001</v>
      </c>
      <c r="P70" s="35">
        <v>4.1000000000000003E-3</v>
      </c>
      <c r="Q70" s="36">
        <v>-1.2490000000000001</v>
      </c>
      <c r="R70" s="36">
        <v>4.2999999999999997E-2</v>
      </c>
      <c r="T70" s="32">
        <v>195.2</v>
      </c>
      <c r="U70" s="32">
        <v>4.3</v>
      </c>
      <c r="V70" s="32">
        <v>99.744506898313745</v>
      </c>
      <c r="W70" s="9">
        <f t="shared" si="6"/>
        <v>0.28287523540214132</v>
      </c>
      <c r="X70" s="9">
        <f t="shared" ref="X70:X133" si="7">SQRT(G70^2+$X$4^2)</f>
        <v>4.9812130318399243E-5</v>
      </c>
      <c r="Y70" s="10">
        <f t="shared" ref="Y70:Y133" si="8">((W70/(0.282785-(0.0336*(EXP($W$4*T70*1000000)-1))))-1)*10000</f>
        <v>7.5323128190363242</v>
      </c>
      <c r="Z70" s="10">
        <f t="shared" ref="Z70:Z133" si="9">((((W70+X70)/(0.282785-(0.0336*(EXP($W$4*T70*1000000)-1))))-1)*10000)-Y70</f>
        <v>1.7622486571622353</v>
      </c>
      <c r="AA70" s="51">
        <f t="shared" ref="AA70:AA133" si="10">(1/0.00001867*LN(1+(F70-0.28325)/(H70-0.0388)))/1000</f>
        <v>0.52595671196748306</v>
      </c>
    </row>
    <row r="71" spans="1:27" ht="15" customHeight="1" x14ac:dyDescent="0.25">
      <c r="A71" s="30" t="s">
        <v>190</v>
      </c>
      <c r="B71" s="31">
        <v>35.976999999999997</v>
      </c>
      <c r="C71" s="32">
        <v>72</v>
      </c>
      <c r="D71" s="31">
        <v>8.66</v>
      </c>
      <c r="E71" s="32"/>
      <c r="F71" s="33">
        <v>0.28238999999999997</v>
      </c>
      <c r="G71" s="33">
        <v>2.8E-5</v>
      </c>
      <c r="H71" s="33">
        <v>5.8900000000000001E-4</v>
      </c>
      <c r="I71" s="33">
        <v>1.1E-5</v>
      </c>
      <c r="J71" s="34">
        <v>1.528E-2</v>
      </c>
      <c r="K71" s="34">
        <v>2.5999999999999998E-4</v>
      </c>
      <c r="M71" s="34">
        <v>1.4671449999999999</v>
      </c>
      <c r="N71" s="34">
        <v>5.0000000000000002E-5</v>
      </c>
      <c r="O71" s="35">
        <v>-1.5319</v>
      </c>
      <c r="P71" s="35">
        <v>4.0000000000000001E-3</v>
      </c>
      <c r="Q71" s="36">
        <v>-1.2829999999999999</v>
      </c>
      <c r="R71" s="36">
        <v>5.7000000000000002E-2</v>
      </c>
      <c r="T71" s="32">
        <v>430.1</v>
      </c>
      <c r="U71" s="32">
        <v>11</v>
      </c>
      <c r="V71" s="32">
        <v>97.307692307692321</v>
      </c>
      <c r="W71" s="9">
        <f t="shared" si="6"/>
        <v>0.28238525130903752</v>
      </c>
      <c r="X71" s="9">
        <f t="shared" si="7"/>
        <v>4.267608612393115E-5</v>
      </c>
      <c r="Y71" s="10">
        <f t="shared" si="8"/>
        <v>-4.5610332727574754</v>
      </c>
      <c r="Z71" s="10">
        <f t="shared" si="9"/>
        <v>1.5105824833727688</v>
      </c>
      <c r="AA71" s="51">
        <f t="shared" si="10"/>
        <v>1.1921302383204491</v>
      </c>
    </row>
    <row r="72" spans="1:27" ht="15" customHeight="1" x14ac:dyDescent="0.25">
      <c r="A72" s="30" t="s">
        <v>191</v>
      </c>
      <c r="B72" s="31">
        <v>36.743000000000002</v>
      </c>
      <c r="C72" s="32">
        <v>73</v>
      </c>
      <c r="D72" s="31">
        <v>9.26</v>
      </c>
      <c r="E72" s="32"/>
      <c r="F72" s="33">
        <v>0.28111599999999998</v>
      </c>
      <c r="G72" s="33">
        <v>2.8E-5</v>
      </c>
      <c r="H72" s="33">
        <v>6.9399999999999996E-4</v>
      </c>
      <c r="I72" s="33">
        <v>2.4000000000000001E-5</v>
      </c>
      <c r="J72" s="34">
        <v>1.993E-2</v>
      </c>
      <c r="K72" s="34">
        <v>8.4999999999999995E-4</v>
      </c>
      <c r="M72" s="34">
        <v>1.467176</v>
      </c>
      <c r="N72" s="34">
        <v>4.6E-5</v>
      </c>
      <c r="O72" s="35">
        <v>-1.5382</v>
      </c>
      <c r="P72" s="35">
        <v>4.4000000000000003E-3</v>
      </c>
      <c r="Q72" s="36">
        <v>-1.3</v>
      </c>
      <c r="R72" s="36">
        <v>4.5999999999999999E-2</v>
      </c>
      <c r="T72" s="32">
        <v>2610</v>
      </c>
      <c r="U72" s="32">
        <v>19</v>
      </c>
      <c r="V72" s="32">
        <v>100.41968714231209</v>
      </c>
      <c r="W72" s="9">
        <f t="shared" si="6"/>
        <v>0.2810813447875638</v>
      </c>
      <c r="X72" s="9">
        <f t="shared" si="7"/>
        <v>4.267608612393115E-5</v>
      </c>
      <c r="Y72" s="10">
        <f t="shared" si="8"/>
        <v>-0.9186390315807369</v>
      </c>
      <c r="Z72" s="10">
        <f t="shared" si="9"/>
        <v>1.5181429334731877</v>
      </c>
      <c r="AA72" s="51">
        <f t="shared" si="10"/>
        <v>2.918573955146845</v>
      </c>
    </row>
    <row r="73" spans="1:27" ht="15" customHeight="1" x14ac:dyDescent="0.25">
      <c r="A73" s="30" t="s">
        <v>192</v>
      </c>
      <c r="B73" s="31">
        <v>35.976999999999997</v>
      </c>
      <c r="C73" s="32">
        <v>72</v>
      </c>
      <c r="D73" s="31">
        <v>9.7799999999999994</v>
      </c>
      <c r="E73" s="32"/>
      <c r="F73" s="33">
        <v>0.28154000000000001</v>
      </c>
      <c r="G73" s="33">
        <v>3.1999999999999999E-5</v>
      </c>
      <c r="H73" s="33">
        <v>9.7799999999999992E-4</v>
      </c>
      <c r="I73" s="33">
        <v>1.5E-5</v>
      </c>
      <c r="J73" s="34">
        <v>2.58E-2</v>
      </c>
      <c r="K73" s="34">
        <v>4.2999999999999999E-4</v>
      </c>
      <c r="M73" s="34">
        <v>1.467157</v>
      </c>
      <c r="N73" s="34">
        <v>4.6999999999999997E-5</v>
      </c>
      <c r="O73" s="35">
        <v>-1.5459000000000001</v>
      </c>
      <c r="P73" s="35">
        <v>4.1000000000000003E-3</v>
      </c>
      <c r="Q73" s="36">
        <v>-1.2549999999999999</v>
      </c>
      <c r="R73" s="36">
        <v>0.03</v>
      </c>
      <c r="T73" s="32">
        <v>1931</v>
      </c>
      <c r="U73" s="32">
        <v>20</v>
      </c>
      <c r="V73" s="32">
        <v>98.332101762905097</v>
      </c>
      <c r="W73" s="9">
        <f t="shared" si="6"/>
        <v>0.2815040980937889</v>
      </c>
      <c r="X73" s="9">
        <f t="shared" si="7"/>
        <v>4.5400972752323149E-5</v>
      </c>
      <c r="Y73" s="10">
        <f t="shared" si="8"/>
        <v>-1.6857368353129232</v>
      </c>
      <c r="Z73" s="10">
        <f t="shared" si="9"/>
        <v>1.6125278335366033</v>
      </c>
      <c r="AA73" s="51">
        <f t="shared" si="10"/>
        <v>2.3684802682836663</v>
      </c>
    </row>
    <row r="74" spans="1:27" ht="15" customHeight="1" x14ac:dyDescent="0.25">
      <c r="A74" s="30" t="s">
        <v>193</v>
      </c>
      <c r="B74" s="31">
        <v>35.976999999999997</v>
      </c>
      <c r="C74" s="32">
        <v>72</v>
      </c>
      <c r="D74" s="31">
        <v>8.82</v>
      </c>
      <c r="E74" s="32"/>
      <c r="F74" s="33">
        <v>0.28245500000000001</v>
      </c>
      <c r="G74" s="33">
        <v>3.8000000000000002E-5</v>
      </c>
      <c r="H74" s="33">
        <v>6.7699999999999998E-4</v>
      </c>
      <c r="I74" s="33">
        <v>2.8E-5</v>
      </c>
      <c r="J74" s="34">
        <v>1.9220000000000001E-2</v>
      </c>
      <c r="K74" s="34">
        <v>8.0000000000000004E-4</v>
      </c>
      <c r="M74" s="34">
        <v>1.467174</v>
      </c>
      <c r="N74" s="34">
        <v>5.5000000000000002E-5</v>
      </c>
      <c r="O74" s="35">
        <v>-1.5407999999999999</v>
      </c>
      <c r="P74" s="35">
        <v>3.8E-3</v>
      </c>
      <c r="Q74" s="36">
        <v>-1.2</v>
      </c>
      <c r="R74" s="36">
        <v>5.0999999999999997E-2</v>
      </c>
      <c r="T74" s="32">
        <v>330</v>
      </c>
      <c r="U74" s="32">
        <v>7.3</v>
      </c>
      <c r="V74" s="32">
        <v>100.15174506828528</v>
      </c>
      <c r="W74" s="9">
        <f t="shared" si="6"/>
        <v>0.28245081605969763</v>
      </c>
      <c r="X74" s="9">
        <f t="shared" si="7"/>
        <v>4.9812130318399243E-5</v>
      </c>
      <c r="Y74" s="10">
        <f t="shared" si="8"/>
        <v>-4.477781242019363</v>
      </c>
      <c r="Z74" s="10">
        <f t="shared" si="9"/>
        <v>1.7627786044560612</v>
      </c>
      <c r="AA74" s="51">
        <f t="shared" si="10"/>
        <v>1.1054683449814644</v>
      </c>
    </row>
    <row r="75" spans="1:27" ht="15" customHeight="1" x14ac:dyDescent="0.25">
      <c r="A75" s="30" t="s">
        <v>194</v>
      </c>
      <c r="B75" s="31">
        <v>36.36</v>
      </c>
      <c r="C75" s="32">
        <v>73</v>
      </c>
      <c r="D75" s="31">
        <v>7.51</v>
      </c>
      <c r="E75" s="32"/>
      <c r="F75" s="33">
        <v>0.28232499999999999</v>
      </c>
      <c r="G75" s="33">
        <v>3.6000000000000001E-5</v>
      </c>
      <c r="H75" s="33">
        <v>1.0196999999999999E-3</v>
      </c>
      <c r="I75" s="33">
        <v>6.9E-6</v>
      </c>
      <c r="J75" s="34">
        <v>2.6599999999999999E-2</v>
      </c>
      <c r="K75" s="34">
        <v>2.3000000000000001E-4</v>
      </c>
      <c r="M75" s="34">
        <v>1.4671510000000001</v>
      </c>
      <c r="N75" s="34">
        <v>5.3000000000000001E-5</v>
      </c>
      <c r="O75" s="35">
        <v>-1.5386</v>
      </c>
      <c r="P75" s="35">
        <v>3.8999999999999998E-3</v>
      </c>
      <c r="Q75" s="36">
        <v>-1.329</v>
      </c>
      <c r="R75" s="36">
        <v>3.7999999999999999E-2</v>
      </c>
      <c r="T75" s="32">
        <v>590.4</v>
      </c>
      <c r="U75" s="32">
        <v>14</v>
      </c>
      <c r="V75" s="32">
        <v>102.49999999999999</v>
      </c>
      <c r="W75" s="9">
        <f t="shared" si="6"/>
        <v>0.2823136979077347</v>
      </c>
      <c r="X75" s="9">
        <f t="shared" si="7"/>
        <v>4.8303709245328031E-5</v>
      </c>
      <c r="Y75" s="10">
        <f t="shared" si="8"/>
        <v>-3.5015558026141314</v>
      </c>
      <c r="Z75" s="10">
        <f t="shared" si="9"/>
        <v>1.7103950601693452</v>
      </c>
      <c r="AA75" s="51">
        <f t="shared" si="10"/>
        <v>1.2955939374399443</v>
      </c>
    </row>
    <row r="76" spans="1:27" ht="15" customHeight="1" x14ac:dyDescent="0.25">
      <c r="A76" s="30" t="s">
        <v>195</v>
      </c>
      <c r="B76" s="31">
        <v>36.743000000000002</v>
      </c>
      <c r="C76" s="32">
        <v>73</v>
      </c>
      <c r="D76" s="31">
        <v>7.27</v>
      </c>
      <c r="E76" s="32"/>
      <c r="F76" s="33">
        <v>0.28238400000000002</v>
      </c>
      <c r="G76" s="33">
        <v>2.9E-5</v>
      </c>
      <c r="H76" s="33">
        <v>1.0617000000000001E-3</v>
      </c>
      <c r="I76" s="33">
        <v>1.7999999999999999E-6</v>
      </c>
      <c r="J76" s="34">
        <v>2.7390000000000001E-2</v>
      </c>
      <c r="K76" s="34">
        <v>1.3999999999999999E-4</v>
      </c>
      <c r="M76" s="34">
        <v>1.4671540000000001</v>
      </c>
      <c r="N76" s="34">
        <v>4.3999999999999999E-5</v>
      </c>
      <c r="O76" s="35">
        <v>-1.5339</v>
      </c>
      <c r="P76" s="35">
        <v>4.1000000000000003E-3</v>
      </c>
      <c r="Q76" s="36">
        <v>-1.296</v>
      </c>
      <c r="R76" s="36">
        <v>4.3999999999999997E-2</v>
      </c>
      <c r="T76" s="32">
        <v>333.1</v>
      </c>
      <c r="U76" s="32">
        <v>7.3</v>
      </c>
      <c r="V76" s="32">
        <v>101.36944613511869</v>
      </c>
      <c r="W76" s="9">
        <f t="shared" si="6"/>
        <v>0.28237737673851027</v>
      </c>
      <c r="X76" s="9">
        <f t="shared" si="7"/>
        <v>4.333876240569392E-5</v>
      </c>
      <c r="Y76" s="10">
        <f t="shared" si="8"/>
        <v>-7.0074939304887174</v>
      </c>
      <c r="Z76" s="10">
        <f t="shared" si="9"/>
        <v>1.5337061805187346</v>
      </c>
      <c r="AA76" s="51">
        <f t="shared" si="10"/>
        <v>1.2152209613985405</v>
      </c>
    </row>
    <row r="77" spans="1:27" ht="15" customHeight="1" x14ac:dyDescent="0.25">
      <c r="A77" s="30" t="s">
        <v>196</v>
      </c>
      <c r="B77" s="31">
        <v>33.680999999999997</v>
      </c>
      <c r="C77" s="32">
        <v>67</v>
      </c>
      <c r="D77" s="31">
        <v>9.4</v>
      </c>
      <c r="E77" s="32"/>
      <c r="F77" s="33">
        <v>0.28146199999999999</v>
      </c>
      <c r="G77" s="33">
        <v>2.8E-5</v>
      </c>
      <c r="H77" s="33">
        <v>3.4279999999999998E-4</v>
      </c>
      <c r="I77" s="33">
        <v>1.3999999999999999E-6</v>
      </c>
      <c r="J77" s="34">
        <v>9.4149999999999998E-3</v>
      </c>
      <c r="K77" s="34">
        <v>3.6999999999999998E-5</v>
      </c>
      <c r="M77" s="34">
        <v>1.46719</v>
      </c>
      <c r="N77" s="34">
        <v>4.1E-5</v>
      </c>
      <c r="O77" s="35">
        <v>-1.5361</v>
      </c>
      <c r="P77" s="35">
        <v>3.8E-3</v>
      </c>
      <c r="Q77" s="36">
        <v>-1.31</v>
      </c>
      <c r="R77" s="36">
        <v>8.7999999999999995E-2</v>
      </c>
      <c r="T77" s="32">
        <v>1887</v>
      </c>
      <c r="U77" s="32">
        <v>26</v>
      </c>
      <c r="V77" s="32">
        <v>99.019502208813705</v>
      </c>
      <c r="W77" s="9">
        <f t="shared" si="6"/>
        <v>0.2814497077990557</v>
      </c>
      <c r="X77" s="9">
        <f t="shared" si="7"/>
        <v>4.267608612393115E-5</v>
      </c>
      <c r="Y77" s="10">
        <f t="shared" si="8"/>
        <v>-4.632986240846737</v>
      </c>
      <c r="Z77" s="10">
        <f t="shared" si="9"/>
        <v>1.5155927744781028</v>
      </c>
      <c r="AA77" s="51">
        <f t="shared" si="10"/>
        <v>2.4341085964932421</v>
      </c>
    </row>
    <row r="78" spans="1:27" ht="15" customHeight="1" x14ac:dyDescent="0.25">
      <c r="A78" s="30" t="s">
        <v>197</v>
      </c>
      <c r="B78" s="31">
        <v>35.212000000000003</v>
      </c>
      <c r="C78" s="32">
        <v>70</v>
      </c>
      <c r="D78" s="31">
        <v>8.23</v>
      </c>
      <c r="E78" s="32"/>
      <c r="F78" s="33">
        <v>0.28173900000000002</v>
      </c>
      <c r="G78" s="33">
        <v>3.3000000000000003E-5</v>
      </c>
      <c r="H78" s="33">
        <v>5.1690000000000004E-4</v>
      </c>
      <c r="I78" s="33">
        <v>3.4000000000000001E-6</v>
      </c>
      <c r="J78" s="34">
        <v>1.4019999999999999E-2</v>
      </c>
      <c r="K78" s="34">
        <v>1.9000000000000001E-4</v>
      </c>
      <c r="M78" s="34">
        <v>1.4671339999999999</v>
      </c>
      <c r="N78" s="34">
        <v>4.6999999999999997E-5</v>
      </c>
      <c r="O78" s="35">
        <v>-1.5347</v>
      </c>
      <c r="P78" s="35">
        <v>4.3E-3</v>
      </c>
      <c r="Q78" s="36">
        <v>-1.2649999999999999</v>
      </c>
      <c r="R78" s="36">
        <v>5.7000000000000002E-2</v>
      </c>
      <c r="T78" s="32">
        <v>1003</v>
      </c>
      <c r="U78" s="32">
        <v>21</v>
      </c>
      <c r="V78" s="32">
        <v>101.00704934541793</v>
      </c>
      <c r="W78" s="9">
        <f t="shared" si="6"/>
        <v>0.28172922932809757</v>
      </c>
      <c r="X78" s="9">
        <f t="shared" si="7"/>
        <v>4.6111260304368053E-5</v>
      </c>
      <c r="Y78" s="10">
        <f t="shared" si="8"/>
        <v>-14.908694896691443</v>
      </c>
      <c r="Z78" s="10">
        <f t="shared" si="9"/>
        <v>1.634282482617655</v>
      </c>
      <c r="AA78" s="51">
        <f t="shared" si="10"/>
        <v>2.0733858893156909</v>
      </c>
    </row>
    <row r="79" spans="1:27" ht="15" customHeight="1" x14ac:dyDescent="0.25">
      <c r="A79" s="30" t="s">
        <v>198</v>
      </c>
      <c r="B79" s="31">
        <v>36.36</v>
      </c>
      <c r="C79" s="32">
        <v>73</v>
      </c>
      <c r="D79" s="31">
        <v>8.32</v>
      </c>
      <c r="E79" s="32"/>
      <c r="F79" s="33">
        <v>0.281976</v>
      </c>
      <c r="G79" s="33">
        <v>3.6999999999999998E-5</v>
      </c>
      <c r="H79" s="33">
        <v>3.8940999999999997E-4</v>
      </c>
      <c r="I79" s="33">
        <v>6.9999999999999997E-7</v>
      </c>
      <c r="J79" s="34">
        <v>1.0233000000000001E-2</v>
      </c>
      <c r="K79" s="34">
        <v>3.6000000000000001E-5</v>
      </c>
      <c r="M79" s="34">
        <v>1.4671529999999999</v>
      </c>
      <c r="N79" s="34">
        <v>4.0000000000000003E-5</v>
      </c>
      <c r="O79" s="35">
        <v>-1.5338000000000001</v>
      </c>
      <c r="P79" s="35">
        <v>4.1999999999999997E-3</v>
      </c>
      <c r="Q79" s="36">
        <v>-1.2330000000000001</v>
      </c>
      <c r="R79" s="36">
        <v>9.5000000000000001E-2</v>
      </c>
      <c r="T79" s="32">
        <v>635</v>
      </c>
      <c r="U79" s="32">
        <v>14</v>
      </c>
      <c r="V79" s="32">
        <v>100.6339144215531</v>
      </c>
      <c r="W79" s="9">
        <f t="shared" si="6"/>
        <v>0.28197135589463063</v>
      </c>
      <c r="X79" s="9">
        <f t="shared" si="7"/>
        <v>4.9053525121617799E-5</v>
      </c>
      <c r="Y79" s="10">
        <f t="shared" si="8"/>
        <v>-14.622993487202196</v>
      </c>
      <c r="Z79" s="10">
        <f t="shared" si="9"/>
        <v>1.7371195038018428</v>
      </c>
      <c r="AA79" s="51">
        <f t="shared" si="10"/>
        <v>1.7477101396353392</v>
      </c>
    </row>
    <row r="80" spans="1:27" ht="15" customHeight="1" x14ac:dyDescent="0.25">
      <c r="A80" s="30" t="s">
        <v>199</v>
      </c>
      <c r="B80" s="31">
        <v>31.384</v>
      </c>
      <c r="C80" s="32">
        <v>63</v>
      </c>
      <c r="D80" s="31">
        <v>6.58</v>
      </c>
      <c r="E80" s="32"/>
      <c r="F80" s="33">
        <v>0.28262199999999998</v>
      </c>
      <c r="G80" s="33">
        <v>4.3000000000000002E-5</v>
      </c>
      <c r="H80" s="33">
        <v>1.005E-3</v>
      </c>
      <c r="I80" s="33">
        <v>1.5E-5</v>
      </c>
      <c r="J80" s="34">
        <v>2.9010000000000001E-2</v>
      </c>
      <c r="K80" s="34">
        <v>3.1E-4</v>
      </c>
      <c r="M80" s="34">
        <v>1.467195</v>
      </c>
      <c r="N80" s="34">
        <v>5.8E-5</v>
      </c>
      <c r="O80" s="35">
        <v>-1.5379</v>
      </c>
      <c r="P80" s="35">
        <v>5.0000000000000001E-3</v>
      </c>
      <c r="Q80" s="36">
        <v>-1.2290000000000001</v>
      </c>
      <c r="R80" s="36">
        <v>0.06</v>
      </c>
      <c r="T80" s="32">
        <v>651.6</v>
      </c>
      <c r="U80" s="32">
        <v>15</v>
      </c>
      <c r="V80" s="32">
        <v>101.33748055987559</v>
      </c>
      <c r="W80" s="9">
        <f t="shared" si="6"/>
        <v>0.28260969913051992</v>
      </c>
      <c r="X80" s="9">
        <f t="shared" si="7"/>
        <v>5.3723815267134449E-5</v>
      </c>
      <c r="Y80" s="10">
        <f t="shared" si="8"/>
        <v>8.3560204433053009</v>
      </c>
      <c r="Z80" s="10">
        <f t="shared" si="9"/>
        <v>1.902578261199217</v>
      </c>
      <c r="AA80" s="51">
        <f t="shared" si="10"/>
        <v>0.88266844557717972</v>
      </c>
    </row>
    <row r="81" spans="1:27" ht="15" customHeight="1" x14ac:dyDescent="0.25">
      <c r="A81" s="30" t="s">
        <v>200</v>
      </c>
      <c r="B81" s="31">
        <v>30.619</v>
      </c>
      <c r="C81" s="32">
        <v>61</v>
      </c>
      <c r="D81" s="31">
        <v>8.67</v>
      </c>
      <c r="E81" s="32"/>
      <c r="F81" s="33">
        <v>0.28225499999999998</v>
      </c>
      <c r="G81" s="33">
        <v>3.3000000000000003E-5</v>
      </c>
      <c r="H81" s="33">
        <v>5.9100000000000005E-4</v>
      </c>
      <c r="I81" s="33">
        <v>7.6000000000000001E-6</v>
      </c>
      <c r="J81" s="34">
        <v>1.6500000000000001E-2</v>
      </c>
      <c r="K81" s="34">
        <v>3.1E-4</v>
      </c>
      <c r="M81" s="34">
        <v>1.4671259999999999</v>
      </c>
      <c r="N81" s="34">
        <v>4.5000000000000003E-5</v>
      </c>
      <c r="O81" s="35">
        <v>-1.5488</v>
      </c>
      <c r="P81" s="35">
        <v>4.4000000000000003E-3</v>
      </c>
      <c r="Q81" s="36">
        <v>-1.2549999999999999</v>
      </c>
      <c r="R81" s="36">
        <v>0.06</v>
      </c>
      <c r="T81" s="32">
        <v>449.1</v>
      </c>
      <c r="U81" s="32">
        <v>9.9</v>
      </c>
      <c r="V81" s="32">
        <v>97.736670293797616</v>
      </c>
      <c r="W81" s="9">
        <f t="shared" si="6"/>
        <v>0.2822500238113092</v>
      </c>
      <c r="X81" s="9">
        <f t="shared" si="7"/>
        <v>4.6111260304368053E-5</v>
      </c>
      <c r="Y81" s="10">
        <f t="shared" si="8"/>
        <v>-8.9226231531680522</v>
      </c>
      <c r="Z81" s="10">
        <f t="shared" si="9"/>
        <v>1.6322449274708273</v>
      </c>
      <c r="AA81" s="51">
        <f t="shared" si="10"/>
        <v>1.3769519255478657</v>
      </c>
    </row>
    <row r="82" spans="1:27" ht="15" customHeight="1" x14ac:dyDescent="0.25">
      <c r="A82" s="30" t="s">
        <v>201</v>
      </c>
      <c r="B82" s="31">
        <v>36.165999999999997</v>
      </c>
      <c r="C82" s="32">
        <v>72</v>
      </c>
      <c r="D82" s="31">
        <v>9.1199999999999992</v>
      </c>
      <c r="E82" s="32"/>
      <c r="F82" s="33">
        <v>0.28245599999999998</v>
      </c>
      <c r="G82" s="33">
        <v>3.3000000000000003E-5</v>
      </c>
      <c r="H82" s="33">
        <v>9.7499999999999996E-4</v>
      </c>
      <c r="I82" s="33">
        <v>1.5999999999999999E-5</v>
      </c>
      <c r="J82" s="34">
        <v>2.5950000000000001E-2</v>
      </c>
      <c r="K82" s="34">
        <v>4.4999999999999999E-4</v>
      </c>
      <c r="M82" s="34">
        <v>1.467125</v>
      </c>
      <c r="N82" s="34">
        <v>4.1E-5</v>
      </c>
      <c r="O82" s="35">
        <v>-1.538</v>
      </c>
      <c r="P82" s="35">
        <v>3.3999999999999998E-3</v>
      </c>
      <c r="Q82" s="36">
        <v>-1.2490000000000001</v>
      </c>
      <c r="R82" s="36">
        <v>3.1E-2</v>
      </c>
      <c r="T82" s="32">
        <v>316.10000000000002</v>
      </c>
      <c r="U82" s="32">
        <v>6.4</v>
      </c>
      <c r="V82" s="32">
        <v>100.12670256572697</v>
      </c>
      <c r="W82" s="9">
        <f t="shared" si="6"/>
        <v>0.28245022894021915</v>
      </c>
      <c r="X82" s="9">
        <f t="shared" si="7"/>
        <v>4.6111260304368053E-5</v>
      </c>
      <c r="Y82" s="10">
        <f t="shared" si="8"/>
        <v>-4.8088512269328643</v>
      </c>
      <c r="Z82" s="10">
        <f t="shared" si="9"/>
        <v>1.6317595584258715</v>
      </c>
      <c r="AA82" s="51">
        <f t="shared" si="10"/>
        <v>1.1127007858161695</v>
      </c>
    </row>
    <row r="83" spans="1:27" ht="15" customHeight="1" x14ac:dyDescent="0.25">
      <c r="A83" s="30" t="s">
        <v>202</v>
      </c>
      <c r="B83" s="31">
        <v>36.173999999999999</v>
      </c>
      <c r="C83" s="32">
        <v>72</v>
      </c>
      <c r="D83" s="31">
        <v>7.93</v>
      </c>
      <c r="E83" s="32"/>
      <c r="F83" s="33">
        <v>0.28179900000000002</v>
      </c>
      <c r="G83" s="33">
        <v>3.3000000000000003E-5</v>
      </c>
      <c r="H83" s="33">
        <v>5.04E-4</v>
      </c>
      <c r="I83" s="33">
        <v>1.9000000000000001E-5</v>
      </c>
      <c r="J83" s="34">
        <v>1.4019999999999999E-2</v>
      </c>
      <c r="K83" s="34">
        <v>6.2E-4</v>
      </c>
      <c r="M83" s="34">
        <v>1.467128</v>
      </c>
      <c r="N83" s="34">
        <v>5.3000000000000001E-5</v>
      </c>
      <c r="O83" s="35">
        <v>-1.5387999999999999</v>
      </c>
      <c r="P83" s="35">
        <v>4.4000000000000003E-3</v>
      </c>
      <c r="Q83" s="36">
        <v>-1.329</v>
      </c>
      <c r="R83" s="36">
        <v>6.3E-2</v>
      </c>
      <c r="T83" s="32">
        <v>772</v>
      </c>
      <c r="U83" s="32">
        <v>20</v>
      </c>
      <c r="V83" s="32">
        <v>97.229219143576827</v>
      </c>
      <c r="W83" s="9">
        <f t="shared" si="6"/>
        <v>0.28179168312376118</v>
      </c>
      <c r="X83" s="9">
        <f t="shared" si="7"/>
        <v>4.6111260304368053E-5</v>
      </c>
      <c r="Y83" s="10">
        <f t="shared" si="8"/>
        <v>-17.907549639425426</v>
      </c>
      <c r="Z83" s="10">
        <f t="shared" si="9"/>
        <v>1.6334295542652661</v>
      </c>
      <c r="AA83" s="51">
        <f t="shared" si="10"/>
        <v>1.9919075770694945</v>
      </c>
    </row>
    <row r="84" spans="1:27" ht="15" customHeight="1" x14ac:dyDescent="0.25">
      <c r="A84" s="30" t="s">
        <v>203</v>
      </c>
      <c r="B84" s="31">
        <v>35.594000000000001</v>
      </c>
      <c r="C84" s="32">
        <v>71</v>
      </c>
      <c r="D84" s="31">
        <v>6.42</v>
      </c>
      <c r="E84" s="32"/>
      <c r="F84" s="33">
        <v>0.28287899999999999</v>
      </c>
      <c r="G84" s="33">
        <v>4.3000000000000002E-5</v>
      </c>
      <c r="H84" s="33">
        <v>1.6360000000000001E-3</v>
      </c>
      <c r="I84" s="33">
        <v>2.5000000000000001E-5</v>
      </c>
      <c r="J84" s="34">
        <v>4.4889999999999999E-2</v>
      </c>
      <c r="K84" s="34">
        <v>8.4999999999999995E-4</v>
      </c>
      <c r="M84" s="34">
        <v>1.4671890000000001</v>
      </c>
      <c r="N84" s="34">
        <v>5.1999999999999997E-5</v>
      </c>
      <c r="O84" s="35">
        <v>-1.5424</v>
      </c>
      <c r="P84" s="35">
        <v>4.5999999999999999E-3</v>
      </c>
      <c r="Q84" s="36">
        <v>-1.2649999999999999</v>
      </c>
      <c r="R84" s="36">
        <v>3.1E-2</v>
      </c>
      <c r="T84" s="32">
        <v>213.3</v>
      </c>
      <c r="U84" s="32">
        <v>4.4000000000000004</v>
      </c>
      <c r="V84" s="32">
        <v>100.14084507042253</v>
      </c>
      <c r="W84" s="9">
        <f t="shared" si="6"/>
        <v>0.28287247194946752</v>
      </c>
      <c r="X84" s="9">
        <f t="shared" si="7"/>
        <v>5.3723815267134449E-5</v>
      </c>
      <c r="Y84" s="10">
        <f t="shared" si="8"/>
        <v>7.8380914171072291</v>
      </c>
      <c r="Z84" s="10">
        <f t="shared" si="9"/>
        <v>1.9007125053271956</v>
      </c>
      <c r="AA84" s="51">
        <f t="shared" si="10"/>
        <v>0.53204500513657327</v>
      </c>
    </row>
    <row r="85" spans="1:27" ht="15" customHeight="1" x14ac:dyDescent="0.25">
      <c r="A85" s="30" t="s">
        <v>204</v>
      </c>
      <c r="B85" s="31">
        <v>35.976999999999997</v>
      </c>
      <c r="C85" s="32">
        <v>72</v>
      </c>
      <c r="D85" s="31">
        <v>7.25</v>
      </c>
      <c r="E85" s="32"/>
      <c r="F85" s="33">
        <v>0.282524</v>
      </c>
      <c r="G85" s="33">
        <v>3.8999999999999999E-5</v>
      </c>
      <c r="H85" s="33">
        <v>1.413E-3</v>
      </c>
      <c r="I85" s="33">
        <v>3.4E-5</v>
      </c>
      <c r="J85" s="34">
        <v>3.5979999999999998E-2</v>
      </c>
      <c r="K85" s="34">
        <v>6.8000000000000005E-4</v>
      </c>
      <c r="M85" s="34">
        <v>1.4672620000000001</v>
      </c>
      <c r="N85" s="34">
        <v>5.3999999999999998E-5</v>
      </c>
      <c r="O85" s="35">
        <v>-1.5285</v>
      </c>
      <c r="P85" s="35">
        <v>4.1999999999999997E-3</v>
      </c>
      <c r="Q85" s="36">
        <v>-1.2809999999999999</v>
      </c>
      <c r="R85" s="36">
        <v>3.5000000000000003E-2</v>
      </c>
      <c r="T85" s="32">
        <v>386.8</v>
      </c>
      <c r="U85" s="32">
        <v>8.6999999999999993</v>
      </c>
      <c r="V85" s="32">
        <v>101.04493207941483</v>
      </c>
      <c r="W85" s="9">
        <f t="shared" si="6"/>
        <v>0.28251375900792947</v>
      </c>
      <c r="X85" s="9">
        <f t="shared" si="7"/>
        <v>5.0579129360410992E-5</v>
      </c>
      <c r="Y85" s="10">
        <f t="shared" si="8"/>
        <v>-0.98104049193969978</v>
      </c>
      <c r="Z85" s="10">
        <f t="shared" si="9"/>
        <v>1.7901488239224772</v>
      </c>
      <c r="AA85" s="51">
        <f t="shared" si="10"/>
        <v>1.0301221676915144</v>
      </c>
    </row>
    <row r="86" spans="1:27" ht="15" customHeight="1" x14ac:dyDescent="0.25">
      <c r="A86" s="30" t="s">
        <v>205</v>
      </c>
      <c r="B86" s="31">
        <v>37.125</v>
      </c>
      <c r="C86" s="32">
        <v>74</v>
      </c>
      <c r="D86" s="31">
        <v>5.62</v>
      </c>
      <c r="E86" s="32"/>
      <c r="F86" s="33">
        <v>0.28274500000000002</v>
      </c>
      <c r="G86" s="33">
        <v>4.8999999999999998E-5</v>
      </c>
      <c r="H86" s="33">
        <v>1.5610000000000001E-3</v>
      </c>
      <c r="I86" s="33">
        <v>3.1999999999999999E-5</v>
      </c>
      <c r="J86" s="34">
        <v>5.2499999999999998E-2</v>
      </c>
      <c r="K86" s="34">
        <v>1.2999999999999999E-3</v>
      </c>
      <c r="M86" s="34">
        <v>1.467211</v>
      </c>
      <c r="N86" s="34">
        <v>5.8999999999999998E-5</v>
      </c>
      <c r="O86" s="35">
        <v>-1.5323</v>
      </c>
      <c r="P86" s="35">
        <v>4.5999999999999999E-3</v>
      </c>
      <c r="Q86" s="36">
        <v>-1.26</v>
      </c>
      <c r="R86" s="36">
        <v>2.9000000000000001E-2</v>
      </c>
      <c r="T86" s="32">
        <v>427.6</v>
      </c>
      <c r="U86" s="32">
        <v>8.9</v>
      </c>
      <c r="V86" s="32">
        <v>99.673659673659671</v>
      </c>
      <c r="W86" s="9">
        <f t="shared" si="6"/>
        <v>0.28273248820498253</v>
      </c>
      <c r="X86" s="9">
        <f t="shared" si="7"/>
        <v>5.8636578403392435E-5</v>
      </c>
      <c r="Y86" s="10">
        <f t="shared" si="8"/>
        <v>7.673923752817835</v>
      </c>
      <c r="Z86" s="10">
        <f t="shared" si="9"/>
        <v>2.0755158361573933</v>
      </c>
      <c r="AA86" s="51">
        <f t="shared" si="10"/>
        <v>0.72147420800204221</v>
      </c>
    </row>
    <row r="87" spans="1:27" ht="15" customHeight="1" x14ac:dyDescent="0.25">
      <c r="A87" s="30" t="s">
        <v>206</v>
      </c>
      <c r="B87" s="31">
        <v>35.976999999999997</v>
      </c>
      <c r="C87" s="32">
        <v>72</v>
      </c>
      <c r="D87" s="31">
        <v>6.96</v>
      </c>
      <c r="E87" s="32"/>
      <c r="F87" s="33">
        <v>0.28255400000000003</v>
      </c>
      <c r="G87" s="33">
        <v>4.1E-5</v>
      </c>
      <c r="H87" s="33">
        <v>1.0070000000000001E-3</v>
      </c>
      <c r="I87" s="33">
        <v>1.7E-5</v>
      </c>
      <c r="J87" s="34">
        <v>2.75E-2</v>
      </c>
      <c r="K87" s="34">
        <v>4.0000000000000002E-4</v>
      </c>
      <c r="M87" s="34">
        <v>1.4671909999999999</v>
      </c>
      <c r="N87" s="34">
        <v>5.8E-5</v>
      </c>
      <c r="O87" s="35">
        <v>-1.5389999999999999</v>
      </c>
      <c r="P87" s="35">
        <v>3.5999999999999999E-3</v>
      </c>
      <c r="Q87" s="36">
        <v>-1.3049999999999999</v>
      </c>
      <c r="R87" s="36">
        <v>4.8000000000000001E-2</v>
      </c>
      <c r="T87" s="32">
        <v>230.8</v>
      </c>
      <c r="U87" s="32">
        <v>5.3</v>
      </c>
      <c r="V87" s="32">
        <v>100.1301518438178</v>
      </c>
      <c r="W87" s="9">
        <f t="shared" si="6"/>
        <v>0.28254965143842242</v>
      </c>
      <c r="X87" s="9">
        <f t="shared" si="7"/>
        <v>5.2136823137367976E-5</v>
      </c>
      <c r="Y87" s="10">
        <f t="shared" si="8"/>
        <v>-3.1931996604617208</v>
      </c>
      <c r="Z87" s="10">
        <f t="shared" si="9"/>
        <v>1.8446377315783913</v>
      </c>
      <c r="AA87" s="51">
        <f t="shared" si="10"/>
        <v>0.97742827490399797</v>
      </c>
    </row>
    <row r="88" spans="1:27" ht="15" customHeight="1" x14ac:dyDescent="0.25">
      <c r="A88" s="30" t="s">
        <v>207</v>
      </c>
      <c r="B88" s="31">
        <v>33.298000000000002</v>
      </c>
      <c r="C88" s="32">
        <v>67</v>
      </c>
      <c r="D88" s="31">
        <v>9.1</v>
      </c>
      <c r="E88" s="32"/>
      <c r="F88" s="33">
        <v>0.281495</v>
      </c>
      <c r="G88" s="33">
        <v>2.5999999999999998E-5</v>
      </c>
      <c r="H88" s="33">
        <v>4.2003E-4</v>
      </c>
      <c r="I88" s="33">
        <v>8.5000000000000001E-7</v>
      </c>
      <c r="J88" s="34">
        <v>1.2429000000000001E-2</v>
      </c>
      <c r="K88" s="34">
        <v>3.8000000000000002E-5</v>
      </c>
      <c r="M88" s="34">
        <v>1.4671609999999999</v>
      </c>
      <c r="N88" s="34">
        <v>4.8000000000000001E-5</v>
      </c>
      <c r="O88" s="35">
        <v>-1.5375000000000001</v>
      </c>
      <c r="P88" s="35">
        <v>3.5999999999999999E-3</v>
      </c>
      <c r="Q88" s="36">
        <v>-1.2470000000000001</v>
      </c>
      <c r="R88" s="36">
        <v>8.1000000000000003E-2</v>
      </c>
      <c r="T88" s="32">
        <v>1852</v>
      </c>
      <c r="U88" s="32">
        <v>22</v>
      </c>
      <c r="V88" s="32">
        <v>100.70308274743105</v>
      </c>
      <c r="W88" s="9">
        <f t="shared" si="6"/>
        <v>0.28148022268571077</v>
      </c>
      <c r="X88" s="9">
        <f t="shared" si="7"/>
        <v>4.1391404021332602E-5</v>
      </c>
      <c r="Y88" s="10">
        <f t="shared" si="8"/>
        <v>-4.3563687455794309</v>
      </c>
      <c r="Z88" s="10">
        <f t="shared" si="9"/>
        <v>1.469850066363465</v>
      </c>
      <c r="AA88" s="51">
        <f t="shared" si="10"/>
        <v>2.3948749428956368</v>
      </c>
    </row>
    <row r="89" spans="1:27" ht="15" customHeight="1" x14ac:dyDescent="0.25">
      <c r="A89" s="30" t="s">
        <v>208</v>
      </c>
      <c r="B89" s="31">
        <v>30.236000000000001</v>
      </c>
      <c r="C89" s="32">
        <v>60</v>
      </c>
      <c r="D89" s="31">
        <v>8.92</v>
      </c>
      <c r="E89" s="32"/>
      <c r="F89" s="33">
        <v>0.28246100000000002</v>
      </c>
      <c r="G89" s="33">
        <v>3.1999999999999999E-5</v>
      </c>
      <c r="H89" s="33">
        <v>9.2100000000000005E-4</v>
      </c>
      <c r="I89" s="33">
        <v>1.1E-5</v>
      </c>
      <c r="J89" s="34">
        <v>2.2679999999999999E-2</v>
      </c>
      <c r="K89" s="34">
        <v>3.3E-4</v>
      </c>
      <c r="M89" s="34">
        <v>1.467211</v>
      </c>
      <c r="N89" s="34">
        <v>5.0000000000000002E-5</v>
      </c>
      <c r="O89" s="35">
        <v>-1.5322</v>
      </c>
      <c r="P89" s="35">
        <v>3.7000000000000002E-3</v>
      </c>
      <c r="Q89" s="36">
        <v>-1.2929999999999999</v>
      </c>
      <c r="R89" s="36">
        <v>4.2000000000000003E-2</v>
      </c>
      <c r="T89" s="32">
        <v>985</v>
      </c>
      <c r="U89" s="32">
        <v>20</v>
      </c>
      <c r="V89" s="32">
        <v>99.194360523665665</v>
      </c>
      <c r="W89" s="9">
        <f t="shared" si="6"/>
        <v>0.28244390616036674</v>
      </c>
      <c r="X89" s="9">
        <f t="shared" si="7"/>
        <v>4.5400972752323149E-5</v>
      </c>
      <c r="Y89" s="10">
        <f t="shared" si="8"/>
        <v>10.012889235901934</v>
      </c>
      <c r="Z89" s="10">
        <f t="shared" si="9"/>
        <v>1.609042760428725</v>
      </c>
      <c r="AA89" s="51">
        <f t="shared" si="10"/>
        <v>1.1042054519642166</v>
      </c>
    </row>
    <row r="90" spans="1:27" ht="15" customHeight="1" x14ac:dyDescent="0.25">
      <c r="A90" s="30" t="s">
        <v>209</v>
      </c>
      <c r="B90" s="31">
        <v>35.976999999999997</v>
      </c>
      <c r="C90" s="32">
        <v>72</v>
      </c>
      <c r="D90" s="31">
        <v>5.4</v>
      </c>
      <c r="E90" s="32"/>
      <c r="F90" s="33">
        <v>0.28265400000000002</v>
      </c>
      <c r="G90" s="33">
        <v>5.0000000000000002E-5</v>
      </c>
      <c r="H90" s="33">
        <v>7.2758999999999996E-4</v>
      </c>
      <c r="I90" s="33">
        <v>6.8999999999999996E-7</v>
      </c>
      <c r="J90" s="34">
        <v>1.8692E-2</v>
      </c>
      <c r="K90" s="34">
        <v>7.2999999999999999E-5</v>
      </c>
      <c r="M90" s="34">
        <v>1.467166</v>
      </c>
      <c r="N90" s="34">
        <v>6.0000000000000002E-5</v>
      </c>
      <c r="O90" s="35">
        <v>-1.5273000000000001</v>
      </c>
      <c r="P90" s="35">
        <v>4.7000000000000002E-3</v>
      </c>
      <c r="Q90" s="36">
        <v>-1.32</v>
      </c>
      <c r="R90" s="36">
        <v>8.5000000000000006E-2</v>
      </c>
      <c r="T90" s="32">
        <v>401.6</v>
      </c>
      <c r="U90" s="32">
        <v>8.6</v>
      </c>
      <c r="V90" s="32">
        <v>100.52565707133918</v>
      </c>
      <c r="W90" s="9">
        <f t="shared" si="6"/>
        <v>0.28264852412024238</v>
      </c>
      <c r="X90" s="9">
        <f t="shared" si="7"/>
        <v>5.9474770506973701E-5</v>
      </c>
      <c r="Y90" s="10">
        <f t="shared" si="8"/>
        <v>4.1198659557206696</v>
      </c>
      <c r="Z90" s="10">
        <f t="shared" si="9"/>
        <v>2.1050622323404156</v>
      </c>
      <c r="AA90" s="51">
        <f t="shared" si="10"/>
        <v>0.83198258161988337</v>
      </c>
    </row>
    <row r="91" spans="1:27" ht="15" customHeight="1" x14ac:dyDescent="0.25">
      <c r="A91" s="30" t="s">
        <v>210</v>
      </c>
      <c r="B91" s="31">
        <v>35.976999999999997</v>
      </c>
      <c r="C91" s="32">
        <v>72</v>
      </c>
      <c r="D91" s="31">
        <v>12.57</v>
      </c>
      <c r="E91" s="32"/>
      <c r="F91" s="33">
        <v>0.28186</v>
      </c>
      <c r="G91" s="33">
        <v>2.3E-5</v>
      </c>
      <c r="H91" s="33">
        <v>4.2079999999999997E-5</v>
      </c>
      <c r="I91" s="33">
        <v>7.3E-7</v>
      </c>
      <c r="J91" s="34">
        <v>1.325E-3</v>
      </c>
      <c r="K91" s="34">
        <v>2.4000000000000001E-5</v>
      </c>
      <c r="M91" s="34">
        <v>1.4671909999999999</v>
      </c>
      <c r="N91" s="34">
        <v>3.6999999999999998E-5</v>
      </c>
      <c r="O91" s="35">
        <v>-1.5436000000000001</v>
      </c>
      <c r="P91" s="35">
        <v>3.0999999999999999E-3</v>
      </c>
      <c r="Q91" s="36">
        <v>-0.91</v>
      </c>
      <c r="R91" s="36">
        <v>0.5</v>
      </c>
      <c r="T91" s="32">
        <v>648.5</v>
      </c>
      <c r="U91" s="32">
        <v>14</v>
      </c>
      <c r="V91" s="32">
        <v>98.706240487062402</v>
      </c>
      <c r="W91" s="9">
        <f t="shared" si="6"/>
        <v>0.28185948741984118</v>
      </c>
      <c r="X91" s="9">
        <f t="shared" si="7"/>
        <v>3.95758553521865E-5</v>
      </c>
      <c r="Y91" s="10">
        <f t="shared" si="8"/>
        <v>-18.281601937909507</v>
      </c>
      <c r="Z91" s="10">
        <f t="shared" si="9"/>
        <v>1.4015318310001135</v>
      </c>
      <c r="AA91" s="51">
        <f t="shared" si="10"/>
        <v>1.887279663114974</v>
      </c>
    </row>
    <row r="92" spans="1:27" ht="15" customHeight="1" x14ac:dyDescent="0.25">
      <c r="A92" s="30" t="s">
        <v>211</v>
      </c>
      <c r="B92" s="31">
        <v>35.976999999999997</v>
      </c>
      <c r="C92" s="32">
        <v>72</v>
      </c>
      <c r="D92" s="31">
        <v>6.82</v>
      </c>
      <c r="E92" s="32"/>
      <c r="F92" s="33">
        <v>0.28148000000000001</v>
      </c>
      <c r="G92" s="33">
        <v>3.1000000000000001E-5</v>
      </c>
      <c r="H92" s="33">
        <v>6.6500000000000001E-4</v>
      </c>
      <c r="I92" s="33">
        <v>1.4E-5</v>
      </c>
      <c r="J92" s="34">
        <v>1.7909999999999999E-2</v>
      </c>
      <c r="K92" s="34">
        <v>5.1000000000000004E-4</v>
      </c>
      <c r="M92" s="34">
        <v>1.4671430000000001</v>
      </c>
      <c r="N92" s="34">
        <v>5.3000000000000001E-5</v>
      </c>
      <c r="O92" s="35">
        <v>-1.5333000000000001</v>
      </c>
      <c r="P92" s="35">
        <v>4.8999999999999998E-3</v>
      </c>
      <c r="Q92" s="36">
        <v>-1.17</v>
      </c>
      <c r="R92" s="36">
        <v>6.9000000000000006E-2</v>
      </c>
      <c r="T92" s="32">
        <v>943</v>
      </c>
      <c r="U92" s="32">
        <v>20</v>
      </c>
      <c r="V92" s="32">
        <v>99.263157894736835</v>
      </c>
      <c r="W92" s="9">
        <f t="shared" si="6"/>
        <v>0.28146818846562988</v>
      </c>
      <c r="X92" s="9">
        <f t="shared" si="7"/>
        <v>4.4701770958846688E-5</v>
      </c>
      <c r="Y92" s="10">
        <f t="shared" si="8"/>
        <v>-25.515531895763388</v>
      </c>
      <c r="Z92" s="10">
        <f t="shared" si="9"/>
        <v>1.5841119472725929</v>
      </c>
      <c r="AA92" s="51">
        <f t="shared" si="10"/>
        <v>2.4300553675291989</v>
      </c>
    </row>
    <row r="93" spans="1:27" ht="15" customHeight="1" x14ac:dyDescent="0.25">
      <c r="A93" s="30" t="s">
        <v>212</v>
      </c>
      <c r="B93" s="31">
        <v>35.212000000000003</v>
      </c>
      <c r="C93" s="32">
        <v>70</v>
      </c>
      <c r="D93" s="31">
        <v>7.4</v>
      </c>
      <c r="E93" s="32"/>
      <c r="F93" s="33">
        <v>0.28269100000000003</v>
      </c>
      <c r="G93" s="33">
        <v>3.4E-5</v>
      </c>
      <c r="H93" s="33">
        <v>7.3169999999999995E-4</v>
      </c>
      <c r="I93" s="33">
        <v>2.2000000000000001E-6</v>
      </c>
      <c r="J93" s="34">
        <v>2.164E-2</v>
      </c>
      <c r="K93" s="34">
        <v>1.2E-4</v>
      </c>
      <c r="M93" s="34">
        <v>1.467139</v>
      </c>
      <c r="N93" s="34">
        <v>4.6999999999999997E-5</v>
      </c>
      <c r="O93" s="35">
        <v>-1.5367</v>
      </c>
      <c r="P93" s="35">
        <v>4.7000000000000002E-3</v>
      </c>
      <c r="Q93" s="36">
        <v>-1.228</v>
      </c>
      <c r="R93" s="36">
        <v>4.3999999999999997E-2</v>
      </c>
      <c r="T93" s="32">
        <v>210</v>
      </c>
      <c r="U93" s="32">
        <v>4.2</v>
      </c>
      <c r="V93" s="32">
        <v>99.431818181818187</v>
      </c>
      <c r="W93" s="9">
        <f t="shared" si="6"/>
        <v>0.28268812559264767</v>
      </c>
      <c r="X93" s="9">
        <f t="shared" si="7"/>
        <v>4.6832129215498932E-5</v>
      </c>
      <c r="Y93" s="10">
        <f t="shared" si="8"/>
        <v>1.2425022015305487</v>
      </c>
      <c r="Z93" s="10">
        <f t="shared" si="9"/>
        <v>1.6568770980285308</v>
      </c>
      <c r="AA93" s="51">
        <f t="shared" si="10"/>
        <v>0.78079087075141096</v>
      </c>
    </row>
    <row r="94" spans="1:27" ht="15" customHeight="1" x14ac:dyDescent="0.25">
      <c r="A94" s="30" t="s">
        <v>213</v>
      </c>
      <c r="B94" s="31">
        <v>35.976999999999997</v>
      </c>
      <c r="C94" s="32">
        <v>72</v>
      </c>
      <c r="D94" s="31">
        <v>8.49</v>
      </c>
      <c r="E94" s="32"/>
      <c r="F94" s="33">
        <v>0.28166400000000003</v>
      </c>
      <c r="G94" s="33">
        <v>3.0000000000000001E-5</v>
      </c>
      <c r="H94" s="33">
        <v>6.3100000000000005E-4</v>
      </c>
      <c r="I94" s="33">
        <v>1.5E-5</v>
      </c>
      <c r="J94" s="34">
        <v>1.7180000000000001E-2</v>
      </c>
      <c r="K94" s="34">
        <v>4.8000000000000001E-4</v>
      </c>
      <c r="M94" s="34">
        <v>1.467152</v>
      </c>
      <c r="N94" s="34">
        <v>4.6E-5</v>
      </c>
      <c r="O94" s="35">
        <v>-1.5367</v>
      </c>
      <c r="P94" s="35">
        <v>3.7000000000000002E-3</v>
      </c>
      <c r="Q94" s="36">
        <v>-1.3140000000000001</v>
      </c>
      <c r="R94" s="36">
        <v>4.4999999999999998E-2</v>
      </c>
      <c r="T94" s="32">
        <v>2090</v>
      </c>
      <c r="U94" s="32">
        <v>23</v>
      </c>
      <c r="V94" s="32">
        <v>100.5255613951266</v>
      </c>
      <c r="W94" s="9">
        <f t="shared" si="6"/>
        <v>0.28163889150594951</v>
      </c>
      <c r="X94" s="9">
        <f t="shared" si="7"/>
        <v>4.4014183246508038E-5</v>
      </c>
      <c r="Y94" s="10">
        <f t="shared" si="8"/>
        <v>6.7823885309215015</v>
      </c>
      <c r="Z94" s="10">
        <f t="shared" si="9"/>
        <v>1.5638477747237367</v>
      </c>
      <c r="AA94" s="51">
        <f t="shared" si="10"/>
        <v>2.1806080088255624</v>
      </c>
    </row>
    <row r="95" spans="1:27" ht="15" customHeight="1" x14ac:dyDescent="0.25">
      <c r="A95" s="30" t="s">
        <v>214</v>
      </c>
      <c r="B95" s="31">
        <v>35.976999999999997</v>
      </c>
      <c r="C95" s="32">
        <v>72</v>
      </c>
      <c r="D95" s="31">
        <v>10.63</v>
      </c>
      <c r="E95" s="32"/>
      <c r="F95" s="33">
        <v>0.28183599999999998</v>
      </c>
      <c r="G95" s="33">
        <v>2.5000000000000001E-5</v>
      </c>
      <c r="H95" s="33">
        <v>5.6709999999999996E-4</v>
      </c>
      <c r="I95" s="33">
        <v>6.1999999999999999E-7</v>
      </c>
      <c r="J95" s="34">
        <v>1.6513E-2</v>
      </c>
      <c r="K95" s="34">
        <v>4.1999999999999998E-5</v>
      </c>
      <c r="M95" s="34">
        <v>1.4671890000000001</v>
      </c>
      <c r="N95" s="34">
        <v>4.1E-5</v>
      </c>
      <c r="O95" s="35">
        <v>-1.5405</v>
      </c>
      <c r="P95" s="35">
        <v>3.5000000000000001E-3</v>
      </c>
      <c r="Q95" s="36">
        <v>-1.2829999999999999</v>
      </c>
      <c r="R95" s="36">
        <v>4.9000000000000002E-2</v>
      </c>
      <c r="T95" s="32">
        <v>1144</v>
      </c>
      <c r="U95" s="32">
        <v>25</v>
      </c>
      <c r="V95" s="32">
        <v>100.78740157480314</v>
      </c>
      <c r="W95" s="9">
        <f t="shared" si="6"/>
        <v>0.28182375732897624</v>
      </c>
      <c r="X95" s="9">
        <f t="shared" si="7"/>
        <v>4.0770679744850818E-5</v>
      </c>
      <c r="Y95" s="10">
        <f t="shared" si="8"/>
        <v>-8.3627344907644119</v>
      </c>
      <c r="Z95" s="10">
        <f t="shared" si="9"/>
        <v>1.4454631041027621</v>
      </c>
      <c r="AA95" s="51">
        <f t="shared" si="10"/>
        <v>1.9451719027811214</v>
      </c>
    </row>
    <row r="96" spans="1:27" ht="15" customHeight="1" x14ac:dyDescent="0.25">
      <c r="A96" s="30" t="s">
        <v>215</v>
      </c>
      <c r="B96" s="31">
        <v>36.36</v>
      </c>
      <c r="C96" s="32">
        <v>73</v>
      </c>
      <c r="D96" s="31">
        <v>9.02</v>
      </c>
      <c r="E96" s="32"/>
      <c r="F96" s="33">
        <v>0.28176699999999999</v>
      </c>
      <c r="G96" s="33">
        <v>2.6999999999999999E-5</v>
      </c>
      <c r="H96" s="33">
        <v>2.265E-4</v>
      </c>
      <c r="I96" s="33">
        <v>4.6999999999999999E-6</v>
      </c>
      <c r="J96" s="34">
        <v>4.9899999999999996E-3</v>
      </c>
      <c r="K96" s="34">
        <v>1.3999999999999999E-4</v>
      </c>
      <c r="M96" s="34">
        <v>1.4671209999999999</v>
      </c>
      <c r="N96" s="34">
        <v>5.1999999999999997E-5</v>
      </c>
      <c r="O96" s="35">
        <v>-1.5394000000000001</v>
      </c>
      <c r="P96" s="35">
        <v>3.8E-3</v>
      </c>
      <c r="Q96" s="36">
        <v>-1.27</v>
      </c>
      <c r="R96" s="36">
        <v>0.15</v>
      </c>
      <c r="T96" s="32">
        <v>971</v>
      </c>
      <c r="U96" s="32">
        <v>22</v>
      </c>
      <c r="V96" s="32">
        <v>99.284253578732105</v>
      </c>
      <c r="W96" s="9">
        <f t="shared" si="6"/>
        <v>0.28176285643391064</v>
      </c>
      <c r="X96" s="9">
        <f t="shared" si="7"/>
        <v>4.2026757272685084E-5</v>
      </c>
      <c r="Y96" s="10">
        <f t="shared" si="8"/>
        <v>-14.440528465046176</v>
      </c>
      <c r="Z96" s="10">
        <f t="shared" si="9"/>
        <v>1.4894109516538911</v>
      </c>
      <c r="AA96" s="51">
        <f t="shared" si="10"/>
        <v>2.0206451670825261</v>
      </c>
    </row>
    <row r="97" spans="1:27" ht="15" customHeight="1" x14ac:dyDescent="0.25">
      <c r="A97" s="30" t="s">
        <v>216</v>
      </c>
      <c r="B97" s="31">
        <v>36.36</v>
      </c>
      <c r="C97" s="32">
        <v>73</v>
      </c>
      <c r="D97" s="31">
        <v>9.18</v>
      </c>
      <c r="E97" s="32"/>
      <c r="F97" s="33">
        <v>0.28151100000000001</v>
      </c>
      <c r="G97" s="33">
        <v>3.1000000000000001E-5</v>
      </c>
      <c r="H97" s="33">
        <v>6.7920000000000003E-4</v>
      </c>
      <c r="I97" s="33">
        <v>5.9000000000000003E-6</v>
      </c>
      <c r="J97" s="34">
        <v>1.9650000000000001E-2</v>
      </c>
      <c r="K97" s="34">
        <v>1.1E-4</v>
      </c>
      <c r="M97" s="34">
        <v>1.4671289999999999</v>
      </c>
      <c r="N97" s="34">
        <v>4.8000000000000001E-5</v>
      </c>
      <c r="O97" s="35">
        <v>-1.5366</v>
      </c>
      <c r="P97" s="35">
        <v>3.5000000000000001E-3</v>
      </c>
      <c r="Q97" s="36">
        <v>-1.31</v>
      </c>
      <c r="R97" s="36">
        <v>5.3999999999999999E-2</v>
      </c>
      <c r="T97" s="32">
        <v>1838</v>
      </c>
      <c r="U97" s="32">
        <v>23</v>
      </c>
      <c r="V97" s="32">
        <v>100.65181966322652</v>
      </c>
      <c r="W97" s="9">
        <f t="shared" si="6"/>
        <v>0.28148728842959775</v>
      </c>
      <c r="X97" s="9">
        <f t="shared" si="7"/>
        <v>4.4701770958846688E-5</v>
      </c>
      <c r="Y97" s="10">
        <f t="shared" si="8"/>
        <v>-4.4281147514091401</v>
      </c>
      <c r="Z97" s="10">
        <f t="shared" si="9"/>
        <v>1.5873532602828089</v>
      </c>
      <c r="AA97" s="51">
        <f t="shared" si="10"/>
        <v>2.3893000688772199</v>
      </c>
    </row>
    <row r="98" spans="1:27" ht="15" customHeight="1" x14ac:dyDescent="0.25">
      <c r="A98" s="30" t="s">
        <v>217</v>
      </c>
      <c r="B98" s="31">
        <v>35.976999999999997</v>
      </c>
      <c r="C98" s="32">
        <v>72</v>
      </c>
      <c r="D98" s="31">
        <v>6.83</v>
      </c>
      <c r="E98" s="32"/>
      <c r="F98" s="33">
        <v>0.28249000000000002</v>
      </c>
      <c r="G98" s="33">
        <v>4.1E-5</v>
      </c>
      <c r="H98" s="33">
        <v>8.696E-4</v>
      </c>
      <c r="I98" s="33">
        <v>5.4E-6</v>
      </c>
      <c r="J98" s="34">
        <v>2.6200000000000001E-2</v>
      </c>
      <c r="K98" s="34">
        <v>2.0000000000000001E-4</v>
      </c>
      <c r="M98" s="34">
        <v>1.4671430000000001</v>
      </c>
      <c r="N98" s="34">
        <v>5.7000000000000003E-5</v>
      </c>
      <c r="O98" s="35">
        <v>-1.5362</v>
      </c>
      <c r="P98" s="35">
        <v>5.4000000000000003E-3</v>
      </c>
      <c r="Q98" s="36">
        <v>-1.3140000000000001</v>
      </c>
      <c r="R98" s="36">
        <v>5.1999999999999998E-2</v>
      </c>
      <c r="T98" s="32">
        <v>660.4</v>
      </c>
      <c r="U98" s="32">
        <v>14</v>
      </c>
      <c r="V98" s="32">
        <v>99.607843137254903</v>
      </c>
      <c r="W98" s="9">
        <f t="shared" si="6"/>
        <v>0.28247921174960383</v>
      </c>
      <c r="X98" s="9">
        <f t="shared" si="7"/>
        <v>5.2136823137367976E-5</v>
      </c>
      <c r="Y98" s="10">
        <f t="shared" si="8"/>
        <v>3.9329176412716826</v>
      </c>
      <c r="Z98" s="10">
        <f t="shared" si="9"/>
        <v>1.8464129730988432</v>
      </c>
      <c r="AA98" s="51">
        <f t="shared" si="10"/>
        <v>1.0625927081094166</v>
      </c>
    </row>
    <row r="99" spans="1:27" ht="15" customHeight="1" x14ac:dyDescent="0.25">
      <c r="A99" s="30" t="s">
        <v>218</v>
      </c>
      <c r="B99" s="31">
        <v>36.743000000000002</v>
      </c>
      <c r="C99" s="32">
        <v>73</v>
      </c>
      <c r="D99" s="31">
        <v>8.6300000000000008</v>
      </c>
      <c r="E99" s="32"/>
      <c r="F99" s="33">
        <v>0.28267500000000001</v>
      </c>
      <c r="G99" s="33">
        <v>2.9E-5</v>
      </c>
      <c r="H99" s="33">
        <v>6.8059999999999996E-4</v>
      </c>
      <c r="I99" s="33">
        <v>1.7999999999999999E-6</v>
      </c>
      <c r="J99" s="34">
        <v>1.8128999999999999E-2</v>
      </c>
      <c r="K99" s="34">
        <v>8.0000000000000007E-5</v>
      </c>
      <c r="M99" s="34">
        <v>1.467187</v>
      </c>
      <c r="N99" s="34">
        <v>5.3000000000000001E-5</v>
      </c>
      <c r="O99" s="35">
        <v>-1.5336000000000001</v>
      </c>
      <c r="P99" s="35">
        <v>3.5999999999999999E-3</v>
      </c>
      <c r="Q99" s="36">
        <v>-1.298</v>
      </c>
      <c r="R99" s="36">
        <v>4.4999999999999998E-2</v>
      </c>
      <c r="T99" s="32">
        <v>298.39999999999998</v>
      </c>
      <c r="U99" s="32">
        <v>6</v>
      </c>
      <c r="V99" s="32">
        <v>96.475913352731965</v>
      </c>
      <c r="W99" s="9">
        <f t="shared" si="6"/>
        <v>0.28267119770859161</v>
      </c>
      <c r="X99" s="9">
        <f t="shared" si="7"/>
        <v>4.333876240569392E-5</v>
      </c>
      <c r="Y99" s="10">
        <f t="shared" si="8"/>
        <v>2.6153827982144939</v>
      </c>
      <c r="Z99" s="10">
        <f t="shared" si="9"/>
        <v>1.5335873446775672</v>
      </c>
      <c r="AA99" s="51">
        <f t="shared" si="10"/>
        <v>0.80190400802958972</v>
      </c>
    </row>
    <row r="100" spans="1:27" s="58" customFormat="1" ht="15" customHeight="1" x14ac:dyDescent="0.25">
      <c r="A100" s="37" t="s">
        <v>605</v>
      </c>
      <c r="B100" s="52"/>
      <c r="C100" s="53"/>
      <c r="D100" s="52"/>
      <c r="E100" s="53"/>
      <c r="F100" s="54"/>
      <c r="G100" s="54"/>
      <c r="H100" s="54"/>
      <c r="I100" s="54"/>
      <c r="J100" s="55"/>
      <c r="K100" s="55"/>
      <c r="L100" s="44"/>
      <c r="M100" s="55"/>
      <c r="N100" s="55"/>
      <c r="O100" s="56"/>
      <c r="P100" s="56"/>
      <c r="Q100" s="57"/>
      <c r="R100" s="57"/>
      <c r="T100" s="53"/>
      <c r="U100" s="53"/>
      <c r="V100" s="53"/>
      <c r="W100" s="60"/>
      <c r="X100" s="60"/>
      <c r="Y100" s="61"/>
      <c r="Z100" s="61"/>
      <c r="AA100" s="62"/>
    </row>
    <row r="101" spans="1:27" ht="15" customHeight="1" x14ac:dyDescent="0.25">
      <c r="A101" s="30" t="s">
        <v>219</v>
      </c>
      <c r="B101" s="31">
        <v>36.198</v>
      </c>
      <c r="C101" s="32">
        <v>72</v>
      </c>
      <c r="D101" s="31">
        <v>7.08</v>
      </c>
      <c r="E101" s="32"/>
      <c r="F101" s="33">
        <v>0.28267900000000001</v>
      </c>
      <c r="G101" s="33">
        <v>3.4E-5</v>
      </c>
      <c r="H101" s="33">
        <v>1.3632E-3</v>
      </c>
      <c r="I101" s="33">
        <v>4.5000000000000001E-6</v>
      </c>
      <c r="J101" s="34">
        <v>3.6220000000000002E-2</v>
      </c>
      <c r="K101" s="34">
        <v>1.6000000000000001E-4</v>
      </c>
      <c r="M101" s="34">
        <v>1.467104</v>
      </c>
      <c r="N101" s="34">
        <v>5.5000000000000002E-5</v>
      </c>
      <c r="O101" s="35">
        <v>-1.5247999999999999</v>
      </c>
      <c r="P101" s="35">
        <v>4.1999999999999997E-3</v>
      </c>
      <c r="Q101" s="36">
        <v>-1.2450000000000001</v>
      </c>
      <c r="R101" s="36">
        <v>2.7E-2</v>
      </c>
      <c r="T101" s="32">
        <v>239</v>
      </c>
      <c r="U101" s="32">
        <v>5.4</v>
      </c>
      <c r="V101" s="32">
        <v>100.3779924401512</v>
      </c>
      <c r="W101" s="9">
        <f t="shared" ref="W101:W132" si="11">F101-(H101*(EXP($W$4*T101*1000000)-1))</f>
        <v>0.28267290363310843</v>
      </c>
      <c r="X101" s="9">
        <f t="shared" si="7"/>
        <v>4.6832129215498932E-5</v>
      </c>
      <c r="Y101" s="10">
        <f t="shared" si="8"/>
        <v>1.3503717796470305</v>
      </c>
      <c r="Z101" s="10">
        <f t="shared" si="9"/>
        <v>1.6569841924041206</v>
      </c>
      <c r="AA101" s="51">
        <f t="shared" si="10"/>
        <v>0.81077792980906371</v>
      </c>
    </row>
    <row r="102" spans="1:27" ht="15" customHeight="1" x14ac:dyDescent="0.25">
      <c r="A102" s="30" t="s">
        <v>220</v>
      </c>
      <c r="B102" s="31">
        <v>36.082000000000001</v>
      </c>
      <c r="C102" s="32">
        <v>72</v>
      </c>
      <c r="D102" s="31">
        <v>6.88</v>
      </c>
      <c r="E102" s="32"/>
      <c r="F102" s="33">
        <v>0.28121000000000002</v>
      </c>
      <c r="G102" s="33">
        <v>3.4999999999999997E-5</v>
      </c>
      <c r="H102" s="33">
        <v>4.415E-4</v>
      </c>
      <c r="I102" s="33">
        <v>4.6999999999999999E-6</v>
      </c>
      <c r="J102" s="34">
        <v>1.268E-2</v>
      </c>
      <c r="K102" s="34">
        <v>2.0000000000000001E-4</v>
      </c>
      <c r="M102" s="34">
        <v>1.467117</v>
      </c>
      <c r="N102" s="34">
        <v>6.4999999999999994E-5</v>
      </c>
      <c r="O102" s="35">
        <v>-1.5257000000000001</v>
      </c>
      <c r="P102" s="35">
        <v>4.1000000000000003E-3</v>
      </c>
      <c r="Q102" s="36">
        <v>-1.302</v>
      </c>
      <c r="R102" s="36">
        <v>8.4000000000000005E-2</v>
      </c>
      <c r="T102" s="32">
        <v>2021</v>
      </c>
      <c r="U102" s="32">
        <v>33</v>
      </c>
      <c r="V102" s="32">
        <v>98.647294589178358</v>
      </c>
      <c r="W102" s="9">
        <f t="shared" si="11"/>
        <v>0.28119302301687993</v>
      </c>
      <c r="X102" s="9">
        <f t="shared" si="7"/>
        <v>4.7563098373184102E-5</v>
      </c>
      <c r="Y102" s="10">
        <f t="shared" si="8"/>
        <v>-10.655947058615389</v>
      </c>
      <c r="Z102" s="10">
        <f t="shared" si="9"/>
        <v>1.689672626923322</v>
      </c>
      <c r="AA102" s="51">
        <f t="shared" si="10"/>
        <v>2.7753888348576696</v>
      </c>
    </row>
    <row r="103" spans="1:27" ht="15" customHeight="1" x14ac:dyDescent="0.25">
      <c r="A103" s="30" t="s">
        <v>221</v>
      </c>
      <c r="B103" s="31">
        <v>36.36</v>
      </c>
      <c r="C103" s="32">
        <v>73</v>
      </c>
      <c r="D103" s="31">
        <v>8.67</v>
      </c>
      <c r="E103" s="32"/>
      <c r="F103" s="33">
        <v>0.281972</v>
      </c>
      <c r="G103" s="33">
        <v>2.8E-5</v>
      </c>
      <c r="H103" s="33">
        <v>4.4559999999999999E-4</v>
      </c>
      <c r="I103" s="33">
        <v>3.9999999999999998E-6</v>
      </c>
      <c r="J103" s="34">
        <v>1.225E-2</v>
      </c>
      <c r="K103" s="34">
        <v>1.2999999999999999E-4</v>
      </c>
      <c r="M103" s="34">
        <v>1.467152</v>
      </c>
      <c r="N103" s="34">
        <v>5.3000000000000001E-5</v>
      </c>
      <c r="O103" s="35">
        <v>-1.5307999999999999</v>
      </c>
      <c r="P103" s="35">
        <v>4.0000000000000001E-3</v>
      </c>
      <c r="Q103" s="36">
        <v>-1.198</v>
      </c>
      <c r="R103" s="36">
        <v>7.1999999999999995E-2</v>
      </c>
      <c r="T103" s="32">
        <v>1480</v>
      </c>
      <c r="U103" s="32">
        <v>40</v>
      </c>
      <c r="V103" s="32">
        <v>100.13440860215054</v>
      </c>
      <c r="W103" s="9">
        <f t="shared" si="11"/>
        <v>0.2819595156723772</v>
      </c>
      <c r="X103" s="9">
        <f t="shared" si="7"/>
        <v>4.267608612393115E-5</v>
      </c>
      <c r="Y103" s="10">
        <f t="shared" si="8"/>
        <v>4.111616213813285</v>
      </c>
      <c r="Z103" s="10">
        <f t="shared" si="9"/>
        <v>1.5141759905090701</v>
      </c>
      <c r="AA103" s="51">
        <f t="shared" si="10"/>
        <v>1.7556353290550955</v>
      </c>
    </row>
    <row r="104" spans="1:27" ht="15" customHeight="1" x14ac:dyDescent="0.25">
      <c r="A104" s="30" t="s">
        <v>222</v>
      </c>
      <c r="B104" s="31">
        <v>35.976999999999997</v>
      </c>
      <c r="C104" s="32">
        <v>72</v>
      </c>
      <c r="D104" s="31">
        <v>5.52</v>
      </c>
      <c r="E104" s="32"/>
      <c r="F104" s="33">
        <v>0.282163</v>
      </c>
      <c r="G104" s="33">
        <v>4.3000000000000002E-5</v>
      </c>
      <c r="H104" s="33">
        <v>1.0510000000000001E-3</v>
      </c>
      <c r="I104" s="33">
        <v>3.8000000000000002E-5</v>
      </c>
      <c r="J104" s="34">
        <v>2.8420000000000001E-2</v>
      </c>
      <c r="K104" s="34">
        <v>6.8999999999999997E-4</v>
      </c>
      <c r="M104" s="34">
        <v>1.4673350000000001</v>
      </c>
      <c r="N104" s="34">
        <v>6.9999999999999994E-5</v>
      </c>
      <c r="O104" s="35">
        <v>-1.5193000000000001</v>
      </c>
      <c r="P104" s="35">
        <v>4.7000000000000002E-3</v>
      </c>
      <c r="Q104" s="36">
        <v>-1.1819999999999999</v>
      </c>
      <c r="R104" s="36">
        <v>4.9000000000000002E-2</v>
      </c>
      <c r="T104" s="32">
        <v>745</v>
      </c>
      <c r="U104" s="32">
        <v>17</v>
      </c>
      <c r="V104" s="32">
        <v>98.026315789473685</v>
      </c>
      <c r="W104" s="9">
        <f t="shared" si="11"/>
        <v>0.28214827934477538</v>
      </c>
      <c r="X104" s="9">
        <f t="shared" si="7"/>
        <v>5.3723815267134449E-5</v>
      </c>
      <c r="Y104" s="10">
        <f t="shared" si="8"/>
        <v>-5.88379119805027</v>
      </c>
      <c r="Z104" s="10">
        <f t="shared" si="9"/>
        <v>1.9029782999446798</v>
      </c>
      <c r="AA104" s="51">
        <f t="shared" si="10"/>
        <v>1.5205498784123257</v>
      </c>
    </row>
    <row r="105" spans="1:27" ht="15" customHeight="1" x14ac:dyDescent="0.25">
      <c r="A105" s="30" t="s">
        <v>223</v>
      </c>
      <c r="B105" s="31">
        <v>36.36</v>
      </c>
      <c r="C105" s="32">
        <v>73</v>
      </c>
      <c r="D105" s="31">
        <v>6.2610000000000001</v>
      </c>
      <c r="E105" s="32"/>
      <c r="F105" s="33">
        <v>0.282522</v>
      </c>
      <c r="G105" s="33">
        <v>4.3999999999999999E-5</v>
      </c>
      <c r="H105" s="33">
        <v>1.0748000000000001E-3</v>
      </c>
      <c r="I105" s="33">
        <v>5.4999999999999999E-6</v>
      </c>
      <c r="J105" s="34">
        <v>3.1879999999999999E-2</v>
      </c>
      <c r="K105" s="34">
        <v>5.6999999999999998E-4</v>
      </c>
      <c r="M105" s="34">
        <v>1.4671529999999999</v>
      </c>
      <c r="N105" s="34">
        <v>5.7000000000000003E-5</v>
      </c>
      <c r="O105" s="35">
        <v>-1.5297000000000001</v>
      </c>
      <c r="P105" s="35">
        <v>4.5999999999999999E-3</v>
      </c>
      <c r="Q105" s="36">
        <v>-1.2789999999999999</v>
      </c>
      <c r="R105" s="36">
        <v>3.9E-2</v>
      </c>
      <c r="T105" s="32">
        <v>700</v>
      </c>
      <c r="U105" s="32">
        <v>17</v>
      </c>
      <c r="V105" s="32">
        <v>97.642627981587395</v>
      </c>
      <c r="W105" s="9">
        <f t="shared" si="11"/>
        <v>0.28250786125038013</v>
      </c>
      <c r="X105" s="9">
        <f t="shared" si="7"/>
        <v>5.4527500647445682E-5</v>
      </c>
      <c r="Y105" s="10">
        <f t="shared" si="8"/>
        <v>5.8390543016773044</v>
      </c>
      <c r="Z105" s="10">
        <f t="shared" si="9"/>
        <v>1.9312503131652115</v>
      </c>
      <c r="AA105" s="51">
        <f t="shared" si="10"/>
        <v>1.0237606476748833</v>
      </c>
    </row>
    <row r="106" spans="1:27" ht="15" customHeight="1" x14ac:dyDescent="0.25">
      <c r="A106" s="30" t="s">
        <v>224</v>
      </c>
      <c r="B106" s="31">
        <v>36.159999999999997</v>
      </c>
      <c r="C106" s="32">
        <v>72</v>
      </c>
      <c r="D106" s="31">
        <v>12.2</v>
      </c>
      <c r="E106" s="32"/>
      <c r="F106" s="33">
        <v>0.28189599999999998</v>
      </c>
      <c r="G106" s="33">
        <v>2.5000000000000001E-5</v>
      </c>
      <c r="H106" s="33">
        <v>1.0629999999999999E-3</v>
      </c>
      <c r="I106" s="33">
        <v>1.2999999999999999E-5</v>
      </c>
      <c r="J106" s="34">
        <v>3.4070000000000003E-2</v>
      </c>
      <c r="K106" s="34">
        <v>5.2999999999999998E-4</v>
      </c>
      <c r="M106" s="34">
        <v>1.4671799999999999</v>
      </c>
      <c r="N106" s="34">
        <v>4.1999999999999998E-5</v>
      </c>
      <c r="O106" s="35">
        <v>-1.5319</v>
      </c>
      <c r="P106" s="35">
        <v>3.3E-3</v>
      </c>
      <c r="Q106" s="36">
        <v>-1.2270000000000001</v>
      </c>
      <c r="R106" s="36">
        <v>2.1999999999999999E-2</v>
      </c>
      <c r="T106" s="32">
        <v>1035</v>
      </c>
      <c r="U106" s="32">
        <v>22</v>
      </c>
      <c r="V106" s="32">
        <v>99.768652400231332</v>
      </c>
      <c r="W106" s="9">
        <f t="shared" si="11"/>
        <v>0.28187525942831609</v>
      </c>
      <c r="X106" s="9">
        <f t="shared" si="7"/>
        <v>4.0770679744850818E-5</v>
      </c>
      <c r="Y106" s="10">
        <f t="shared" si="8"/>
        <v>-9.0085962466779357</v>
      </c>
      <c r="Z106" s="10">
        <f t="shared" si="9"/>
        <v>1.4451055820996483</v>
      </c>
      <c r="AA106" s="51">
        <f t="shared" si="10"/>
        <v>1.8881208325165648</v>
      </c>
    </row>
    <row r="107" spans="1:27" ht="15" customHeight="1" x14ac:dyDescent="0.25">
      <c r="A107" s="30" t="s">
        <v>225</v>
      </c>
      <c r="B107" s="31">
        <v>21.815999999999999</v>
      </c>
      <c r="C107" s="32">
        <v>44</v>
      </c>
      <c r="D107" s="31">
        <v>7.21</v>
      </c>
      <c r="E107" s="32"/>
      <c r="F107" s="33">
        <v>0.28208499999999997</v>
      </c>
      <c r="G107" s="33">
        <v>4.1E-5</v>
      </c>
      <c r="H107" s="33">
        <v>1.338E-3</v>
      </c>
      <c r="I107" s="33">
        <v>3.0000000000000001E-5</v>
      </c>
      <c r="J107" s="34">
        <v>3.6479999999999999E-2</v>
      </c>
      <c r="K107" s="34">
        <v>9.8999999999999999E-4</v>
      </c>
      <c r="M107" s="34">
        <v>1.467238</v>
      </c>
      <c r="N107" s="34">
        <v>6.6000000000000005E-5</v>
      </c>
      <c r="O107" s="35">
        <v>-1.5304</v>
      </c>
      <c r="P107" s="35">
        <v>6.4999999999999997E-3</v>
      </c>
      <c r="Q107" s="36">
        <v>-1.2809999999999999</v>
      </c>
      <c r="R107" s="36">
        <v>3.6999999999999998E-2</v>
      </c>
      <c r="T107" s="32">
        <v>960</v>
      </c>
      <c r="U107" s="32">
        <v>22</v>
      </c>
      <c r="V107" s="32">
        <v>99.481865284974091</v>
      </c>
      <c r="W107" s="9">
        <f t="shared" si="11"/>
        <v>0.28206080255837135</v>
      </c>
      <c r="X107" s="9">
        <f t="shared" si="7"/>
        <v>5.2136823137367976E-5</v>
      </c>
      <c r="Y107" s="10">
        <f t="shared" si="8"/>
        <v>-4.130334441387884</v>
      </c>
      <c r="Z107" s="10">
        <f t="shared" si="9"/>
        <v>1.847661511739096</v>
      </c>
      <c r="AA107" s="51">
        <f t="shared" si="10"/>
        <v>1.6403014429003913</v>
      </c>
    </row>
    <row r="108" spans="1:27" ht="15" customHeight="1" x14ac:dyDescent="0.25">
      <c r="A108" s="30" t="s">
        <v>226</v>
      </c>
      <c r="B108" s="31">
        <v>14.927</v>
      </c>
      <c r="C108" s="32">
        <v>30</v>
      </c>
      <c r="D108" s="31">
        <v>9.52</v>
      </c>
      <c r="E108" s="32"/>
      <c r="F108" s="33">
        <v>0.28208</v>
      </c>
      <c r="G108" s="33">
        <v>3.4999999999999997E-5</v>
      </c>
      <c r="H108" s="33">
        <v>8.0920000000000005E-4</v>
      </c>
      <c r="I108" s="33">
        <v>4.7999999999999998E-6</v>
      </c>
      <c r="J108" s="34">
        <v>2.4150000000000001E-2</v>
      </c>
      <c r="K108" s="34">
        <v>1.1E-4</v>
      </c>
      <c r="M108" s="34">
        <v>1.4672480000000001</v>
      </c>
      <c r="N108" s="34">
        <v>7.3999999999999996E-5</v>
      </c>
      <c r="O108" s="35">
        <v>-1.5287999999999999</v>
      </c>
      <c r="P108" s="35">
        <v>5.7999999999999996E-3</v>
      </c>
      <c r="Q108" s="36">
        <v>-1.264</v>
      </c>
      <c r="R108" s="36">
        <v>4.4999999999999998E-2</v>
      </c>
      <c r="T108" s="32">
        <v>1032</v>
      </c>
      <c r="U108" s="32">
        <v>20</v>
      </c>
      <c r="V108" s="32">
        <v>99.326275264677577</v>
      </c>
      <c r="W108" s="9">
        <f t="shared" si="11"/>
        <v>0.28206425761684684</v>
      </c>
      <c r="X108" s="9">
        <f t="shared" si="7"/>
        <v>4.7563098373184102E-5</v>
      </c>
      <c r="Y108" s="10">
        <f t="shared" si="8"/>
        <v>-2.3775953271509831</v>
      </c>
      <c r="Z108" s="10">
        <f t="shared" si="9"/>
        <v>1.6858495363747394</v>
      </c>
      <c r="AA108" s="51">
        <f t="shared" si="10"/>
        <v>1.6246503112916955</v>
      </c>
    </row>
    <row r="109" spans="1:27" ht="15" customHeight="1" x14ac:dyDescent="0.25">
      <c r="A109" s="30" t="s">
        <v>227</v>
      </c>
      <c r="B109" s="31">
        <v>35.976999999999997</v>
      </c>
      <c r="C109" s="32">
        <v>72</v>
      </c>
      <c r="D109" s="31">
        <v>6.45</v>
      </c>
      <c r="E109" s="32"/>
      <c r="F109" s="33">
        <v>0.28262300000000001</v>
      </c>
      <c r="G109" s="33">
        <v>4.3999999999999999E-5</v>
      </c>
      <c r="H109" s="33">
        <v>1.5349999999999999E-3</v>
      </c>
      <c r="I109" s="33">
        <v>1.5E-5</v>
      </c>
      <c r="J109" s="34">
        <v>4.4450000000000003E-2</v>
      </c>
      <c r="K109" s="34">
        <v>5.9999999999999995E-4</v>
      </c>
      <c r="M109" s="34">
        <v>1.467136</v>
      </c>
      <c r="N109" s="34">
        <v>4.8999999999999998E-5</v>
      </c>
      <c r="O109" s="35">
        <v>-1.5207999999999999</v>
      </c>
      <c r="P109" s="35">
        <v>4.7999999999999996E-3</v>
      </c>
      <c r="Q109" s="36">
        <v>-1.302</v>
      </c>
      <c r="R109" s="36">
        <v>3.2000000000000001E-2</v>
      </c>
      <c r="T109" s="32">
        <v>245.6</v>
      </c>
      <c r="U109" s="32">
        <v>6</v>
      </c>
      <c r="V109" s="32">
        <v>97.460317460317455</v>
      </c>
      <c r="W109" s="9">
        <f t="shared" si="11"/>
        <v>0.28261594532295192</v>
      </c>
      <c r="X109" s="9">
        <f t="shared" si="7"/>
        <v>5.4527500647445682E-5</v>
      </c>
      <c r="Y109" s="10">
        <f t="shared" si="8"/>
        <v>-0.51774587910613512</v>
      </c>
      <c r="Z109" s="10">
        <f t="shared" si="9"/>
        <v>1.9292852512708958</v>
      </c>
      <c r="AA109" s="51">
        <f t="shared" si="10"/>
        <v>0.89370432135139577</v>
      </c>
    </row>
    <row r="110" spans="1:27" ht="15" customHeight="1" x14ac:dyDescent="0.25">
      <c r="A110" s="30" t="s">
        <v>228</v>
      </c>
      <c r="B110" s="31">
        <v>36.154000000000003</v>
      </c>
      <c r="C110" s="32">
        <v>72</v>
      </c>
      <c r="D110" s="31">
        <v>9.7799999999999994</v>
      </c>
      <c r="E110" s="32"/>
      <c r="F110" s="33">
        <v>0.281277</v>
      </c>
      <c r="G110" s="33">
        <v>2.5999999999999998E-5</v>
      </c>
      <c r="H110" s="33">
        <v>2.632E-4</v>
      </c>
      <c r="I110" s="33">
        <v>1.3999999999999999E-6</v>
      </c>
      <c r="J110" s="34">
        <v>8.6979999999999991E-3</v>
      </c>
      <c r="K110" s="34">
        <v>5.7000000000000003E-5</v>
      </c>
      <c r="M110" s="34">
        <v>1.467139</v>
      </c>
      <c r="N110" s="34">
        <v>4.3000000000000002E-5</v>
      </c>
      <c r="O110" s="35">
        <v>-1.534</v>
      </c>
      <c r="P110" s="35">
        <v>3.8999999999999998E-3</v>
      </c>
      <c r="Q110" s="36">
        <v>-1.1060000000000001</v>
      </c>
      <c r="R110" s="36">
        <v>8.6999999999999994E-2</v>
      </c>
      <c r="T110" s="32">
        <v>2015</v>
      </c>
      <c r="U110" s="32">
        <v>21</v>
      </c>
      <c r="V110" s="32">
        <v>100.29732408325074</v>
      </c>
      <c r="W110" s="9">
        <f t="shared" si="11"/>
        <v>0.28126690979584829</v>
      </c>
      <c r="X110" s="9">
        <f t="shared" si="7"/>
        <v>4.1391404021332602E-5</v>
      </c>
      <c r="Y110" s="10">
        <f t="shared" si="8"/>
        <v>-8.1698606618663128</v>
      </c>
      <c r="Z110" s="10">
        <f t="shared" si="9"/>
        <v>1.4704036052803904</v>
      </c>
      <c r="AA110" s="51">
        <f t="shared" si="10"/>
        <v>2.674359465901698</v>
      </c>
    </row>
    <row r="111" spans="1:27" ht="15" customHeight="1" x14ac:dyDescent="0.25">
      <c r="A111" s="30" t="s">
        <v>229</v>
      </c>
      <c r="B111" s="31">
        <v>36.082000000000001</v>
      </c>
      <c r="C111" s="32">
        <v>72</v>
      </c>
      <c r="D111" s="31">
        <v>8.1999999999999993</v>
      </c>
      <c r="E111" s="32"/>
      <c r="F111" s="33">
        <v>0.28256500000000001</v>
      </c>
      <c r="G111" s="33">
        <v>3.3000000000000003E-5</v>
      </c>
      <c r="H111" s="33">
        <v>1.1299999999999999E-3</v>
      </c>
      <c r="I111" s="33">
        <v>3.4999999999999997E-5</v>
      </c>
      <c r="J111" s="34">
        <v>3.1399999999999997E-2</v>
      </c>
      <c r="K111" s="34">
        <v>1.1999999999999999E-3</v>
      </c>
      <c r="M111" s="34">
        <v>1.4672460000000001</v>
      </c>
      <c r="N111" s="34">
        <v>5.5999999999999999E-5</v>
      </c>
      <c r="O111" s="35">
        <v>-1.534</v>
      </c>
      <c r="P111" s="35">
        <v>4.7999999999999996E-3</v>
      </c>
      <c r="Q111" s="36">
        <v>-1.274</v>
      </c>
      <c r="R111" s="36">
        <v>3.2000000000000001E-2</v>
      </c>
      <c r="T111" s="32">
        <v>234.9</v>
      </c>
      <c r="U111" s="32">
        <v>5.2</v>
      </c>
      <c r="V111" s="32">
        <v>99.491740787801788</v>
      </c>
      <c r="W111" s="9">
        <f t="shared" si="11"/>
        <v>0.28256003340847069</v>
      </c>
      <c r="X111" s="9">
        <f t="shared" si="7"/>
        <v>4.6111260304368053E-5</v>
      </c>
      <c r="Y111" s="10">
        <f t="shared" si="8"/>
        <v>-2.734508293101845</v>
      </c>
      <c r="Z111" s="10">
        <f t="shared" si="9"/>
        <v>1.6314639613357329</v>
      </c>
      <c r="AA111" s="51">
        <f t="shared" si="10"/>
        <v>0.96523169294642686</v>
      </c>
    </row>
    <row r="112" spans="1:27" ht="15" customHeight="1" x14ac:dyDescent="0.25">
      <c r="A112" s="30" t="s">
        <v>230</v>
      </c>
      <c r="B112" s="31">
        <v>36.07</v>
      </c>
      <c r="C112" s="32">
        <v>72</v>
      </c>
      <c r="D112" s="31">
        <v>8.1999999999999993</v>
      </c>
      <c r="E112" s="32"/>
      <c r="F112" s="33">
        <v>0.28271800000000002</v>
      </c>
      <c r="G112" s="33">
        <v>4.1E-5</v>
      </c>
      <c r="H112" s="33">
        <v>2.4380000000000001E-3</v>
      </c>
      <c r="I112" s="33">
        <v>5.1999999999999997E-5</v>
      </c>
      <c r="J112" s="34">
        <v>6.3399999999999998E-2</v>
      </c>
      <c r="K112" s="34">
        <v>1.4E-3</v>
      </c>
      <c r="M112" s="34">
        <v>1.4672339999999999</v>
      </c>
      <c r="N112" s="34">
        <v>5.3000000000000001E-5</v>
      </c>
      <c r="O112" s="35">
        <v>-1.5298</v>
      </c>
      <c r="P112" s="35">
        <v>4.4000000000000003E-3</v>
      </c>
      <c r="Q112" s="36">
        <v>-1.246</v>
      </c>
      <c r="R112" s="36">
        <v>1.9E-2</v>
      </c>
      <c r="T112" s="32">
        <v>249.5</v>
      </c>
      <c r="U112" s="32">
        <v>6.8</v>
      </c>
      <c r="V112" s="32">
        <v>99.8</v>
      </c>
      <c r="W112" s="9">
        <f t="shared" si="11"/>
        <v>0.282706616902139</v>
      </c>
      <c r="X112" s="9">
        <f t="shared" si="7"/>
        <v>5.2136823137367976E-5</v>
      </c>
      <c r="Y112" s="10">
        <f t="shared" si="8"/>
        <v>2.7773721696711107</v>
      </c>
      <c r="Z112" s="10">
        <f t="shared" si="9"/>
        <v>1.8447146389788394</v>
      </c>
      <c r="AA112" s="51">
        <f t="shared" si="10"/>
        <v>0.77796801833454876</v>
      </c>
    </row>
    <row r="113" spans="1:27" ht="15" customHeight="1" x14ac:dyDescent="0.25">
      <c r="A113" s="30" t="s">
        <v>231</v>
      </c>
      <c r="B113" s="31">
        <v>36.154000000000003</v>
      </c>
      <c r="C113" s="32">
        <v>72</v>
      </c>
      <c r="D113" s="31">
        <v>8.01</v>
      </c>
      <c r="E113" s="32"/>
      <c r="F113" s="33">
        <v>0.282501</v>
      </c>
      <c r="G113" s="33">
        <v>3.3000000000000003E-5</v>
      </c>
      <c r="H113" s="33">
        <v>1.323E-3</v>
      </c>
      <c r="I113" s="33">
        <v>5.3999999999999998E-5</v>
      </c>
      <c r="J113" s="34">
        <v>3.4099999999999998E-2</v>
      </c>
      <c r="K113" s="34">
        <v>1.4E-3</v>
      </c>
      <c r="M113" s="34">
        <v>1.4672149999999999</v>
      </c>
      <c r="N113" s="34">
        <v>4.8999999999999998E-5</v>
      </c>
      <c r="O113" s="35">
        <v>-1.5354000000000001</v>
      </c>
      <c r="P113" s="35">
        <v>4.3E-3</v>
      </c>
      <c r="Q113" s="36">
        <v>-1.3029999999999999</v>
      </c>
      <c r="R113" s="36">
        <v>2.9000000000000001E-2</v>
      </c>
      <c r="T113" s="32">
        <v>314.3</v>
      </c>
      <c r="U113" s="32">
        <v>6.7</v>
      </c>
      <c r="V113" s="32">
        <v>100.41533546325878</v>
      </c>
      <c r="W113" s="9">
        <f t="shared" si="11"/>
        <v>0.28249321383895631</v>
      </c>
      <c r="X113" s="9">
        <f t="shared" si="7"/>
        <v>4.6111260304368053E-5</v>
      </c>
      <c r="Y113" s="10">
        <f t="shared" si="8"/>
        <v>-3.3279062106827961</v>
      </c>
      <c r="Z113" s="10">
        <f t="shared" si="9"/>
        <v>1.6317529997611491</v>
      </c>
      <c r="AA113" s="51">
        <f t="shared" si="10"/>
        <v>1.059908992244567</v>
      </c>
    </row>
    <row r="114" spans="1:27" ht="15" customHeight="1" x14ac:dyDescent="0.25">
      <c r="A114" s="30" t="s">
        <v>232</v>
      </c>
      <c r="B114" s="31">
        <v>36.167999999999999</v>
      </c>
      <c r="C114" s="32">
        <v>72</v>
      </c>
      <c r="D114" s="31">
        <v>10.199999999999999</v>
      </c>
      <c r="E114" s="32"/>
      <c r="F114" s="33">
        <v>0.28268599999999999</v>
      </c>
      <c r="G114" s="33">
        <v>2.6999999999999999E-5</v>
      </c>
      <c r="H114" s="33">
        <v>1.933E-3</v>
      </c>
      <c r="I114" s="33">
        <v>2.3E-5</v>
      </c>
      <c r="J114" s="34">
        <v>5.1819999999999998E-2</v>
      </c>
      <c r="K114" s="34">
        <v>5.1000000000000004E-4</v>
      </c>
      <c r="M114" s="34">
        <v>1.4672069999999999</v>
      </c>
      <c r="N114" s="34">
        <v>5.3000000000000001E-5</v>
      </c>
      <c r="O114" s="35">
        <v>-1.5313000000000001</v>
      </c>
      <c r="P114" s="35">
        <v>3.8E-3</v>
      </c>
      <c r="Q114" s="36">
        <v>-1.2589999999999999</v>
      </c>
      <c r="R114" s="36">
        <v>1.7999999999999999E-2</v>
      </c>
      <c r="T114" s="32">
        <v>241.1</v>
      </c>
      <c r="U114" s="32">
        <v>5.7</v>
      </c>
      <c r="V114" s="32">
        <v>99.586947542337882</v>
      </c>
      <c r="W114" s="9">
        <f t="shared" si="11"/>
        <v>0.28267727930290565</v>
      </c>
      <c r="X114" s="9">
        <f t="shared" si="7"/>
        <v>4.2026757272685084E-5</v>
      </c>
      <c r="Y114" s="10">
        <f t="shared" si="8"/>
        <v>1.5520153464598785</v>
      </c>
      <c r="Z114" s="10">
        <f t="shared" si="9"/>
        <v>1.486970583328695</v>
      </c>
      <c r="AA114" s="51">
        <f t="shared" si="10"/>
        <v>0.81319743580205384</v>
      </c>
    </row>
    <row r="115" spans="1:27" ht="15" customHeight="1" x14ac:dyDescent="0.25">
      <c r="A115" s="30" t="s">
        <v>233</v>
      </c>
      <c r="B115" s="31">
        <v>19.52</v>
      </c>
      <c r="C115" s="32">
        <v>39</v>
      </c>
      <c r="D115" s="31">
        <v>7.83</v>
      </c>
      <c r="E115" s="32"/>
      <c r="F115" s="33">
        <v>0.28148000000000001</v>
      </c>
      <c r="G115" s="33">
        <v>6.0999999999999999E-5</v>
      </c>
      <c r="H115" s="33">
        <v>8.9999999999999998E-4</v>
      </c>
      <c r="I115" s="33">
        <v>1.2E-4</v>
      </c>
      <c r="J115" s="34">
        <v>3.32E-2</v>
      </c>
      <c r="K115" s="34">
        <v>5.8999999999999999E-3</v>
      </c>
      <c r="M115" s="34">
        <v>1.46723</v>
      </c>
      <c r="N115" s="34">
        <v>7.4999999999999993E-5</v>
      </c>
      <c r="O115" s="35">
        <v>-1.534</v>
      </c>
      <c r="P115" s="35">
        <v>6.4000000000000003E-3</v>
      </c>
      <c r="Q115" s="36">
        <v>-1.141</v>
      </c>
      <c r="R115" s="36">
        <v>5.5E-2</v>
      </c>
      <c r="T115" s="32">
        <v>1922</v>
      </c>
      <c r="U115" s="32">
        <v>25</v>
      </c>
      <c r="V115" s="32">
        <v>97.593726501235366</v>
      </c>
      <c r="W115" s="9">
        <f t="shared" si="11"/>
        <v>0.28144711820130092</v>
      </c>
      <c r="X115" s="9">
        <f t="shared" si="7"/>
        <v>6.8980057457624589E-5</v>
      </c>
      <c r="Y115" s="10">
        <f t="shared" si="8"/>
        <v>-3.91730575128868</v>
      </c>
      <c r="Z115" s="10">
        <f t="shared" si="9"/>
        <v>2.4499464162475171</v>
      </c>
      <c r="AA115" s="51">
        <f t="shared" si="10"/>
        <v>2.444784276264484</v>
      </c>
    </row>
    <row r="116" spans="1:27" ht="15" customHeight="1" x14ac:dyDescent="0.25">
      <c r="A116" s="30" t="s">
        <v>234</v>
      </c>
      <c r="B116" s="31">
        <v>36.130000000000003</v>
      </c>
      <c r="C116" s="32">
        <v>72</v>
      </c>
      <c r="D116" s="31">
        <v>9.1300000000000008</v>
      </c>
      <c r="E116" s="32"/>
      <c r="F116" s="33">
        <v>0.28247299999999997</v>
      </c>
      <c r="G116" s="33">
        <v>3.3000000000000003E-5</v>
      </c>
      <c r="H116" s="33">
        <v>8.5899999999999995E-4</v>
      </c>
      <c r="I116" s="33">
        <v>1.2999999999999999E-5</v>
      </c>
      <c r="J116" s="34">
        <v>2.1610000000000001E-2</v>
      </c>
      <c r="K116" s="34">
        <v>4.6000000000000001E-4</v>
      </c>
      <c r="M116" s="34">
        <v>1.4671670000000001</v>
      </c>
      <c r="N116" s="34">
        <v>4.6999999999999997E-5</v>
      </c>
      <c r="O116" s="35">
        <v>-1.5227999999999999</v>
      </c>
      <c r="P116" s="35">
        <v>3.5999999999999999E-3</v>
      </c>
      <c r="Q116" s="36">
        <v>-1.2490000000000001</v>
      </c>
      <c r="R116" s="36">
        <v>5.2999999999999999E-2</v>
      </c>
      <c r="T116" s="32">
        <v>310.5</v>
      </c>
      <c r="U116" s="32">
        <v>7.3</v>
      </c>
      <c r="V116" s="32">
        <v>100.22595222724337</v>
      </c>
      <c r="W116" s="9">
        <f t="shared" si="11"/>
        <v>0.28246800588539223</v>
      </c>
      <c r="X116" s="9">
        <f t="shared" si="7"/>
        <v>4.6111260304368053E-5</v>
      </c>
      <c r="Y116" s="10">
        <f t="shared" si="8"/>
        <v>-4.3047602783963246</v>
      </c>
      <c r="Z116" s="10">
        <f t="shared" si="9"/>
        <v>1.6317391545894733</v>
      </c>
      <c r="AA116" s="51">
        <f t="shared" si="10"/>
        <v>1.0858214577294825</v>
      </c>
    </row>
    <row r="117" spans="1:27" ht="15" customHeight="1" x14ac:dyDescent="0.25">
      <c r="A117" s="30" t="s">
        <v>235</v>
      </c>
      <c r="B117" s="31">
        <v>36.152000000000001</v>
      </c>
      <c r="C117" s="32">
        <v>72</v>
      </c>
      <c r="D117" s="31">
        <v>8.61</v>
      </c>
      <c r="E117" s="32"/>
      <c r="F117" s="33">
        <v>0.28215600000000002</v>
      </c>
      <c r="G117" s="33">
        <v>3.8000000000000002E-5</v>
      </c>
      <c r="H117" s="33">
        <v>6.0499999999999996E-4</v>
      </c>
      <c r="I117" s="33">
        <v>3.6000000000000001E-5</v>
      </c>
      <c r="J117" s="34">
        <v>1.7600000000000001E-2</v>
      </c>
      <c r="K117" s="34">
        <v>1.1000000000000001E-3</v>
      </c>
      <c r="M117" s="34">
        <v>1.4671940000000001</v>
      </c>
      <c r="N117" s="34">
        <v>4.5000000000000003E-5</v>
      </c>
      <c r="O117" s="35">
        <v>-1.5310999999999999</v>
      </c>
      <c r="P117" s="35">
        <v>4.1999999999999997E-3</v>
      </c>
      <c r="Q117" s="36">
        <v>-1.3069999999999999</v>
      </c>
      <c r="R117" s="36">
        <v>6.2E-2</v>
      </c>
      <c r="T117" s="32">
        <v>907</v>
      </c>
      <c r="U117" s="32">
        <v>23</v>
      </c>
      <c r="V117" s="32">
        <v>100.66592674805773</v>
      </c>
      <c r="W117" s="9">
        <f t="shared" si="11"/>
        <v>0.28214566788401868</v>
      </c>
      <c r="X117" s="9">
        <f t="shared" si="7"/>
        <v>4.9812130318399243E-5</v>
      </c>
      <c r="Y117" s="10">
        <f t="shared" si="8"/>
        <v>-2.3215035634793768</v>
      </c>
      <c r="Z117" s="10">
        <f t="shared" si="9"/>
        <v>1.7650657827950056</v>
      </c>
      <c r="AA117" s="51">
        <f t="shared" si="10"/>
        <v>1.5125851357389004</v>
      </c>
    </row>
    <row r="118" spans="1:27" ht="15" customHeight="1" x14ac:dyDescent="0.25">
      <c r="A118" s="30" t="s">
        <v>236</v>
      </c>
      <c r="B118" s="31">
        <v>12.247999999999999</v>
      </c>
      <c r="C118" s="32">
        <v>24</v>
      </c>
      <c r="D118" s="31">
        <v>7.17</v>
      </c>
      <c r="E118" s="32"/>
      <c r="F118" s="33">
        <v>0.28216400000000003</v>
      </c>
      <c r="G118" s="33">
        <v>3.8999999999999999E-5</v>
      </c>
      <c r="H118" s="33">
        <v>4.103E-4</v>
      </c>
      <c r="I118" s="33">
        <v>3.8E-6</v>
      </c>
      <c r="J118" s="34">
        <v>1.37E-2</v>
      </c>
      <c r="K118" s="34">
        <v>2.0000000000000001E-4</v>
      </c>
      <c r="M118" s="34">
        <v>1.4672149999999999</v>
      </c>
      <c r="N118" s="34">
        <v>8.0000000000000007E-5</v>
      </c>
      <c r="O118" s="35">
        <v>-1.5445</v>
      </c>
      <c r="P118" s="35">
        <v>8.6999999999999994E-3</v>
      </c>
      <c r="Q118" s="36">
        <v>-1.39</v>
      </c>
      <c r="R118" s="36">
        <v>0.15</v>
      </c>
      <c r="T118" s="32">
        <v>652</v>
      </c>
      <c r="U118" s="32">
        <v>15</v>
      </c>
      <c r="V118" s="32">
        <v>97.023809523809518</v>
      </c>
      <c r="W118" s="9">
        <f t="shared" si="11"/>
        <v>0.28215897496130188</v>
      </c>
      <c r="X118" s="9">
        <f t="shared" si="7"/>
        <v>5.0579129360410992E-5</v>
      </c>
      <c r="Y118" s="10">
        <f t="shared" si="8"/>
        <v>-7.5969627889871383</v>
      </c>
      <c r="Z118" s="10">
        <f t="shared" si="9"/>
        <v>1.7912137861630928</v>
      </c>
      <c r="AA118" s="51">
        <f t="shared" si="10"/>
        <v>1.4941670208669742</v>
      </c>
    </row>
    <row r="119" spans="1:27" ht="15" customHeight="1" x14ac:dyDescent="0.25">
      <c r="A119" s="30" t="s">
        <v>237</v>
      </c>
      <c r="B119" s="31">
        <v>35.976999999999997</v>
      </c>
      <c r="C119" s="32">
        <v>72</v>
      </c>
      <c r="D119" s="31">
        <v>7.97</v>
      </c>
      <c r="E119" s="32"/>
      <c r="F119" s="33">
        <v>0.28224199999999999</v>
      </c>
      <c r="G119" s="33">
        <v>3.1000000000000001E-5</v>
      </c>
      <c r="H119" s="33">
        <v>5.4020000000000001E-4</v>
      </c>
      <c r="I119" s="33">
        <v>3.8999999999999999E-6</v>
      </c>
      <c r="J119" s="34">
        <v>1.5010000000000001E-2</v>
      </c>
      <c r="K119" s="34">
        <v>1.7000000000000001E-4</v>
      </c>
      <c r="M119" s="34">
        <v>1.4671559999999999</v>
      </c>
      <c r="N119" s="34">
        <v>4.5000000000000003E-5</v>
      </c>
      <c r="O119" s="35">
        <v>-1.5291999999999999</v>
      </c>
      <c r="P119" s="35">
        <v>3.8999999999999998E-3</v>
      </c>
      <c r="Q119" s="36">
        <v>-1.3839999999999999</v>
      </c>
      <c r="R119" s="36">
        <v>0.06</v>
      </c>
      <c r="T119" s="32">
        <v>1016</v>
      </c>
      <c r="U119" s="32">
        <v>21</v>
      </c>
      <c r="V119" s="32">
        <v>99.121951219512198</v>
      </c>
      <c r="W119" s="9">
        <f t="shared" si="11"/>
        <v>0.2822316552947246</v>
      </c>
      <c r="X119" s="9">
        <f t="shared" si="7"/>
        <v>4.4701770958846688E-5</v>
      </c>
      <c r="Y119" s="10">
        <f t="shared" si="8"/>
        <v>3.1929905852634555</v>
      </c>
      <c r="Z119" s="10">
        <f t="shared" si="9"/>
        <v>1.5843738061738222</v>
      </c>
      <c r="AA119" s="51">
        <f t="shared" si="10"/>
        <v>1.3928820570288536</v>
      </c>
    </row>
    <row r="120" spans="1:27" ht="15" customHeight="1" x14ac:dyDescent="0.25">
      <c r="A120" s="30" t="s">
        <v>238</v>
      </c>
      <c r="B120" s="31">
        <v>29.471</v>
      </c>
      <c r="C120" s="32">
        <v>59</v>
      </c>
      <c r="D120" s="31">
        <v>8.39</v>
      </c>
      <c r="E120" s="32"/>
      <c r="F120" s="33">
        <v>0.282717</v>
      </c>
      <c r="G120" s="33">
        <v>3.8999999999999999E-5</v>
      </c>
      <c r="H120" s="33">
        <v>2.0400000000000001E-3</v>
      </c>
      <c r="I120" s="33">
        <v>1.1E-5</v>
      </c>
      <c r="J120" s="34">
        <v>5.3699999999999998E-2</v>
      </c>
      <c r="K120" s="34">
        <v>3.4000000000000002E-4</v>
      </c>
      <c r="M120" s="34">
        <v>1.467185</v>
      </c>
      <c r="N120" s="34">
        <v>5.1999999999999997E-5</v>
      </c>
      <c r="O120" s="35">
        <v>-1.5301</v>
      </c>
      <c r="P120" s="35">
        <v>4.7999999999999996E-3</v>
      </c>
      <c r="Q120" s="36">
        <v>-1.266</v>
      </c>
      <c r="R120" s="36">
        <v>0.03</v>
      </c>
      <c r="T120" s="32">
        <v>234.9</v>
      </c>
      <c r="U120" s="32">
        <v>5.6</v>
      </c>
      <c r="V120" s="32">
        <v>97.630922693266839</v>
      </c>
      <c r="W120" s="9">
        <f t="shared" si="11"/>
        <v>0.28270803376396469</v>
      </c>
      <c r="X120" s="9">
        <f t="shared" si="7"/>
        <v>5.0579129360410992E-5</v>
      </c>
      <c r="Y120" s="10">
        <f t="shared" si="8"/>
        <v>2.501896972328943</v>
      </c>
      <c r="Z120" s="10">
        <f t="shared" si="9"/>
        <v>1.789541777921233</v>
      </c>
      <c r="AA120" s="51">
        <f t="shared" si="10"/>
        <v>0.77104145635789856</v>
      </c>
    </row>
    <row r="121" spans="1:27" ht="15" customHeight="1" x14ac:dyDescent="0.25">
      <c r="A121" s="30" t="s">
        <v>239</v>
      </c>
      <c r="B121" s="31">
        <v>35.976999999999997</v>
      </c>
      <c r="C121" s="32">
        <v>72</v>
      </c>
      <c r="D121" s="31">
        <v>6.7</v>
      </c>
      <c r="E121" s="32"/>
      <c r="F121" s="33">
        <v>0.281781</v>
      </c>
      <c r="G121" s="33">
        <v>3.4999999999999997E-5</v>
      </c>
      <c r="H121" s="33">
        <v>2.6469999999999998E-4</v>
      </c>
      <c r="I121" s="33">
        <v>2.3E-6</v>
      </c>
      <c r="J121" s="34">
        <v>7.7520000000000002E-3</v>
      </c>
      <c r="K121" s="34">
        <v>9.3999999999999994E-5</v>
      </c>
      <c r="M121" s="34">
        <v>1.4671670000000001</v>
      </c>
      <c r="N121" s="34">
        <v>5.3000000000000001E-5</v>
      </c>
      <c r="O121" s="35">
        <v>-1.5226</v>
      </c>
      <c r="P121" s="35">
        <v>4.8999999999999998E-3</v>
      </c>
      <c r="Q121" s="36">
        <v>-1.2</v>
      </c>
      <c r="R121" s="36">
        <v>0.15</v>
      </c>
      <c r="T121" s="32">
        <v>577.5</v>
      </c>
      <c r="U121" s="32">
        <v>12</v>
      </c>
      <c r="V121" s="32">
        <v>98.886986301369859</v>
      </c>
      <c r="W121" s="9">
        <f t="shared" si="11"/>
        <v>0.28177813058333223</v>
      </c>
      <c r="X121" s="9">
        <f t="shared" si="7"/>
        <v>4.7563098373184102E-5</v>
      </c>
      <c r="Y121" s="10">
        <f t="shared" si="8"/>
        <v>-22.754583752043757</v>
      </c>
      <c r="Z121" s="10">
        <f t="shared" si="9"/>
        <v>1.6841218452401421</v>
      </c>
      <c r="AA121" s="51">
        <f t="shared" si="10"/>
        <v>2.0038695236299819</v>
      </c>
    </row>
    <row r="122" spans="1:27" ht="15" customHeight="1" x14ac:dyDescent="0.25">
      <c r="A122" s="30" t="s">
        <v>240</v>
      </c>
      <c r="B122" s="31">
        <v>34.445999999999998</v>
      </c>
      <c r="C122" s="32">
        <v>69</v>
      </c>
      <c r="D122" s="31">
        <v>7.91</v>
      </c>
      <c r="E122" s="32"/>
      <c r="F122" s="33">
        <v>0.281524</v>
      </c>
      <c r="G122" s="33">
        <v>3.4999999999999997E-5</v>
      </c>
      <c r="H122" s="33">
        <v>8.9959999999999997E-4</v>
      </c>
      <c r="I122" s="33">
        <v>6.1E-6</v>
      </c>
      <c r="J122" s="34">
        <v>2.6190000000000001E-2</v>
      </c>
      <c r="K122" s="34">
        <v>1.7000000000000001E-4</v>
      </c>
      <c r="M122" s="34">
        <v>1.4671419999999999</v>
      </c>
      <c r="N122" s="34">
        <v>5.1E-5</v>
      </c>
      <c r="O122" s="35">
        <v>-1.5284</v>
      </c>
      <c r="P122" s="35">
        <v>4.7999999999999996E-3</v>
      </c>
      <c r="Q122" s="36">
        <v>-1.256</v>
      </c>
      <c r="R122" s="36">
        <v>4.7E-2</v>
      </c>
      <c r="T122" s="32">
        <v>2138</v>
      </c>
      <c r="U122" s="32">
        <v>23</v>
      </c>
      <c r="V122" s="32">
        <v>99.671207139502116</v>
      </c>
      <c r="W122" s="9">
        <f t="shared" si="11"/>
        <v>0.28148736484388853</v>
      </c>
      <c r="X122" s="9">
        <f t="shared" si="7"/>
        <v>4.7563098373184102E-5</v>
      </c>
      <c r="Y122" s="10">
        <f t="shared" si="8"/>
        <v>2.5117729831314328</v>
      </c>
      <c r="Z122" s="10">
        <f t="shared" si="9"/>
        <v>1.6901307513439434</v>
      </c>
      <c r="AA122" s="51">
        <f t="shared" si="10"/>
        <v>2.3853185153293524</v>
      </c>
    </row>
    <row r="123" spans="1:27" ht="15" customHeight="1" x14ac:dyDescent="0.25">
      <c r="A123" s="30" t="s">
        <v>241</v>
      </c>
      <c r="B123" s="31">
        <v>36.188000000000002</v>
      </c>
      <c r="C123" s="32">
        <v>72</v>
      </c>
      <c r="D123" s="31">
        <v>7.41</v>
      </c>
      <c r="E123" s="32"/>
      <c r="F123" s="33">
        <v>0.28273700000000002</v>
      </c>
      <c r="G123" s="33">
        <v>3.4E-5</v>
      </c>
      <c r="H123" s="33">
        <v>5.9100000000000005E-4</v>
      </c>
      <c r="I123" s="33">
        <v>2.5000000000000001E-5</v>
      </c>
      <c r="J123" s="34">
        <v>1.685E-2</v>
      </c>
      <c r="K123" s="34">
        <v>7.2000000000000005E-4</v>
      </c>
      <c r="M123" s="34">
        <v>1.467193</v>
      </c>
      <c r="N123" s="34">
        <v>4.8000000000000001E-5</v>
      </c>
      <c r="O123" s="35">
        <v>-1.5257000000000001</v>
      </c>
      <c r="P123" s="35">
        <v>3.7000000000000002E-3</v>
      </c>
      <c r="Q123" s="36">
        <v>-1.212</v>
      </c>
      <c r="R123" s="36">
        <v>6.7000000000000004E-2</v>
      </c>
      <c r="T123" s="32">
        <v>383.7</v>
      </c>
      <c r="U123" s="32">
        <v>9.1999999999999993</v>
      </c>
      <c r="V123" s="32">
        <v>100.18276762402087</v>
      </c>
      <c r="W123" s="9">
        <f t="shared" si="11"/>
        <v>0.282732751064878</v>
      </c>
      <c r="X123" s="9">
        <f t="shared" si="7"/>
        <v>4.6832129215498932E-5</v>
      </c>
      <c r="Y123" s="10">
        <f t="shared" si="8"/>
        <v>6.7003817761546181</v>
      </c>
      <c r="Z123" s="10">
        <f t="shared" si="9"/>
        <v>1.6575196312973439</v>
      </c>
      <c r="AA123" s="51">
        <f t="shared" si="10"/>
        <v>0.71434515318788472</v>
      </c>
    </row>
    <row r="124" spans="1:27" ht="15" customHeight="1" x14ac:dyDescent="0.25">
      <c r="A124" s="30" t="s">
        <v>242</v>
      </c>
      <c r="B124" s="31">
        <v>19.902000000000001</v>
      </c>
      <c r="C124" s="32">
        <v>40</v>
      </c>
      <c r="D124" s="31">
        <v>6.29</v>
      </c>
      <c r="E124" s="32"/>
      <c r="F124" s="33">
        <v>0.28194900000000001</v>
      </c>
      <c r="G124" s="33">
        <v>6.0000000000000002E-5</v>
      </c>
      <c r="H124" s="33">
        <v>6.02E-4</v>
      </c>
      <c r="I124" s="33">
        <v>1.2999999999999999E-5</v>
      </c>
      <c r="J124" s="34">
        <v>1.6559999999999998E-2</v>
      </c>
      <c r="K124" s="34">
        <v>4.2999999999999999E-4</v>
      </c>
      <c r="M124" s="34">
        <v>1.4671559999999999</v>
      </c>
      <c r="N124" s="34">
        <v>6.6000000000000005E-5</v>
      </c>
      <c r="O124" s="35">
        <v>-1.5304</v>
      </c>
      <c r="P124" s="35">
        <v>6.8999999999999999E-3</v>
      </c>
      <c r="Q124" s="36">
        <v>-1.0900000000000001</v>
      </c>
      <c r="R124" s="36">
        <v>0.12</v>
      </c>
      <c r="T124" s="32">
        <v>986</v>
      </c>
      <c r="U124" s="32">
        <v>21</v>
      </c>
      <c r="V124" s="32">
        <v>98.797595190380761</v>
      </c>
      <c r="W124" s="9">
        <f t="shared" si="11"/>
        <v>0.2819378153798987</v>
      </c>
      <c r="X124" s="9">
        <f t="shared" si="7"/>
        <v>6.8097344491963773E-5</v>
      </c>
      <c r="Y124" s="10">
        <f t="shared" si="8"/>
        <v>-7.9007005828413135</v>
      </c>
      <c r="Z124" s="10">
        <f t="shared" si="9"/>
        <v>2.41342378025311</v>
      </c>
      <c r="AA124" s="51">
        <f t="shared" si="10"/>
        <v>1.7939044943733444</v>
      </c>
    </row>
    <row r="125" spans="1:27" ht="15" customHeight="1" x14ac:dyDescent="0.25">
      <c r="A125" s="30" t="s">
        <v>243</v>
      </c>
      <c r="B125" s="31">
        <v>32.533000000000001</v>
      </c>
      <c r="C125" s="32">
        <v>65</v>
      </c>
      <c r="D125" s="31">
        <v>8.6199999999999992</v>
      </c>
      <c r="E125" s="32"/>
      <c r="F125" s="33">
        <v>0.28226200000000001</v>
      </c>
      <c r="G125" s="33">
        <v>3.6000000000000001E-5</v>
      </c>
      <c r="H125" s="33">
        <v>1.4120000000000001E-3</v>
      </c>
      <c r="I125" s="33">
        <v>1.5E-5</v>
      </c>
      <c r="J125" s="34">
        <v>4.0660000000000002E-2</v>
      </c>
      <c r="K125" s="34">
        <v>3.2000000000000003E-4</v>
      </c>
      <c r="M125" s="34">
        <v>1.467201</v>
      </c>
      <c r="N125" s="34">
        <v>4.5000000000000003E-5</v>
      </c>
      <c r="O125" s="35">
        <v>-1.5266</v>
      </c>
      <c r="P125" s="35">
        <v>4.4999999999999997E-3</v>
      </c>
      <c r="Q125" s="36">
        <v>-1.2529999999999999</v>
      </c>
      <c r="R125" s="36">
        <v>2.8000000000000001E-2</v>
      </c>
      <c r="T125" s="32">
        <v>580.20000000000005</v>
      </c>
      <c r="U125" s="32">
        <v>13</v>
      </c>
      <c r="V125" s="32">
        <v>99.570962759567522</v>
      </c>
      <c r="W125" s="9">
        <f t="shared" si="11"/>
        <v>0.28224662160279868</v>
      </c>
      <c r="X125" s="9">
        <f t="shared" si="7"/>
        <v>4.8303709245328031E-5</v>
      </c>
      <c r="Y125" s="10">
        <f t="shared" si="8"/>
        <v>-6.1055913715257759</v>
      </c>
      <c r="Z125" s="10">
        <f t="shared" si="9"/>
        <v>1.7103558830966481</v>
      </c>
      <c r="AA125" s="51">
        <f t="shared" si="10"/>
        <v>1.3970255425509068</v>
      </c>
    </row>
    <row r="126" spans="1:27" ht="15" customHeight="1" x14ac:dyDescent="0.25">
      <c r="A126" s="30" t="s">
        <v>244</v>
      </c>
      <c r="B126" s="31">
        <v>36.161999999999999</v>
      </c>
      <c r="C126" s="32">
        <v>72</v>
      </c>
      <c r="D126" s="31">
        <v>8.34</v>
      </c>
      <c r="E126" s="32"/>
      <c r="F126" s="33">
        <v>0.28105599999999997</v>
      </c>
      <c r="G126" s="33">
        <v>2.9E-5</v>
      </c>
      <c r="H126" s="33">
        <v>1.016E-3</v>
      </c>
      <c r="I126" s="33">
        <v>1.4E-5</v>
      </c>
      <c r="J126" s="34">
        <v>3.074E-2</v>
      </c>
      <c r="K126" s="34">
        <v>3.4000000000000002E-4</v>
      </c>
      <c r="M126" s="34">
        <v>1.46712</v>
      </c>
      <c r="N126" s="34">
        <v>5.3000000000000001E-5</v>
      </c>
      <c r="O126" s="35">
        <v>-1.5338000000000001</v>
      </c>
      <c r="P126" s="35">
        <v>3.8999999999999998E-3</v>
      </c>
      <c r="Q126" s="36">
        <v>-1.23</v>
      </c>
      <c r="R126" s="36">
        <v>2.7E-2</v>
      </c>
      <c r="T126" s="32">
        <v>2575</v>
      </c>
      <c r="U126" s="32">
        <v>21</v>
      </c>
      <c r="V126" s="32">
        <v>100.3875968992248</v>
      </c>
      <c r="W126" s="9">
        <f t="shared" si="11"/>
        <v>0.28100596239787895</v>
      </c>
      <c r="X126" s="9">
        <f t="shared" si="7"/>
        <v>4.333876240569392E-5</v>
      </c>
      <c r="Y126" s="10">
        <f t="shared" si="8"/>
        <v>-4.4196871950163974</v>
      </c>
      <c r="Z126" s="10">
        <f t="shared" si="9"/>
        <v>1.5415903512772111</v>
      </c>
      <c r="AA126" s="51">
        <f t="shared" si="10"/>
        <v>3.0232228288505585</v>
      </c>
    </row>
    <row r="127" spans="1:27" ht="15" customHeight="1" x14ac:dyDescent="0.25">
      <c r="A127" s="30" t="s">
        <v>245</v>
      </c>
      <c r="B127" s="31">
        <v>20.285</v>
      </c>
      <c r="C127" s="32">
        <v>41</v>
      </c>
      <c r="D127" s="31">
        <v>6.4</v>
      </c>
      <c r="E127" s="32"/>
      <c r="F127" s="33">
        <v>0.28243000000000001</v>
      </c>
      <c r="G127" s="33">
        <v>5.3000000000000001E-5</v>
      </c>
      <c r="H127" s="33">
        <v>1.7340000000000001E-3</v>
      </c>
      <c r="I127" s="33">
        <v>6.0000000000000002E-5</v>
      </c>
      <c r="J127" s="34">
        <v>4.4699999999999997E-2</v>
      </c>
      <c r="K127" s="34">
        <v>1.6000000000000001E-3</v>
      </c>
      <c r="M127" s="34">
        <v>1.467249</v>
      </c>
      <c r="N127" s="34">
        <v>8.6000000000000003E-5</v>
      </c>
      <c r="O127" s="35">
        <v>-1.5283</v>
      </c>
      <c r="P127" s="35">
        <v>6.4999999999999997E-3</v>
      </c>
      <c r="Q127" s="36">
        <v>-1.27</v>
      </c>
      <c r="R127" s="36">
        <v>3.4000000000000002E-2</v>
      </c>
      <c r="T127" s="32">
        <v>398.3</v>
      </c>
      <c r="U127" s="32">
        <v>8.4</v>
      </c>
      <c r="V127" s="32">
        <v>99.849586362496879</v>
      </c>
      <c r="W127" s="9">
        <f t="shared" si="11"/>
        <v>0.28241705746101836</v>
      </c>
      <c r="X127" s="9">
        <f t="shared" si="7"/>
        <v>6.2018129017708912E-5</v>
      </c>
      <c r="Y127" s="10">
        <f t="shared" si="8"/>
        <v>-4.1465016275699096</v>
      </c>
      <c r="Z127" s="10">
        <f t="shared" si="9"/>
        <v>2.1950661814729155</v>
      </c>
      <c r="AA127" s="51">
        <f t="shared" si="10"/>
        <v>1.1720162469720581</v>
      </c>
    </row>
    <row r="128" spans="1:27" ht="15" customHeight="1" x14ac:dyDescent="0.25">
      <c r="A128" s="30" t="s">
        <v>246</v>
      </c>
      <c r="B128" s="31">
        <v>36.189</v>
      </c>
      <c r="C128" s="32">
        <v>72</v>
      </c>
      <c r="D128" s="31">
        <v>8.61</v>
      </c>
      <c r="E128" s="32"/>
      <c r="F128" s="33">
        <v>0.282497</v>
      </c>
      <c r="G128" s="33">
        <v>3.3000000000000003E-5</v>
      </c>
      <c r="H128" s="33">
        <v>6.9899999999999997E-4</v>
      </c>
      <c r="I128" s="33">
        <v>2.1999999999999999E-5</v>
      </c>
      <c r="J128" s="34">
        <v>2.0639999999999999E-2</v>
      </c>
      <c r="K128" s="34">
        <v>7.3999999999999999E-4</v>
      </c>
      <c r="M128" s="34">
        <v>1.467163</v>
      </c>
      <c r="N128" s="34">
        <v>5.0000000000000002E-5</v>
      </c>
      <c r="O128" s="35">
        <v>-1.5295000000000001</v>
      </c>
      <c r="P128" s="35">
        <v>3.8999999999999998E-3</v>
      </c>
      <c r="Q128" s="36">
        <v>-1.25</v>
      </c>
      <c r="R128" s="36">
        <v>4.3999999999999997E-2</v>
      </c>
      <c r="T128" s="32">
        <v>321.10000000000002</v>
      </c>
      <c r="U128" s="32">
        <v>8</v>
      </c>
      <c r="V128" s="32">
        <v>98.466727997546769</v>
      </c>
      <c r="W128" s="9">
        <f t="shared" si="11"/>
        <v>0.28249279695312424</v>
      </c>
      <c r="X128" s="9">
        <f t="shared" si="7"/>
        <v>4.6111260304368053E-5</v>
      </c>
      <c r="Y128" s="10">
        <f t="shared" si="8"/>
        <v>-3.1908567295946266</v>
      </c>
      <c r="Z128" s="10">
        <f t="shared" si="9"/>
        <v>1.6317777783714238</v>
      </c>
      <c r="AA128" s="51">
        <f t="shared" si="10"/>
        <v>1.0482326250247835</v>
      </c>
    </row>
    <row r="129" spans="1:27" ht="15" customHeight="1" x14ac:dyDescent="0.25">
      <c r="A129" s="30" t="s">
        <v>247</v>
      </c>
      <c r="B129" s="31">
        <v>36.064</v>
      </c>
      <c r="C129" s="32">
        <v>72</v>
      </c>
      <c r="D129" s="31">
        <v>5.47</v>
      </c>
      <c r="E129" s="32"/>
      <c r="F129" s="33">
        <v>0.28212300000000001</v>
      </c>
      <c r="G129" s="33">
        <v>4.1999999999999998E-5</v>
      </c>
      <c r="H129" s="33">
        <v>7.3499999999999998E-4</v>
      </c>
      <c r="I129" s="33">
        <v>2.6999999999999999E-5</v>
      </c>
      <c r="J129" s="34">
        <v>2.1899999999999999E-2</v>
      </c>
      <c r="K129" s="34">
        <v>1.1000000000000001E-3</v>
      </c>
      <c r="M129" s="34">
        <v>1.467198</v>
      </c>
      <c r="N129" s="34">
        <v>4.8000000000000001E-5</v>
      </c>
      <c r="O129" s="35">
        <v>-1.5329999999999999</v>
      </c>
      <c r="P129" s="35">
        <v>4.7999999999999996E-3</v>
      </c>
      <c r="Q129" s="36">
        <v>-1.298</v>
      </c>
      <c r="R129" s="36">
        <v>6.2E-2</v>
      </c>
      <c r="T129" s="32">
        <v>615.79999999999995</v>
      </c>
      <c r="U129" s="32">
        <v>13</v>
      </c>
      <c r="V129" s="32">
        <v>98.828438452896791</v>
      </c>
      <c r="W129" s="9">
        <f t="shared" si="11"/>
        <v>0.28211450095219048</v>
      </c>
      <c r="X129" s="9">
        <f t="shared" si="7"/>
        <v>5.2926820486943938E-5</v>
      </c>
      <c r="Y129" s="10">
        <f t="shared" si="8"/>
        <v>-9.9849387581762983</v>
      </c>
      <c r="Z129" s="10">
        <f t="shared" si="9"/>
        <v>1.8742026093088171</v>
      </c>
      <c r="AA129" s="51">
        <f t="shared" si="10"/>
        <v>1.5627969779377324</v>
      </c>
    </row>
    <row r="130" spans="1:27" ht="15" customHeight="1" x14ac:dyDescent="0.25">
      <c r="A130" s="30" t="s">
        <v>248</v>
      </c>
      <c r="B130" s="31">
        <v>35.976999999999997</v>
      </c>
      <c r="C130" s="32">
        <v>72</v>
      </c>
      <c r="D130" s="31">
        <v>4.79</v>
      </c>
      <c r="E130" s="32"/>
      <c r="F130" s="33">
        <v>0.282551</v>
      </c>
      <c r="G130" s="33">
        <v>5.8E-5</v>
      </c>
      <c r="H130" s="33">
        <v>1.0464999999999999E-3</v>
      </c>
      <c r="I130" s="33">
        <v>2.7E-6</v>
      </c>
      <c r="J130" s="34">
        <v>2.9020000000000001E-2</v>
      </c>
      <c r="K130" s="34">
        <v>1.6000000000000001E-4</v>
      </c>
      <c r="M130" s="34">
        <v>1.467184</v>
      </c>
      <c r="N130" s="34">
        <v>5.5000000000000002E-5</v>
      </c>
      <c r="O130" s="35">
        <v>-1.5218</v>
      </c>
      <c r="P130" s="35">
        <v>5.8999999999999999E-3</v>
      </c>
      <c r="Q130" s="36">
        <v>-1.2949999999999999</v>
      </c>
      <c r="R130" s="36">
        <v>7.0999999999999994E-2</v>
      </c>
      <c r="T130" s="32">
        <v>420.7</v>
      </c>
      <c r="U130" s="32">
        <v>9.4</v>
      </c>
      <c r="V130" s="32">
        <v>99.221698113207552</v>
      </c>
      <c r="W130" s="9">
        <f t="shared" si="11"/>
        <v>0.28254274793281287</v>
      </c>
      <c r="X130" s="9">
        <f t="shared" si="7"/>
        <v>6.6341904757530052E-5</v>
      </c>
      <c r="Y130" s="10">
        <f t="shared" si="8"/>
        <v>0.80338535717539017</v>
      </c>
      <c r="Z130" s="10">
        <f t="shared" si="9"/>
        <v>2.3482193421853204</v>
      </c>
      <c r="AA130" s="51">
        <f t="shared" si="10"/>
        <v>0.98262060604167323</v>
      </c>
    </row>
    <row r="131" spans="1:27" ht="15" customHeight="1" x14ac:dyDescent="0.25">
      <c r="A131" s="30" t="s">
        <v>249</v>
      </c>
      <c r="B131" s="31">
        <v>36.36</v>
      </c>
      <c r="C131" s="32">
        <v>73</v>
      </c>
      <c r="D131" s="31">
        <v>8</v>
      </c>
      <c r="E131" s="32"/>
      <c r="F131" s="33">
        <v>0.28214800000000001</v>
      </c>
      <c r="G131" s="33">
        <v>3.4999999999999997E-5</v>
      </c>
      <c r="H131" s="33">
        <v>7.0680000000000005E-4</v>
      </c>
      <c r="I131" s="33">
        <v>1.5E-6</v>
      </c>
      <c r="J131" s="34">
        <v>2.0448000000000001E-2</v>
      </c>
      <c r="K131" s="34">
        <v>3.4999999999999997E-5</v>
      </c>
      <c r="M131" s="34">
        <v>1.467184</v>
      </c>
      <c r="N131" s="34">
        <v>4.6E-5</v>
      </c>
      <c r="O131" s="35">
        <v>-1.5355000000000001</v>
      </c>
      <c r="P131" s="35">
        <v>4.4999999999999997E-3</v>
      </c>
      <c r="Q131" s="36">
        <v>-1.2649999999999999</v>
      </c>
      <c r="R131" s="36">
        <v>5.1999999999999998E-2</v>
      </c>
      <c r="T131" s="32">
        <v>954</v>
      </c>
      <c r="U131" s="32">
        <v>21</v>
      </c>
      <c r="V131" s="32">
        <v>99.168399168399162</v>
      </c>
      <c r="W131" s="9">
        <f t="shared" si="11"/>
        <v>0.28213529827742995</v>
      </c>
      <c r="X131" s="9">
        <f t="shared" si="7"/>
        <v>4.7563098373184102E-5</v>
      </c>
      <c r="Y131" s="10">
        <f t="shared" si="8"/>
        <v>-1.6260719405525315</v>
      </c>
      <c r="Z131" s="10">
        <f t="shared" si="9"/>
        <v>1.6855517392388997</v>
      </c>
      <c r="AA131" s="51">
        <f t="shared" si="10"/>
        <v>1.5275041138729661</v>
      </c>
    </row>
    <row r="132" spans="1:27" ht="15" customHeight="1" x14ac:dyDescent="0.25">
      <c r="A132" s="30" t="s">
        <v>250</v>
      </c>
      <c r="B132" s="31">
        <v>35.976999999999997</v>
      </c>
      <c r="C132" s="32">
        <v>72</v>
      </c>
      <c r="D132" s="31">
        <v>5.63</v>
      </c>
      <c r="E132" s="32"/>
      <c r="F132" s="33">
        <v>0.28245500000000001</v>
      </c>
      <c r="G132" s="33">
        <v>4.5000000000000003E-5</v>
      </c>
      <c r="H132" s="33">
        <v>1.2880999999999999E-3</v>
      </c>
      <c r="I132" s="33">
        <v>3.7000000000000002E-6</v>
      </c>
      <c r="J132" s="34">
        <v>3.703E-2</v>
      </c>
      <c r="K132" s="34">
        <v>1.3999999999999999E-4</v>
      </c>
      <c r="M132" s="34">
        <v>1.4671780000000001</v>
      </c>
      <c r="N132" s="34">
        <v>6.6000000000000005E-5</v>
      </c>
      <c r="O132" s="35">
        <v>-1.5342</v>
      </c>
      <c r="P132" s="35">
        <v>5.1999999999999998E-3</v>
      </c>
      <c r="Q132" s="36">
        <v>-1.2629999999999999</v>
      </c>
      <c r="R132" s="36">
        <v>4.3999999999999997E-2</v>
      </c>
      <c r="T132" s="32">
        <v>320</v>
      </c>
      <c r="U132" s="32">
        <v>7.2</v>
      </c>
      <c r="V132" s="32">
        <v>99.348028562558198</v>
      </c>
      <c r="W132" s="9">
        <f t="shared" si="11"/>
        <v>0.28244728134114105</v>
      </c>
      <c r="X132" s="9">
        <f t="shared" si="7"/>
        <v>5.5337585119493502E-5</v>
      </c>
      <c r="Y132" s="10">
        <f t="shared" si="8"/>
        <v>-4.8261096615120902</v>
      </c>
      <c r="Z132" s="10">
        <f t="shared" si="9"/>
        <v>1.9582726493760916</v>
      </c>
      <c r="AA132" s="51">
        <f t="shared" si="10"/>
        <v>1.1232898044014989</v>
      </c>
    </row>
    <row r="133" spans="1:27" ht="15" customHeight="1" x14ac:dyDescent="0.25">
      <c r="A133" s="30" t="s">
        <v>251</v>
      </c>
      <c r="B133" s="31">
        <v>36.36</v>
      </c>
      <c r="C133" s="32">
        <v>73</v>
      </c>
      <c r="D133" s="31">
        <v>8</v>
      </c>
      <c r="E133" s="32"/>
      <c r="F133" s="33">
        <v>0.28110800000000002</v>
      </c>
      <c r="G133" s="33">
        <v>3.3000000000000003E-5</v>
      </c>
      <c r="H133" s="33">
        <v>3.7780000000000002E-4</v>
      </c>
      <c r="I133" s="33">
        <v>1.5E-6</v>
      </c>
      <c r="J133" s="34">
        <v>8.6569999999999998E-3</v>
      </c>
      <c r="K133" s="34">
        <v>4.8000000000000001E-5</v>
      </c>
      <c r="M133" s="34">
        <v>1.4671959999999999</v>
      </c>
      <c r="N133" s="34">
        <v>6.0000000000000002E-5</v>
      </c>
      <c r="O133" s="35">
        <v>-1.5258</v>
      </c>
      <c r="P133" s="35">
        <v>4.1000000000000003E-3</v>
      </c>
      <c r="Q133" s="36">
        <v>-1.288</v>
      </c>
      <c r="R133" s="36">
        <v>9.4E-2</v>
      </c>
      <c r="T133" s="32">
        <v>2577</v>
      </c>
      <c r="U133" s="32">
        <v>22</v>
      </c>
      <c r="V133" s="32">
        <v>98.224151539068671</v>
      </c>
      <c r="W133" s="9">
        <f t="shared" ref="W133:W164" si="12">F133-(H133*(EXP($W$4*T133*1000000)-1))</f>
        <v>0.28108937869585632</v>
      </c>
      <c r="X133" s="9">
        <f t="shared" si="7"/>
        <v>4.6111260304368053E-5</v>
      </c>
      <c r="Y133" s="10">
        <f t="shared" si="8"/>
        <v>-1.4056905742521053</v>
      </c>
      <c r="Z133" s="10">
        <f t="shared" si="9"/>
        <v>1.6402177379259975</v>
      </c>
      <c r="AA133" s="51">
        <f t="shared" si="10"/>
        <v>2.9057571866105611</v>
      </c>
    </row>
    <row r="134" spans="1:27" ht="15" customHeight="1" x14ac:dyDescent="0.25">
      <c r="A134" s="30" t="s">
        <v>252</v>
      </c>
      <c r="B134" s="31">
        <v>35.976999999999997</v>
      </c>
      <c r="C134" s="32">
        <v>72</v>
      </c>
      <c r="D134" s="31">
        <v>8.52</v>
      </c>
      <c r="E134" s="32"/>
      <c r="F134" s="33">
        <v>0.28244999999999998</v>
      </c>
      <c r="G134" s="33">
        <v>3.0000000000000001E-5</v>
      </c>
      <c r="H134" s="33">
        <v>7.224E-4</v>
      </c>
      <c r="I134" s="33">
        <v>7.3000000000000004E-6</v>
      </c>
      <c r="J134" s="34">
        <v>1.7500000000000002E-2</v>
      </c>
      <c r="K134" s="34">
        <v>1.7000000000000001E-4</v>
      </c>
      <c r="M134" s="34">
        <v>1.4671879999999999</v>
      </c>
      <c r="N134" s="34">
        <v>4.8999999999999998E-5</v>
      </c>
      <c r="O134" s="35">
        <v>-1.528</v>
      </c>
      <c r="P134" s="35">
        <v>4.1999999999999997E-3</v>
      </c>
      <c r="Q134" s="36">
        <v>-1.3180000000000001</v>
      </c>
      <c r="R134" s="36">
        <v>0.05</v>
      </c>
      <c r="T134" s="32">
        <v>309.3</v>
      </c>
      <c r="U134" s="32">
        <v>6.5</v>
      </c>
      <c r="V134" s="32">
        <v>100.19436345966959</v>
      </c>
      <c r="W134" s="9">
        <f t="shared" si="12"/>
        <v>0.28244581633864113</v>
      </c>
      <c r="X134" s="9">
        <f t="shared" ref="X134:X197" si="13">SQRT(G134^2+$X$4^2)</f>
        <v>4.4014183246508038E-5</v>
      </c>
      <c r="Y134" s="10">
        <f t="shared" ref="Y134:Y197" si="14">((W134/(0.282785-(0.0336*(EXP($W$4*T134*1000000)-1))))-1)*10000</f>
        <v>-5.1167610529911922</v>
      </c>
      <c r="Z134" s="10">
        <f t="shared" ref="Z134:Z197" si="15">((((W134+X134)/(0.282785-(0.0336*(EXP($W$4*T134*1000000)-1))))-1)*10000)-Y134</f>
        <v>1.5575257162925293</v>
      </c>
      <c r="AA134" s="51">
        <f t="shared" ref="AA134:AA197" si="16">(1/0.00001867*LN(1+(F134-0.28325)/(H134-0.0388)))/1000</f>
        <v>1.1136618406530683</v>
      </c>
    </row>
    <row r="135" spans="1:27" ht="15" customHeight="1" x14ac:dyDescent="0.25">
      <c r="A135" s="30" t="s">
        <v>253</v>
      </c>
      <c r="B135" s="31">
        <v>36.36</v>
      </c>
      <c r="C135" s="32">
        <v>73</v>
      </c>
      <c r="D135" s="31">
        <v>8.8699999999999992</v>
      </c>
      <c r="E135" s="32"/>
      <c r="F135" s="33">
        <v>0.28261500000000001</v>
      </c>
      <c r="G135" s="33">
        <v>3.4E-5</v>
      </c>
      <c r="H135" s="33">
        <v>9.7530000000000002E-4</v>
      </c>
      <c r="I135" s="33">
        <v>4.3000000000000003E-6</v>
      </c>
      <c r="J135" s="34">
        <v>2.596E-2</v>
      </c>
      <c r="K135" s="34">
        <v>2.2000000000000001E-4</v>
      </c>
      <c r="M135" s="34">
        <v>1.467195</v>
      </c>
      <c r="N135" s="34">
        <v>4.6E-5</v>
      </c>
      <c r="O135" s="35">
        <v>-1.5355000000000001</v>
      </c>
      <c r="P135" s="35">
        <v>3.8999999999999998E-3</v>
      </c>
      <c r="Q135" s="36">
        <v>-1.3069999999999999</v>
      </c>
      <c r="R135" s="36">
        <v>4.3999999999999997E-2</v>
      </c>
      <c r="T135" s="32">
        <v>239.4</v>
      </c>
      <c r="U135" s="32">
        <v>4.7</v>
      </c>
      <c r="V135" s="32">
        <v>99.130434782608702</v>
      </c>
      <c r="W135" s="9">
        <f t="shared" si="12"/>
        <v>0.28261063104460676</v>
      </c>
      <c r="X135" s="9">
        <f t="shared" si="13"/>
        <v>4.6832129215498932E-5</v>
      </c>
      <c r="Y135" s="10">
        <f t="shared" si="14"/>
        <v>-0.84399974153104296</v>
      </c>
      <c r="Z135" s="10">
        <f t="shared" si="15"/>
        <v>1.6569856700687779</v>
      </c>
      <c r="AA135" s="51">
        <f t="shared" si="16"/>
        <v>0.89173066082614405</v>
      </c>
    </row>
    <row r="136" spans="1:27" ht="15" customHeight="1" x14ac:dyDescent="0.25">
      <c r="A136" s="30" t="s">
        <v>254</v>
      </c>
      <c r="B136" s="31">
        <v>36.36</v>
      </c>
      <c r="C136" s="32">
        <v>73</v>
      </c>
      <c r="D136" s="31">
        <v>9.01</v>
      </c>
      <c r="E136" s="32"/>
      <c r="F136" s="33">
        <v>0.28244000000000002</v>
      </c>
      <c r="G136" s="33">
        <v>3.6000000000000001E-5</v>
      </c>
      <c r="H136" s="33">
        <v>2.3809999999999999E-4</v>
      </c>
      <c r="I136" s="33">
        <v>2.3999999999999999E-6</v>
      </c>
      <c r="J136" s="34">
        <v>6.77E-3</v>
      </c>
      <c r="K136" s="34">
        <v>1.1E-4</v>
      </c>
      <c r="M136" s="34">
        <v>1.467265</v>
      </c>
      <c r="N136" s="34">
        <v>3.8000000000000002E-5</v>
      </c>
      <c r="O136" s="35">
        <v>-1.5304</v>
      </c>
      <c r="P136" s="35">
        <v>3.3E-3</v>
      </c>
      <c r="Q136" s="36">
        <v>-1.28</v>
      </c>
      <c r="R136" s="36">
        <v>0.15</v>
      </c>
      <c r="T136" s="32">
        <v>649.20000000000005</v>
      </c>
      <c r="U136" s="32">
        <v>13</v>
      </c>
      <c r="V136" s="32">
        <v>101.27925117004682</v>
      </c>
      <c r="W136" s="9">
        <f t="shared" si="12"/>
        <v>0.28243709653343058</v>
      </c>
      <c r="X136" s="9">
        <f t="shared" si="13"/>
        <v>4.8303709245328031E-5</v>
      </c>
      <c r="Y136" s="10">
        <f t="shared" si="14"/>
        <v>2.1894814271194996</v>
      </c>
      <c r="Z136" s="10">
        <f t="shared" si="15"/>
        <v>1.7106210850381665</v>
      </c>
      <c r="AA136" s="51">
        <f t="shared" si="16"/>
        <v>1.1134237547046351</v>
      </c>
    </row>
    <row r="137" spans="1:27" ht="15" customHeight="1" x14ac:dyDescent="0.25">
      <c r="A137" s="30" t="s">
        <v>255</v>
      </c>
      <c r="B137" s="31">
        <v>36.743000000000002</v>
      </c>
      <c r="C137" s="32">
        <v>73</v>
      </c>
      <c r="D137" s="31">
        <v>8.84</v>
      </c>
      <c r="E137" s="32"/>
      <c r="F137" s="33">
        <v>0.28244999999999998</v>
      </c>
      <c r="G137" s="33">
        <v>3.4E-5</v>
      </c>
      <c r="H137" s="33">
        <v>9.9719999999999995E-4</v>
      </c>
      <c r="I137" s="33">
        <v>9.5999999999999996E-6</v>
      </c>
      <c r="J137" s="34">
        <v>2.8729999999999999E-2</v>
      </c>
      <c r="K137" s="34">
        <v>2.1000000000000001E-4</v>
      </c>
      <c r="M137" s="34">
        <v>1.4672270000000001</v>
      </c>
      <c r="N137" s="34">
        <v>5.1999999999999997E-5</v>
      </c>
      <c r="O137" s="35">
        <v>-1.5322</v>
      </c>
      <c r="P137" s="35">
        <v>4.3E-3</v>
      </c>
      <c r="Q137" s="36">
        <v>-1.2769999999999999</v>
      </c>
      <c r="R137" s="36">
        <v>2.8000000000000001E-2</v>
      </c>
      <c r="T137" s="32">
        <v>738</v>
      </c>
      <c r="U137" s="32">
        <v>16</v>
      </c>
      <c r="V137" s="32">
        <v>99.27360774818402</v>
      </c>
      <c r="W137" s="9">
        <f t="shared" si="12"/>
        <v>0.28243616502624724</v>
      </c>
      <c r="X137" s="9">
        <f t="shared" si="13"/>
        <v>4.6832129215498932E-5</v>
      </c>
      <c r="Y137" s="10">
        <f t="shared" si="14"/>
        <v>4.155776267731337</v>
      </c>
      <c r="Z137" s="10">
        <f t="shared" si="15"/>
        <v>1.6588382580651206</v>
      </c>
      <c r="AA137" s="51">
        <f t="shared" si="16"/>
        <v>1.1216732053458018</v>
      </c>
    </row>
    <row r="138" spans="1:27" ht="15" customHeight="1" x14ac:dyDescent="0.25">
      <c r="A138" s="30" t="s">
        <v>256</v>
      </c>
      <c r="B138" s="31">
        <v>29.088000000000001</v>
      </c>
      <c r="C138" s="32">
        <v>58</v>
      </c>
      <c r="D138" s="31">
        <v>7.79</v>
      </c>
      <c r="E138" s="32"/>
      <c r="F138" s="33">
        <v>0.282605</v>
      </c>
      <c r="G138" s="33">
        <v>3.3000000000000003E-5</v>
      </c>
      <c r="H138" s="33">
        <v>7.0899999999999999E-4</v>
      </c>
      <c r="I138" s="33">
        <v>2.5999999999999998E-5</v>
      </c>
      <c r="J138" s="34">
        <v>1.8610000000000002E-2</v>
      </c>
      <c r="K138" s="34">
        <v>9.1E-4</v>
      </c>
      <c r="M138" s="34">
        <v>1.4671510000000001</v>
      </c>
      <c r="N138" s="34">
        <v>4.8000000000000001E-5</v>
      </c>
      <c r="O138" s="35">
        <v>-1.5396000000000001</v>
      </c>
      <c r="P138" s="35">
        <v>4.7999999999999996E-3</v>
      </c>
      <c r="Q138" s="36">
        <v>-1.2609999999999999</v>
      </c>
      <c r="R138" s="36">
        <v>6.2E-2</v>
      </c>
      <c r="T138" s="32">
        <v>622.70000000000005</v>
      </c>
      <c r="U138" s="32">
        <v>13</v>
      </c>
      <c r="V138" s="32">
        <v>100.01606167683907</v>
      </c>
      <c r="W138" s="9">
        <f t="shared" si="12"/>
        <v>0.28259670920117863</v>
      </c>
      <c r="X138" s="9">
        <f t="shared" si="13"/>
        <v>4.6111260304368053E-5</v>
      </c>
      <c r="Y138" s="10">
        <f t="shared" si="14"/>
        <v>7.2458079406612086</v>
      </c>
      <c r="Z138" s="10">
        <f t="shared" si="15"/>
        <v>1.6328807143017876</v>
      </c>
      <c r="AA138" s="51">
        <f t="shared" si="16"/>
        <v>0.89937688483871658</v>
      </c>
    </row>
    <row r="139" spans="1:27" ht="15" customHeight="1" x14ac:dyDescent="0.25">
      <c r="A139" s="30" t="s">
        <v>257</v>
      </c>
      <c r="B139" s="31">
        <v>26.026</v>
      </c>
      <c r="C139" s="32">
        <v>52</v>
      </c>
      <c r="D139" s="31">
        <v>6.81</v>
      </c>
      <c r="E139" s="32"/>
      <c r="F139" s="33">
        <v>0.281638</v>
      </c>
      <c r="G139" s="33">
        <v>4.0000000000000003E-5</v>
      </c>
      <c r="H139" s="33">
        <v>5.8500000000000002E-4</v>
      </c>
      <c r="I139" s="33">
        <v>4.0999999999999997E-6</v>
      </c>
      <c r="J139" s="34">
        <v>1.546E-2</v>
      </c>
      <c r="K139" s="34">
        <v>9.7E-5</v>
      </c>
      <c r="M139" s="34">
        <v>1.467214</v>
      </c>
      <c r="N139" s="34">
        <v>6.0000000000000002E-5</v>
      </c>
      <c r="O139" s="35">
        <v>-1.5328999999999999</v>
      </c>
      <c r="P139" s="35">
        <v>6.0000000000000001E-3</v>
      </c>
      <c r="Q139" s="36">
        <v>-1.276</v>
      </c>
      <c r="R139" s="36">
        <v>7.0999999999999994E-2</v>
      </c>
      <c r="T139" s="32">
        <v>1002</v>
      </c>
      <c r="U139" s="32">
        <v>22</v>
      </c>
      <c r="V139" s="32">
        <v>100.2</v>
      </c>
      <c r="W139" s="9">
        <f t="shared" si="12"/>
        <v>0.28162695320014342</v>
      </c>
      <c r="X139" s="9">
        <f t="shared" si="13"/>
        <v>5.1354146150600042E-5</v>
      </c>
      <c r="Y139" s="10">
        <f t="shared" si="14"/>
        <v>-18.556192687960717</v>
      </c>
      <c r="Z139" s="10">
        <f t="shared" si="15"/>
        <v>1.820097537718059</v>
      </c>
      <c r="AA139" s="51">
        <f t="shared" si="16"/>
        <v>2.2130136878164945</v>
      </c>
    </row>
    <row r="140" spans="1:27" ht="15" customHeight="1" x14ac:dyDescent="0.25">
      <c r="A140" s="30" t="s">
        <v>258</v>
      </c>
      <c r="B140" s="31">
        <v>35.976999999999997</v>
      </c>
      <c r="C140" s="32">
        <v>72</v>
      </c>
      <c r="D140" s="31">
        <v>9.41</v>
      </c>
      <c r="E140" s="32"/>
      <c r="F140" s="33">
        <v>0.28229300000000002</v>
      </c>
      <c r="G140" s="33">
        <v>3.6000000000000001E-5</v>
      </c>
      <c r="H140" s="33">
        <v>1.1980000000000001E-3</v>
      </c>
      <c r="I140" s="33">
        <v>5.3000000000000001E-5</v>
      </c>
      <c r="J140" s="34">
        <v>3.61E-2</v>
      </c>
      <c r="K140" s="34">
        <v>1.6999999999999999E-3</v>
      </c>
      <c r="M140" s="34">
        <v>1.467158</v>
      </c>
      <c r="N140" s="34">
        <v>4.1E-5</v>
      </c>
      <c r="O140" s="35">
        <v>-1.5336000000000001</v>
      </c>
      <c r="P140" s="35">
        <v>3.5999999999999999E-3</v>
      </c>
      <c r="Q140" s="36">
        <v>-1.274</v>
      </c>
      <c r="R140" s="36">
        <v>2.5000000000000001E-2</v>
      </c>
      <c r="T140" s="32">
        <v>579</v>
      </c>
      <c r="U140" s="32">
        <v>12</v>
      </c>
      <c r="V140" s="32">
        <v>101.04712041884815</v>
      </c>
      <c r="W140" s="9">
        <f t="shared" si="12"/>
        <v>0.28227997945506261</v>
      </c>
      <c r="X140" s="9">
        <f t="shared" si="13"/>
        <v>4.8303709245328031E-5</v>
      </c>
      <c r="Y140" s="10">
        <f t="shared" si="14"/>
        <v>-4.9513751828977881</v>
      </c>
      <c r="Z140" s="10">
        <f t="shared" si="15"/>
        <v>1.7103512746374783</v>
      </c>
      <c r="AA140" s="51">
        <f t="shared" si="16"/>
        <v>1.3461325830482402</v>
      </c>
    </row>
    <row r="141" spans="1:27" ht="15" customHeight="1" x14ac:dyDescent="0.25">
      <c r="A141" s="30" t="s">
        <v>259</v>
      </c>
      <c r="B141" s="31">
        <v>35.976999999999997</v>
      </c>
      <c r="C141" s="32">
        <v>72</v>
      </c>
      <c r="D141" s="31">
        <v>8.92</v>
      </c>
      <c r="E141" s="32"/>
      <c r="F141" s="33">
        <v>0.282051</v>
      </c>
      <c r="G141" s="33">
        <v>2.9E-5</v>
      </c>
      <c r="H141" s="33">
        <v>1.041E-3</v>
      </c>
      <c r="I141" s="33">
        <v>4.5000000000000001E-6</v>
      </c>
      <c r="J141" s="34">
        <v>3.2059999999999998E-2</v>
      </c>
      <c r="K141" s="34">
        <v>6.7999999999999999E-5</v>
      </c>
      <c r="M141" s="34">
        <v>1.4671860000000001</v>
      </c>
      <c r="N141" s="34">
        <v>5.0000000000000002E-5</v>
      </c>
      <c r="O141" s="35">
        <v>-1.5357000000000001</v>
      </c>
      <c r="P141" s="35">
        <v>3.8999999999999998E-3</v>
      </c>
      <c r="Q141" s="36">
        <v>-1.3080000000000001</v>
      </c>
      <c r="R141" s="36">
        <v>2.7E-2</v>
      </c>
      <c r="T141" s="32">
        <v>634.4</v>
      </c>
      <c r="U141" s="32">
        <v>13</v>
      </c>
      <c r="V141" s="32">
        <v>99.732746423518307</v>
      </c>
      <c r="W141" s="9">
        <f t="shared" si="12"/>
        <v>0.28203859682971871</v>
      </c>
      <c r="X141" s="9">
        <f t="shared" si="13"/>
        <v>4.333876240569392E-5</v>
      </c>
      <c r="Y141" s="10">
        <f t="shared" si="14"/>
        <v>-12.255279302931799</v>
      </c>
      <c r="Z141" s="10">
        <f t="shared" si="15"/>
        <v>1.5347420540479106</v>
      </c>
      <c r="AA141" s="51">
        <f t="shared" si="16"/>
        <v>1.6743591257972434</v>
      </c>
    </row>
    <row r="142" spans="1:27" ht="15" customHeight="1" x14ac:dyDescent="0.25">
      <c r="A142" s="30" t="s">
        <v>260</v>
      </c>
      <c r="B142" s="31">
        <v>36.36</v>
      </c>
      <c r="C142" s="32">
        <v>73</v>
      </c>
      <c r="D142" s="31">
        <v>9.49</v>
      </c>
      <c r="E142" s="32"/>
      <c r="F142" s="33">
        <v>0.28200799999999998</v>
      </c>
      <c r="G142" s="33">
        <v>2.5000000000000001E-5</v>
      </c>
      <c r="H142" s="33">
        <v>6.4380000000000004E-4</v>
      </c>
      <c r="I142" s="33">
        <v>1.1000000000000001E-6</v>
      </c>
      <c r="J142" s="34">
        <v>1.8741000000000001E-2</v>
      </c>
      <c r="K142" s="34">
        <v>6.6000000000000005E-5</v>
      </c>
      <c r="M142" s="34">
        <v>1.4671989999999999</v>
      </c>
      <c r="N142" s="34">
        <v>5.3000000000000001E-5</v>
      </c>
      <c r="O142" s="35">
        <v>-1.5399</v>
      </c>
      <c r="P142" s="35">
        <v>3.5999999999999999E-3</v>
      </c>
      <c r="Q142" s="36">
        <v>-1.3169999999999999</v>
      </c>
      <c r="R142" s="36">
        <v>4.5999999999999999E-2</v>
      </c>
      <c r="T142" s="32">
        <v>705</v>
      </c>
      <c r="U142" s="32">
        <v>20</v>
      </c>
      <c r="V142" s="32">
        <v>102.17391304347827</v>
      </c>
      <c r="W142" s="9">
        <f t="shared" si="12"/>
        <v>0.28199947006522524</v>
      </c>
      <c r="X142" s="9">
        <f t="shared" si="13"/>
        <v>4.0770679744850818E-5</v>
      </c>
      <c r="Y142" s="10">
        <f t="shared" si="14"/>
        <v>-12.054679478737951</v>
      </c>
      <c r="Z142" s="10">
        <f t="shared" si="15"/>
        <v>1.4440286709671568</v>
      </c>
      <c r="AA142" s="51">
        <f t="shared" si="16"/>
        <v>1.715686613405865</v>
      </c>
    </row>
    <row r="143" spans="1:27" ht="15" customHeight="1" x14ac:dyDescent="0.25">
      <c r="A143" s="30" t="s">
        <v>261</v>
      </c>
      <c r="B143" s="31">
        <v>29.853000000000002</v>
      </c>
      <c r="C143" s="32">
        <v>60</v>
      </c>
      <c r="D143" s="31">
        <v>5.86</v>
      </c>
      <c r="E143" s="32"/>
      <c r="F143" s="33">
        <v>0.28110600000000002</v>
      </c>
      <c r="G143" s="33">
        <v>4.3000000000000002E-5</v>
      </c>
      <c r="H143" s="33">
        <v>4.4660000000000001E-4</v>
      </c>
      <c r="I143" s="33">
        <v>5.3000000000000001E-6</v>
      </c>
      <c r="J143" s="34">
        <v>1.073E-2</v>
      </c>
      <c r="K143" s="34">
        <v>1.3999999999999999E-4</v>
      </c>
      <c r="M143" s="34">
        <v>1.4672780000000001</v>
      </c>
      <c r="N143" s="34">
        <v>5.8999999999999998E-5</v>
      </c>
      <c r="O143" s="35">
        <v>-1.5326</v>
      </c>
      <c r="P143" s="35">
        <v>5.7000000000000002E-3</v>
      </c>
      <c r="Q143" s="36">
        <v>-1.22</v>
      </c>
      <c r="R143" s="36">
        <v>0.13</v>
      </c>
      <c r="T143" s="32">
        <v>2420</v>
      </c>
      <c r="U143" s="32">
        <v>22</v>
      </c>
      <c r="V143" s="32">
        <v>100.53919535462464</v>
      </c>
      <c r="W143" s="9">
        <f t="shared" si="12"/>
        <v>0.28108535920797217</v>
      </c>
      <c r="X143" s="9">
        <f t="shared" si="13"/>
        <v>5.3723815267134449E-5</v>
      </c>
      <c r="Y143" s="10">
        <f t="shared" si="14"/>
        <v>-5.2173470076932738</v>
      </c>
      <c r="Z143" s="10">
        <f t="shared" si="15"/>
        <v>1.9103017617050355</v>
      </c>
      <c r="AA143" s="51">
        <f t="shared" si="16"/>
        <v>2.9134758185225751</v>
      </c>
    </row>
    <row r="144" spans="1:27" ht="15" customHeight="1" x14ac:dyDescent="0.25">
      <c r="A144" s="30" t="s">
        <v>262</v>
      </c>
      <c r="B144" s="31">
        <v>36.154000000000003</v>
      </c>
      <c r="C144" s="32">
        <v>72</v>
      </c>
      <c r="D144" s="31">
        <v>8.9659999999999993</v>
      </c>
      <c r="E144" s="32"/>
      <c r="F144" s="33">
        <v>0.28259699999999999</v>
      </c>
      <c r="G144" s="33">
        <v>3.1000000000000001E-5</v>
      </c>
      <c r="H144" s="33">
        <v>1.542E-3</v>
      </c>
      <c r="I144" s="33">
        <v>3.1999999999999999E-5</v>
      </c>
      <c r="J144" s="34">
        <v>4.1509999999999998E-2</v>
      </c>
      <c r="K144" s="34">
        <v>8.3000000000000001E-4</v>
      </c>
      <c r="M144" s="34">
        <v>1.467171</v>
      </c>
      <c r="N144" s="34">
        <v>4.3000000000000002E-5</v>
      </c>
      <c r="O144" s="35">
        <v>-1.5258</v>
      </c>
      <c r="P144" s="35">
        <v>3.2000000000000002E-3</v>
      </c>
      <c r="Q144" s="36">
        <v>-1.262</v>
      </c>
      <c r="R144" s="36">
        <v>2.4E-2</v>
      </c>
      <c r="T144" s="32">
        <v>314</v>
      </c>
      <c r="U144" s="32">
        <v>7.1</v>
      </c>
      <c r="V144" s="32">
        <v>100.2234280242579</v>
      </c>
      <c r="W144" s="9">
        <f t="shared" si="12"/>
        <v>0.28258793366084289</v>
      </c>
      <c r="X144" s="9">
        <f t="shared" si="13"/>
        <v>4.4701770958846688E-5</v>
      </c>
      <c r="Y144" s="10">
        <f t="shared" si="14"/>
        <v>1.727368839965493E-2</v>
      </c>
      <c r="Z144" s="10">
        <f t="shared" si="15"/>
        <v>1.5818739178330432</v>
      </c>
      <c r="AA144" s="51">
        <f t="shared" si="16"/>
        <v>0.9306170635852643</v>
      </c>
    </row>
    <row r="145" spans="1:27" ht="15" customHeight="1" x14ac:dyDescent="0.25">
      <c r="A145" s="30" t="s">
        <v>263</v>
      </c>
      <c r="B145" s="31">
        <v>29.853000000000002</v>
      </c>
      <c r="C145" s="32">
        <v>60</v>
      </c>
      <c r="D145" s="31">
        <v>8.4700000000000006</v>
      </c>
      <c r="E145" s="32"/>
      <c r="F145" s="33">
        <v>0.28157199999999999</v>
      </c>
      <c r="G145" s="33">
        <v>4.5000000000000003E-5</v>
      </c>
      <c r="H145" s="33">
        <v>1.9059999999999999E-3</v>
      </c>
      <c r="I145" s="33">
        <v>6.9999999999999994E-5</v>
      </c>
      <c r="J145" s="34">
        <v>0.06</v>
      </c>
      <c r="K145" s="34">
        <v>2.3E-3</v>
      </c>
      <c r="M145" s="34">
        <v>1.4672350000000001</v>
      </c>
      <c r="N145" s="34">
        <v>4.8999999999999998E-5</v>
      </c>
      <c r="O145" s="35">
        <v>-1.5324</v>
      </c>
      <c r="P145" s="35">
        <v>3.7000000000000002E-3</v>
      </c>
      <c r="Q145" s="36">
        <v>-1.264</v>
      </c>
      <c r="R145" s="36">
        <v>2.1000000000000001E-2</v>
      </c>
      <c r="T145" s="32">
        <v>2028</v>
      </c>
      <c r="U145" s="32">
        <v>22</v>
      </c>
      <c r="V145" s="32">
        <v>99.405940594059402</v>
      </c>
      <c r="W145" s="9">
        <f t="shared" si="12"/>
        <v>0.28149844996222384</v>
      </c>
      <c r="X145" s="9">
        <f t="shared" si="13"/>
        <v>5.5337585119493502E-5</v>
      </c>
      <c r="Y145" s="10">
        <f t="shared" si="14"/>
        <v>0.3563148943386274</v>
      </c>
      <c r="Z145" s="10">
        <f t="shared" si="15"/>
        <v>1.9658920639709088</v>
      </c>
      <c r="AA145" s="51">
        <f t="shared" si="16"/>
        <v>2.3823078976299215</v>
      </c>
    </row>
    <row r="146" spans="1:27" ht="15" customHeight="1" x14ac:dyDescent="0.25">
      <c r="A146" s="30" t="s">
        <v>264</v>
      </c>
      <c r="B146" s="31">
        <v>36.36</v>
      </c>
      <c r="C146" s="32">
        <v>73</v>
      </c>
      <c r="D146" s="31">
        <v>7.66</v>
      </c>
      <c r="E146" s="32"/>
      <c r="F146" s="33">
        <v>0.28243000000000001</v>
      </c>
      <c r="G146" s="33">
        <v>3.1999999999999999E-5</v>
      </c>
      <c r="H146" s="33">
        <v>5.4370000000000004E-4</v>
      </c>
      <c r="I146" s="33">
        <v>6.9E-6</v>
      </c>
      <c r="J146" s="34">
        <v>1.353E-2</v>
      </c>
      <c r="K146" s="34">
        <v>1.6000000000000001E-4</v>
      </c>
      <c r="M146" s="34">
        <v>1.4672000000000001</v>
      </c>
      <c r="N146" s="34">
        <v>5.1999999999999997E-5</v>
      </c>
      <c r="O146" s="35">
        <v>-1.5270999999999999</v>
      </c>
      <c r="P146" s="35">
        <v>3.7000000000000002E-3</v>
      </c>
      <c r="Q146" s="36">
        <v>-1.34</v>
      </c>
      <c r="R146" s="36">
        <v>8.2000000000000003E-2</v>
      </c>
      <c r="T146" s="32">
        <v>662</v>
      </c>
      <c r="U146" s="32">
        <v>17</v>
      </c>
      <c r="V146" s="32">
        <v>96.501457725947532</v>
      </c>
      <c r="W146" s="9">
        <f t="shared" si="12"/>
        <v>0.28242323841916128</v>
      </c>
      <c r="X146" s="9">
        <f t="shared" si="13"/>
        <v>4.5400972752323149E-5</v>
      </c>
      <c r="Y146" s="10">
        <f t="shared" si="14"/>
        <v>1.9866301220372584</v>
      </c>
      <c r="Z146" s="10">
        <f t="shared" si="15"/>
        <v>1.6078702482302809</v>
      </c>
      <c r="AA146" s="51">
        <f t="shared" si="16"/>
        <v>1.1359342536454688</v>
      </c>
    </row>
    <row r="147" spans="1:27" ht="15" customHeight="1" x14ac:dyDescent="0.25">
      <c r="A147" s="30" t="s">
        <v>265</v>
      </c>
      <c r="B147" s="31">
        <v>20.285</v>
      </c>
      <c r="C147" s="32">
        <v>41</v>
      </c>
      <c r="D147" s="31">
        <v>7.63</v>
      </c>
      <c r="E147" s="32"/>
      <c r="F147" s="33">
        <v>0.28133799999999998</v>
      </c>
      <c r="G147" s="33">
        <v>4.3000000000000002E-5</v>
      </c>
      <c r="H147" s="33">
        <v>6.3599999999999996E-4</v>
      </c>
      <c r="I147" s="33">
        <v>3.8E-6</v>
      </c>
      <c r="J147" s="34">
        <v>1.7940000000000001E-2</v>
      </c>
      <c r="K147" s="34">
        <v>1.7000000000000001E-4</v>
      </c>
      <c r="M147" s="34">
        <v>1.467206</v>
      </c>
      <c r="N147" s="34">
        <v>6.0999999999999999E-5</v>
      </c>
      <c r="O147" s="35">
        <v>-1.5286999999999999</v>
      </c>
      <c r="P147" s="35">
        <v>6.7999999999999996E-3</v>
      </c>
      <c r="Q147" s="36">
        <v>-1.286</v>
      </c>
      <c r="R147" s="36">
        <v>7.6999999999999999E-2</v>
      </c>
      <c r="T147" s="32">
        <v>1853</v>
      </c>
      <c r="U147" s="32">
        <v>24</v>
      </c>
      <c r="V147" s="32">
        <v>99.729875742841713</v>
      </c>
      <c r="W147" s="9">
        <f t="shared" si="12"/>
        <v>0.28131561223033974</v>
      </c>
      <c r="X147" s="9">
        <f t="shared" si="13"/>
        <v>5.3723815267134449E-5</v>
      </c>
      <c r="Y147" s="10">
        <f t="shared" si="14"/>
        <v>-10.178813361755301</v>
      </c>
      <c r="Z147" s="10">
        <f t="shared" si="15"/>
        <v>1.9077906971731728</v>
      </c>
      <c r="AA147" s="51">
        <f t="shared" si="16"/>
        <v>2.6183711037716999</v>
      </c>
    </row>
    <row r="148" spans="1:27" ht="15" customHeight="1" x14ac:dyDescent="0.25">
      <c r="A148" s="30" t="s">
        <v>266</v>
      </c>
      <c r="B148" s="31">
        <v>34.064</v>
      </c>
      <c r="C148" s="32">
        <v>68</v>
      </c>
      <c r="D148" s="31">
        <v>9.1999999999999993</v>
      </c>
      <c r="E148" s="32"/>
      <c r="F148" s="33">
        <v>0.28198499999999999</v>
      </c>
      <c r="G148" s="33">
        <v>4.1E-5</v>
      </c>
      <c r="H148" s="33">
        <v>1.7767E-3</v>
      </c>
      <c r="I148" s="33">
        <v>8.3999999999999992E-6</v>
      </c>
      <c r="J148" s="34">
        <v>5.321E-2</v>
      </c>
      <c r="K148" s="34">
        <v>3.5E-4</v>
      </c>
      <c r="M148" s="34">
        <v>1.4671829999999999</v>
      </c>
      <c r="N148" s="34">
        <v>4.1E-5</v>
      </c>
      <c r="O148" s="35">
        <v>-1.5327</v>
      </c>
      <c r="P148" s="35">
        <v>4.4000000000000003E-3</v>
      </c>
      <c r="Q148" s="36">
        <v>-1.2549999999999999</v>
      </c>
      <c r="R148" s="36">
        <v>0.02</v>
      </c>
      <c r="T148" s="32">
        <v>1632</v>
      </c>
      <c r="U148" s="32">
        <v>67</v>
      </c>
      <c r="V148" s="32">
        <v>95.390781563126254</v>
      </c>
      <c r="W148" s="9">
        <f t="shared" si="12"/>
        <v>0.28193003177298664</v>
      </c>
      <c r="X148" s="9">
        <f t="shared" si="13"/>
        <v>5.2136823137367976E-5</v>
      </c>
      <c r="Y148" s="10">
        <f t="shared" si="14"/>
        <v>6.5506458091268982</v>
      </c>
      <c r="Z148" s="10">
        <f t="shared" si="15"/>
        <v>1.8504937482344275</v>
      </c>
      <c r="AA148" s="51">
        <f t="shared" si="16"/>
        <v>1.7995137820591585</v>
      </c>
    </row>
    <row r="149" spans="1:27" ht="15" customHeight="1" x14ac:dyDescent="0.25">
      <c r="A149" s="30" t="s">
        <v>267</v>
      </c>
      <c r="B149" s="31">
        <v>36.061999999999998</v>
      </c>
      <c r="C149" s="32">
        <v>72</v>
      </c>
      <c r="D149" s="31">
        <v>7.85</v>
      </c>
      <c r="E149" s="32"/>
      <c r="F149" s="33">
        <v>0.28228199999999998</v>
      </c>
      <c r="G149" s="33">
        <v>3.1999999999999999E-5</v>
      </c>
      <c r="H149" s="33">
        <v>1.0870000000000001E-3</v>
      </c>
      <c r="I149" s="33">
        <v>3.3000000000000003E-5</v>
      </c>
      <c r="J149" s="34">
        <v>3.3399999999999999E-2</v>
      </c>
      <c r="K149" s="34">
        <v>1.1000000000000001E-3</v>
      </c>
      <c r="M149" s="34">
        <v>1.4671129999999999</v>
      </c>
      <c r="N149" s="34">
        <v>5.1999999999999997E-5</v>
      </c>
      <c r="O149" s="35">
        <v>-1.5303</v>
      </c>
      <c r="P149" s="35">
        <v>4.4000000000000003E-3</v>
      </c>
      <c r="Q149" s="36">
        <v>-1.2490000000000001</v>
      </c>
      <c r="R149" s="36">
        <v>0.03</v>
      </c>
      <c r="T149" s="32">
        <v>781</v>
      </c>
      <c r="U149" s="32">
        <v>18</v>
      </c>
      <c r="V149" s="32">
        <v>99.744572158365258</v>
      </c>
      <c r="W149" s="9">
        <f t="shared" si="12"/>
        <v>0.28226603404040662</v>
      </c>
      <c r="X149" s="9">
        <f t="shared" si="13"/>
        <v>4.5400972752323149E-5</v>
      </c>
      <c r="Y149" s="10">
        <f t="shared" si="14"/>
        <v>-0.90140720660825124</v>
      </c>
      <c r="Z149" s="10">
        <f t="shared" si="15"/>
        <v>1.6083012052869883</v>
      </c>
      <c r="AA149" s="51">
        <f t="shared" si="16"/>
        <v>1.357453712061498</v>
      </c>
    </row>
    <row r="150" spans="1:27" ht="15" customHeight="1" x14ac:dyDescent="0.25">
      <c r="A150" s="30" t="s">
        <v>268</v>
      </c>
      <c r="B150" s="31">
        <v>37.125</v>
      </c>
      <c r="C150" s="32">
        <v>74</v>
      </c>
      <c r="D150" s="31">
        <v>5.69</v>
      </c>
      <c r="E150" s="32"/>
      <c r="F150" s="33">
        <v>0.28257399999999999</v>
      </c>
      <c r="G150" s="33">
        <v>5.5999999999999999E-5</v>
      </c>
      <c r="H150" s="33">
        <v>1.7572E-3</v>
      </c>
      <c r="I150" s="33">
        <v>6.9999999999999999E-6</v>
      </c>
      <c r="J150" s="34">
        <v>4.6989999999999997E-2</v>
      </c>
      <c r="K150" s="34">
        <v>1.2E-4</v>
      </c>
      <c r="M150" s="34">
        <v>1.467171</v>
      </c>
      <c r="N150" s="34">
        <v>5.1E-5</v>
      </c>
      <c r="O150" s="35">
        <v>-1.5221</v>
      </c>
      <c r="P150" s="35">
        <v>4.4000000000000003E-3</v>
      </c>
      <c r="Q150" s="36">
        <v>-1.2110000000000001</v>
      </c>
      <c r="R150" s="36">
        <v>3.3000000000000002E-2</v>
      </c>
      <c r="T150" s="32">
        <v>351.4</v>
      </c>
      <c r="U150" s="32">
        <v>8.5</v>
      </c>
      <c r="V150" s="32">
        <v>100.34266133637921</v>
      </c>
      <c r="W150" s="9">
        <f t="shared" si="12"/>
        <v>0.28256243374739437</v>
      </c>
      <c r="X150" s="9">
        <f t="shared" si="13"/>
        <v>6.4600683640788115E-5</v>
      </c>
      <c r="Y150" s="10">
        <f t="shared" si="14"/>
        <v>-4.9692372642295979E-2</v>
      </c>
      <c r="Z150" s="10">
        <f t="shared" si="15"/>
        <v>2.2862332323481116</v>
      </c>
      <c r="AA150" s="51">
        <f t="shared" si="16"/>
        <v>0.96864718929864679</v>
      </c>
    </row>
    <row r="151" spans="1:27" ht="15" customHeight="1" x14ac:dyDescent="0.25">
      <c r="A151" s="30" t="s">
        <v>269</v>
      </c>
      <c r="B151" s="31">
        <v>24.878</v>
      </c>
      <c r="C151" s="32">
        <v>50</v>
      </c>
      <c r="D151" s="31">
        <v>8.43</v>
      </c>
      <c r="E151" s="32"/>
      <c r="F151" s="33">
        <v>0.281939</v>
      </c>
      <c r="G151" s="33">
        <v>4.5000000000000003E-5</v>
      </c>
      <c r="H151" s="33">
        <v>1.8879999999999999E-3</v>
      </c>
      <c r="I151" s="33">
        <v>5.3999999999999998E-5</v>
      </c>
      <c r="J151" s="34">
        <v>5.11E-2</v>
      </c>
      <c r="K151" s="34">
        <v>1.9E-3</v>
      </c>
      <c r="M151" s="34">
        <v>1.4672339999999999</v>
      </c>
      <c r="N151" s="34">
        <v>6.0999999999999999E-5</v>
      </c>
      <c r="O151" s="35">
        <v>-1.5387999999999999</v>
      </c>
      <c r="P151" s="35">
        <v>4.4999999999999997E-3</v>
      </c>
      <c r="Q151" s="36">
        <v>-1.2889999999999999</v>
      </c>
      <c r="R151" s="36">
        <v>2.1999999999999999E-2</v>
      </c>
      <c r="T151" s="32">
        <v>1067</v>
      </c>
      <c r="U151" s="32">
        <v>21</v>
      </c>
      <c r="V151" s="32">
        <v>100.75542965061379</v>
      </c>
      <c r="W151" s="9">
        <f t="shared" si="12"/>
        <v>0.28190101224094805</v>
      </c>
      <c r="X151" s="9">
        <f t="shared" si="13"/>
        <v>5.5337585119493502E-5</v>
      </c>
      <c r="Y151" s="10">
        <f t="shared" si="14"/>
        <v>-7.3707134230616145</v>
      </c>
      <c r="Z151" s="10">
        <f t="shared" si="15"/>
        <v>1.9615678897988431</v>
      </c>
      <c r="AA151" s="51">
        <f t="shared" si="16"/>
        <v>1.8693480040683337</v>
      </c>
    </row>
    <row r="152" spans="1:27" ht="15" customHeight="1" x14ac:dyDescent="0.25">
      <c r="A152" s="30" t="s">
        <v>270</v>
      </c>
      <c r="B152" s="31">
        <v>36.076000000000001</v>
      </c>
      <c r="C152" s="32">
        <v>72</v>
      </c>
      <c r="D152" s="31">
        <v>8.74</v>
      </c>
      <c r="E152" s="32"/>
      <c r="F152" s="33">
        <v>0.28225499999999998</v>
      </c>
      <c r="G152" s="33">
        <v>3.8000000000000002E-5</v>
      </c>
      <c r="H152" s="33">
        <v>4.4079999999999998E-4</v>
      </c>
      <c r="I152" s="33">
        <v>4.1999999999999996E-6</v>
      </c>
      <c r="J152" s="34">
        <v>1.278E-2</v>
      </c>
      <c r="K152" s="34">
        <v>1.3999999999999999E-4</v>
      </c>
      <c r="M152" s="34">
        <v>1.4671460000000001</v>
      </c>
      <c r="N152" s="34">
        <v>5.3999999999999998E-5</v>
      </c>
      <c r="O152" s="35">
        <v>-1.5375000000000001</v>
      </c>
      <c r="P152" s="35">
        <v>5.0000000000000001E-3</v>
      </c>
      <c r="Q152" s="36">
        <v>-1.2490000000000001</v>
      </c>
      <c r="R152" s="36">
        <v>7.4999999999999997E-2</v>
      </c>
      <c r="T152" s="32">
        <v>680</v>
      </c>
      <c r="U152" s="32">
        <v>15</v>
      </c>
      <c r="V152" s="32">
        <v>100.29498525073745</v>
      </c>
      <c r="W152" s="9">
        <f t="shared" si="12"/>
        <v>0.28224936810502177</v>
      </c>
      <c r="X152" s="9">
        <f t="shared" si="13"/>
        <v>4.9812130318399243E-5</v>
      </c>
      <c r="Y152" s="10">
        <f t="shared" si="14"/>
        <v>-3.7661871714400608</v>
      </c>
      <c r="Z152" s="10">
        <f t="shared" si="15"/>
        <v>1.7641623246877902</v>
      </c>
      <c r="AA152" s="51">
        <f t="shared" si="16"/>
        <v>1.3716287553210311</v>
      </c>
    </row>
    <row r="153" spans="1:27" ht="15" customHeight="1" x14ac:dyDescent="0.25">
      <c r="A153" s="30" t="s">
        <v>271</v>
      </c>
      <c r="B153" s="31">
        <v>21.433</v>
      </c>
      <c r="C153" s="32">
        <v>43</v>
      </c>
      <c r="D153" s="31">
        <v>9.17</v>
      </c>
      <c r="E153" s="32"/>
      <c r="F153" s="33">
        <v>0.28238099999999999</v>
      </c>
      <c r="G153" s="33">
        <v>4.0000000000000003E-5</v>
      </c>
      <c r="H153" s="33">
        <v>8.1800000000000004E-4</v>
      </c>
      <c r="I153" s="33">
        <v>2.1999999999999999E-5</v>
      </c>
      <c r="J153" s="34">
        <v>2.3599999999999999E-2</v>
      </c>
      <c r="K153" s="34">
        <v>8.1999999999999998E-4</v>
      </c>
      <c r="M153" s="34">
        <v>1.4670829999999999</v>
      </c>
      <c r="N153" s="34">
        <v>4.6999999999999997E-5</v>
      </c>
      <c r="O153" s="35">
        <v>-1.5347</v>
      </c>
      <c r="P153" s="35">
        <v>4.7000000000000002E-3</v>
      </c>
      <c r="Q153" s="36">
        <v>-1.254</v>
      </c>
      <c r="R153" s="36">
        <v>5.0999999999999997E-2</v>
      </c>
      <c r="T153" s="32">
        <v>330.7</v>
      </c>
      <c r="U153" s="32">
        <v>7.2</v>
      </c>
      <c r="V153" s="32">
        <v>98.451920214349514</v>
      </c>
      <c r="W153" s="9">
        <f t="shared" si="12"/>
        <v>0.28237593390639237</v>
      </c>
      <c r="X153" s="9">
        <f t="shared" si="13"/>
        <v>5.1354146150600042E-5</v>
      </c>
      <c r="Y153" s="10">
        <f t="shared" si="14"/>
        <v>-7.1121265982931892</v>
      </c>
      <c r="Z153" s="10">
        <f t="shared" si="15"/>
        <v>1.8173511361896377</v>
      </c>
      <c r="AA153" s="51">
        <f t="shared" si="16"/>
        <v>1.2116471995755063</v>
      </c>
    </row>
    <row r="154" spans="1:27" ht="15" customHeight="1" x14ac:dyDescent="0.25">
      <c r="A154" s="30" t="s">
        <v>272</v>
      </c>
      <c r="B154" s="31">
        <v>36.152000000000001</v>
      </c>
      <c r="C154" s="32">
        <v>72</v>
      </c>
      <c r="D154" s="31">
        <v>8.65</v>
      </c>
      <c r="E154" s="32"/>
      <c r="F154" s="33">
        <v>0.28179900000000002</v>
      </c>
      <c r="G154" s="33">
        <v>3.1999999999999999E-5</v>
      </c>
      <c r="H154" s="33">
        <v>7.7200000000000001E-4</v>
      </c>
      <c r="I154" s="33">
        <v>1.2E-5</v>
      </c>
      <c r="J154" s="34">
        <v>2.0990000000000002E-2</v>
      </c>
      <c r="K154" s="34">
        <v>3.6999999999999999E-4</v>
      </c>
      <c r="M154" s="34">
        <v>1.46713</v>
      </c>
      <c r="N154" s="34">
        <v>4.5000000000000003E-5</v>
      </c>
      <c r="O154" s="35">
        <v>-1.5425</v>
      </c>
      <c r="P154" s="35">
        <v>3.5000000000000001E-3</v>
      </c>
      <c r="Q154" s="36">
        <v>-1.244</v>
      </c>
      <c r="R154" s="36">
        <v>0.05</v>
      </c>
      <c r="T154" s="32">
        <v>1003</v>
      </c>
      <c r="U154" s="32">
        <v>20</v>
      </c>
      <c r="V154" s="32">
        <v>99.800995024875633</v>
      </c>
      <c r="W154" s="9">
        <f t="shared" si="12"/>
        <v>0.28178440731532473</v>
      </c>
      <c r="X154" s="9">
        <f t="shared" si="13"/>
        <v>4.5400972752323149E-5</v>
      </c>
      <c r="Y154" s="10">
        <f t="shared" si="14"/>
        <v>-12.953068063761286</v>
      </c>
      <c r="Z154" s="10">
        <f t="shared" si="15"/>
        <v>1.6091083603697598</v>
      </c>
      <c r="AA154" s="51">
        <f t="shared" si="16"/>
        <v>2.0056858311224515</v>
      </c>
    </row>
    <row r="155" spans="1:27" ht="15" customHeight="1" x14ac:dyDescent="0.25">
      <c r="A155" s="30" t="s">
        <v>273</v>
      </c>
      <c r="B155" s="31">
        <v>36.066000000000003</v>
      </c>
      <c r="C155" s="32">
        <v>72</v>
      </c>
      <c r="D155" s="31">
        <v>8.26</v>
      </c>
      <c r="E155" s="32"/>
      <c r="F155" s="33">
        <v>0.28163300000000002</v>
      </c>
      <c r="G155" s="33">
        <v>2.9E-5</v>
      </c>
      <c r="H155" s="33">
        <v>4.8450000000000001E-4</v>
      </c>
      <c r="I155" s="33">
        <v>6.3999999999999997E-6</v>
      </c>
      <c r="J155" s="34">
        <v>1.4E-2</v>
      </c>
      <c r="K155" s="34">
        <v>1.2E-4</v>
      </c>
      <c r="M155" s="34">
        <v>1.467174</v>
      </c>
      <c r="N155" s="34">
        <v>5.3999999999999998E-5</v>
      </c>
      <c r="O155" s="35">
        <v>-1.5291999999999999</v>
      </c>
      <c r="P155" s="35">
        <v>3.8999999999999998E-3</v>
      </c>
      <c r="Q155" s="36">
        <v>-1.2110000000000001</v>
      </c>
      <c r="R155" s="36">
        <v>6.6000000000000003E-2</v>
      </c>
      <c r="T155" s="32">
        <v>1844</v>
      </c>
      <c r="U155" s="32">
        <v>21</v>
      </c>
      <c r="V155" s="32">
        <v>101.07642626480087</v>
      </c>
      <c r="W155" s="9">
        <f t="shared" si="12"/>
        <v>0.28161602943521585</v>
      </c>
      <c r="X155" s="9">
        <f t="shared" si="13"/>
        <v>4.333876240569392E-5</v>
      </c>
      <c r="Y155" s="10">
        <f t="shared" si="14"/>
        <v>0.28179147356643952</v>
      </c>
      <c r="Z155" s="10">
        <f t="shared" si="15"/>
        <v>1.5389743169791359</v>
      </c>
      <c r="AA155" s="51">
        <f t="shared" si="16"/>
        <v>2.214033991715175</v>
      </c>
    </row>
    <row r="156" spans="1:27" ht="15" customHeight="1" x14ac:dyDescent="0.25">
      <c r="A156" s="30" t="s">
        <v>274</v>
      </c>
      <c r="B156" s="31">
        <v>36.177</v>
      </c>
      <c r="C156" s="32">
        <v>72</v>
      </c>
      <c r="D156" s="31">
        <v>8.9700000000000006</v>
      </c>
      <c r="E156" s="32"/>
      <c r="F156" s="33">
        <v>0.282582</v>
      </c>
      <c r="G156" s="33">
        <v>3.0000000000000001E-5</v>
      </c>
      <c r="H156" s="33">
        <v>3.9199999999999999E-4</v>
      </c>
      <c r="I156" s="33">
        <v>1.1E-5</v>
      </c>
      <c r="J156" s="34">
        <v>1.0120000000000001E-2</v>
      </c>
      <c r="K156" s="34">
        <v>4.0000000000000002E-4</v>
      </c>
      <c r="M156" s="34">
        <v>1.4671810000000001</v>
      </c>
      <c r="N156" s="34">
        <v>4.3999999999999999E-5</v>
      </c>
      <c r="O156" s="35">
        <v>-1.5362</v>
      </c>
      <c r="P156" s="35">
        <v>4.1999999999999997E-3</v>
      </c>
      <c r="Q156" s="36">
        <v>-1.321</v>
      </c>
      <c r="R156" s="36">
        <v>7.6999999999999999E-2</v>
      </c>
      <c r="T156" s="32">
        <v>637.70000000000005</v>
      </c>
      <c r="U156" s="32">
        <v>13</v>
      </c>
      <c r="V156" s="32">
        <v>99.640625</v>
      </c>
      <c r="W156" s="9">
        <f t="shared" si="12"/>
        <v>0.28257730500978551</v>
      </c>
      <c r="X156" s="9">
        <f t="shared" si="13"/>
        <v>4.4014183246508038E-5</v>
      </c>
      <c r="Y156" s="10">
        <f t="shared" si="14"/>
        <v>6.8960609323198696</v>
      </c>
      <c r="Z156" s="10">
        <f t="shared" si="15"/>
        <v>1.5586720842253321</v>
      </c>
      <c r="AA156" s="51">
        <f t="shared" si="16"/>
        <v>0.92355096743743392</v>
      </c>
    </row>
    <row r="157" spans="1:27" ht="15" customHeight="1" x14ac:dyDescent="0.25">
      <c r="A157" s="30" t="s">
        <v>275</v>
      </c>
      <c r="B157" s="31">
        <v>29.853000000000002</v>
      </c>
      <c r="C157" s="32">
        <v>60</v>
      </c>
      <c r="D157" s="31">
        <v>9.0299999999999994</v>
      </c>
      <c r="E157" s="32"/>
      <c r="F157" s="33">
        <v>0.28241699999999997</v>
      </c>
      <c r="G157" s="33">
        <v>3.1999999999999999E-5</v>
      </c>
      <c r="H157" s="33">
        <v>7.9299999999999998E-4</v>
      </c>
      <c r="I157" s="33">
        <v>1.2999999999999999E-5</v>
      </c>
      <c r="J157" s="34">
        <v>2.2179999999999998E-2</v>
      </c>
      <c r="K157" s="34">
        <v>4.2000000000000002E-4</v>
      </c>
      <c r="M157" s="34">
        <v>1.467198</v>
      </c>
      <c r="N157" s="34">
        <v>5.5999999999999999E-5</v>
      </c>
      <c r="O157" s="35">
        <v>-1.5422</v>
      </c>
      <c r="P157" s="35">
        <v>4.3E-3</v>
      </c>
      <c r="Q157" s="36">
        <v>-1.3120000000000001</v>
      </c>
      <c r="R157" s="36">
        <v>0.04</v>
      </c>
      <c r="T157" s="32">
        <v>1011</v>
      </c>
      <c r="U157" s="32">
        <v>19</v>
      </c>
      <c r="V157" s="32">
        <v>100.0990099009901</v>
      </c>
      <c r="W157" s="9">
        <f t="shared" si="12"/>
        <v>0.28240188967371266</v>
      </c>
      <c r="X157" s="9">
        <f t="shared" si="13"/>
        <v>4.5400972752323149E-5</v>
      </c>
      <c r="Y157" s="10">
        <f t="shared" si="14"/>
        <v>9.1132451612674359</v>
      </c>
      <c r="Z157" s="10">
        <f t="shared" si="15"/>
        <v>1.6091375246918282</v>
      </c>
      <c r="AA157" s="51">
        <f t="shared" si="16"/>
        <v>1.1612367506748305</v>
      </c>
    </row>
    <row r="158" spans="1:27" ht="15" customHeight="1" x14ac:dyDescent="0.25">
      <c r="A158" s="30" t="s">
        <v>276</v>
      </c>
      <c r="B158" s="31">
        <v>36.36</v>
      </c>
      <c r="C158" s="32">
        <v>73</v>
      </c>
      <c r="D158" s="31">
        <v>8.9700000000000006</v>
      </c>
      <c r="E158" s="32"/>
      <c r="F158" s="33">
        <v>0.28197699999999998</v>
      </c>
      <c r="G158" s="33">
        <v>3.8000000000000002E-5</v>
      </c>
      <c r="H158" s="33">
        <v>1.0709999999999999E-3</v>
      </c>
      <c r="I158" s="33">
        <v>1.1E-5</v>
      </c>
      <c r="J158" s="34">
        <v>3.0159999999999999E-2</v>
      </c>
      <c r="K158" s="34">
        <v>4.0000000000000002E-4</v>
      </c>
      <c r="M158" s="34">
        <v>1.467174</v>
      </c>
      <c r="N158" s="34">
        <v>5.3000000000000001E-5</v>
      </c>
      <c r="O158" s="35">
        <v>-1.5367999999999999</v>
      </c>
      <c r="P158" s="35">
        <v>4.1000000000000003E-3</v>
      </c>
      <c r="Q158" s="36">
        <v>-1.25</v>
      </c>
      <c r="R158" s="36">
        <v>3.2000000000000001E-2</v>
      </c>
      <c r="T158" s="32">
        <v>1060</v>
      </c>
      <c r="U158" s="32">
        <v>25</v>
      </c>
      <c r="V158" s="32">
        <v>99.717779868297271</v>
      </c>
      <c r="W158" s="9">
        <f t="shared" si="12"/>
        <v>0.28195559357574251</v>
      </c>
      <c r="X158" s="9">
        <f t="shared" si="13"/>
        <v>4.9812130318399243E-5</v>
      </c>
      <c r="Y158" s="10">
        <f t="shared" si="14"/>
        <v>-5.5946408576290629</v>
      </c>
      <c r="Z158" s="10">
        <f t="shared" si="15"/>
        <v>1.7656774100172079</v>
      </c>
      <c r="AA158" s="51">
        <f t="shared" si="16"/>
        <v>1.7773913952441047</v>
      </c>
    </row>
    <row r="159" spans="1:27" ht="15" customHeight="1" x14ac:dyDescent="0.25">
      <c r="A159" s="30" t="s">
        <v>277</v>
      </c>
      <c r="B159" s="31">
        <v>29.853000000000002</v>
      </c>
      <c r="C159" s="32">
        <v>60</v>
      </c>
      <c r="D159" s="31">
        <v>7.94</v>
      </c>
      <c r="E159" s="32"/>
      <c r="F159" s="33">
        <v>0.28254899999999999</v>
      </c>
      <c r="G159" s="33">
        <v>3.8999999999999999E-5</v>
      </c>
      <c r="H159" s="33">
        <v>6.5899999999999997E-4</v>
      </c>
      <c r="I159" s="33">
        <v>1.4E-5</v>
      </c>
      <c r="J159" s="34">
        <v>1.83E-2</v>
      </c>
      <c r="K159" s="34">
        <v>3.5E-4</v>
      </c>
      <c r="M159" s="34">
        <v>1.46722</v>
      </c>
      <c r="N159" s="34">
        <v>6.2000000000000003E-5</v>
      </c>
      <c r="O159" s="35">
        <v>-1.5365</v>
      </c>
      <c r="P159" s="35">
        <v>4.5999999999999999E-3</v>
      </c>
      <c r="Q159" s="36">
        <v>-1.2829999999999999</v>
      </c>
      <c r="R159" s="36">
        <v>5.8999999999999997E-2</v>
      </c>
      <c r="T159" s="32">
        <v>647.70000000000005</v>
      </c>
      <c r="U159" s="32">
        <v>13</v>
      </c>
      <c r="V159" s="32">
        <v>99.036697247706428</v>
      </c>
      <c r="W159" s="9">
        <f t="shared" si="12"/>
        <v>0.28254098262603328</v>
      </c>
      <c r="X159" s="9">
        <f t="shared" si="13"/>
        <v>5.0579129360410992E-5</v>
      </c>
      <c r="Y159" s="10">
        <f t="shared" si="14"/>
        <v>5.8347407091696724</v>
      </c>
      <c r="Z159" s="10">
        <f t="shared" si="15"/>
        <v>1.7911964664563129</v>
      </c>
      <c r="AA159" s="51">
        <f t="shared" si="16"/>
        <v>0.97548561233288267</v>
      </c>
    </row>
    <row r="160" spans="1:27" ht="15" customHeight="1" x14ac:dyDescent="0.25">
      <c r="A160" s="30" t="s">
        <v>278</v>
      </c>
      <c r="B160" s="31">
        <v>36.152000000000001</v>
      </c>
      <c r="C160" s="32">
        <v>72</v>
      </c>
      <c r="D160" s="31">
        <v>8.33</v>
      </c>
      <c r="E160" s="32"/>
      <c r="F160" s="33">
        <v>0.28244799999999998</v>
      </c>
      <c r="G160" s="33">
        <v>3.1999999999999999E-5</v>
      </c>
      <c r="H160" s="33">
        <v>1.312E-3</v>
      </c>
      <c r="I160" s="33">
        <v>2.5000000000000001E-5</v>
      </c>
      <c r="J160" s="34">
        <v>3.8249999999999999E-2</v>
      </c>
      <c r="K160" s="34">
        <v>6.8000000000000005E-4</v>
      </c>
      <c r="M160" s="34">
        <v>1.467136</v>
      </c>
      <c r="N160" s="34">
        <v>5.1E-5</v>
      </c>
      <c r="O160" s="35">
        <v>-1.5366</v>
      </c>
      <c r="P160" s="35">
        <v>3.7000000000000002E-3</v>
      </c>
      <c r="Q160" s="36">
        <v>-1.25</v>
      </c>
      <c r="R160" s="36">
        <v>0.03</v>
      </c>
      <c r="T160" s="32">
        <v>322.5</v>
      </c>
      <c r="U160" s="32">
        <v>7</v>
      </c>
      <c r="V160" s="32">
        <v>99.537037037037038</v>
      </c>
      <c r="W160" s="9">
        <f t="shared" si="12"/>
        <v>0.28244007651960285</v>
      </c>
      <c r="X160" s="9">
        <f t="shared" si="13"/>
        <v>4.5400972752323149E-5</v>
      </c>
      <c r="Y160" s="10">
        <f t="shared" si="14"/>
        <v>-5.0252683814311361</v>
      </c>
      <c r="Z160" s="10">
        <f t="shared" si="15"/>
        <v>1.6066472614006955</v>
      </c>
      <c r="AA160" s="51">
        <f t="shared" si="16"/>
        <v>1.1337913081823205</v>
      </c>
    </row>
    <row r="161" spans="1:27" ht="15" customHeight="1" x14ac:dyDescent="0.25">
      <c r="A161" s="30" t="s">
        <v>279</v>
      </c>
      <c r="B161" s="31">
        <v>37.125</v>
      </c>
      <c r="C161" s="32">
        <v>74</v>
      </c>
      <c r="D161" s="31">
        <v>8.39</v>
      </c>
      <c r="E161" s="32"/>
      <c r="F161" s="33">
        <v>0.28212500000000001</v>
      </c>
      <c r="G161" s="33">
        <v>3.0000000000000001E-5</v>
      </c>
      <c r="H161" s="33">
        <v>7.5900000000000002E-4</v>
      </c>
      <c r="I161" s="33">
        <v>2.0999999999999999E-5</v>
      </c>
      <c r="J161" s="34">
        <v>1.8239999999999999E-2</v>
      </c>
      <c r="K161" s="34">
        <v>5.2999999999999998E-4</v>
      </c>
      <c r="M161" s="34">
        <v>1.4671799999999999</v>
      </c>
      <c r="N161" s="34">
        <v>4.6999999999999997E-5</v>
      </c>
      <c r="O161" s="35">
        <v>-1.5317000000000001</v>
      </c>
      <c r="P161" s="35">
        <v>4.0000000000000001E-3</v>
      </c>
      <c r="Q161" s="36">
        <v>-1.258</v>
      </c>
      <c r="R161" s="36">
        <v>4.8000000000000001E-2</v>
      </c>
      <c r="T161" s="32">
        <v>566.29999999999995</v>
      </c>
      <c r="U161" s="32">
        <v>12</v>
      </c>
      <c r="V161" s="32">
        <v>100.23008849557522</v>
      </c>
      <c r="W161" s="9">
        <f t="shared" si="12"/>
        <v>0.28211693265672305</v>
      </c>
      <c r="X161" s="9">
        <f t="shared" si="13"/>
        <v>4.4014183246508038E-5</v>
      </c>
      <c r="Y161" s="10">
        <f t="shared" si="14"/>
        <v>-11.009393047335392</v>
      </c>
      <c r="Z161" s="10">
        <f t="shared" si="15"/>
        <v>1.5584221013675847</v>
      </c>
      <c r="AA161" s="51">
        <f t="shared" si="16"/>
        <v>1.5610336392721254</v>
      </c>
    </row>
    <row r="162" spans="1:27" ht="15" customHeight="1" x14ac:dyDescent="0.25">
      <c r="A162" s="30" t="s">
        <v>280</v>
      </c>
      <c r="B162" s="31">
        <v>36.154000000000003</v>
      </c>
      <c r="C162" s="32">
        <v>72</v>
      </c>
      <c r="D162" s="31">
        <v>9.58</v>
      </c>
      <c r="E162" s="32"/>
      <c r="F162" s="33">
        <v>0.28273999999999999</v>
      </c>
      <c r="G162" s="33">
        <v>3.1000000000000001E-5</v>
      </c>
      <c r="H162" s="33">
        <v>1.072E-3</v>
      </c>
      <c r="I162" s="33">
        <v>8.6000000000000007E-6</v>
      </c>
      <c r="J162" s="34">
        <v>2.8879999999999999E-2</v>
      </c>
      <c r="K162" s="34">
        <v>2.7E-4</v>
      </c>
      <c r="M162" s="34">
        <v>1.4671970000000001</v>
      </c>
      <c r="N162" s="34">
        <v>4.5000000000000003E-5</v>
      </c>
      <c r="O162" s="35">
        <v>-1.5346</v>
      </c>
      <c r="P162" s="35">
        <v>3.0999999999999999E-3</v>
      </c>
      <c r="Q162" s="36">
        <v>-1.256</v>
      </c>
      <c r="R162" s="36">
        <v>3.3000000000000002E-2</v>
      </c>
      <c r="T162" s="32">
        <v>370.9</v>
      </c>
      <c r="U162" s="32">
        <v>8.4</v>
      </c>
      <c r="V162" s="32">
        <v>102.14816854860918</v>
      </c>
      <c r="W162" s="9">
        <f t="shared" si="12"/>
        <v>0.28273255095694466</v>
      </c>
      <c r="X162" s="9">
        <f t="shared" si="13"/>
        <v>4.4701770958846688E-5</v>
      </c>
      <c r="Y162" s="10">
        <f t="shared" si="14"/>
        <v>6.406917372872023</v>
      </c>
      <c r="Z162" s="10">
        <f t="shared" si="15"/>
        <v>1.5820750339057277</v>
      </c>
      <c r="AA162" s="51">
        <f t="shared" si="16"/>
        <v>0.71918913793529426</v>
      </c>
    </row>
    <row r="163" spans="1:27" ht="15" customHeight="1" x14ac:dyDescent="0.25">
      <c r="A163" s="30" t="s">
        <v>281</v>
      </c>
      <c r="B163" s="31">
        <v>27.556999999999999</v>
      </c>
      <c r="C163" s="32">
        <v>55</v>
      </c>
      <c r="D163" s="31">
        <v>9.08</v>
      </c>
      <c r="E163" s="32"/>
      <c r="F163" s="33">
        <v>0.28115899999999999</v>
      </c>
      <c r="G163" s="33">
        <v>2.8E-5</v>
      </c>
      <c r="H163" s="33">
        <v>4.8339999999999999E-4</v>
      </c>
      <c r="I163" s="33">
        <v>9.5999999999999996E-6</v>
      </c>
      <c r="J163" s="34">
        <v>1.4279999999999999E-2</v>
      </c>
      <c r="K163" s="34">
        <v>2.7999999999999998E-4</v>
      </c>
      <c r="M163" s="34">
        <v>1.4672400000000001</v>
      </c>
      <c r="N163" s="34">
        <v>5.3000000000000001E-5</v>
      </c>
      <c r="O163" s="35">
        <v>-1.5384</v>
      </c>
      <c r="P163" s="35">
        <v>5.7999999999999996E-3</v>
      </c>
      <c r="Q163" s="36">
        <v>-1.2350000000000001</v>
      </c>
      <c r="R163" s="36">
        <v>7.0999999999999994E-2</v>
      </c>
      <c r="T163" s="32">
        <v>2442</v>
      </c>
      <c r="U163" s="32">
        <v>31</v>
      </c>
      <c r="V163" s="32">
        <v>97.820620284995812</v>
      </c>
      <c r="W163" s="9">
        <f t="shared" si="12"/>
        <v>0.28113645062834214</v>
      </c>
      <c r="X163" s="9">
        <f t="shared" si="13"/>
        <v>4.267608612393115E-5</v>
      </c>
      <c r="Y163" s="10">
        <f t="shared" si="14"/>
        <v>-2.8872813299207767</v>
      </c>
      <c r="Z163" s="10">
        <f t="shared" si="15"/>
        <v>1.5175465238281838</v>
      </c>
      <c r="AA163" s="51">
        <f t="shared" si="16"/>
        <v>2.8459916140439767</v>
      </c>
    </row>
    <row r="164" spans="1:27" ht="15" customHeight="1" x14ac:dyDescent="0.25">
      <c r="A164" s="30" t="s">
        <v>282</v>
      </c>
      <c r="B164" s="31">
        <v>35.976999999999997</v>
      </c>
      <c r="C164" s="32">
        <v>72</v>
      </c>
      <c r="D164" s="31">
        <v>7.92</v>
      </c>
      <c r="E164" s="32"/>
      <c r="F164" s="33">
        <v>0.28268300000000002</v>
      </c>
      <c r="G164" s="33">
        <v>3.4999999999999997E-5</v>
      </c>
      <c r="H164" s="33">
        <v>9.68E-4</v>
      </c>
      <c r="I164" s="33">
        <v>1.1E-5</v>
      </c>
      <c r="J164" s="34">
        <v>2.581E-2</v>
      </c>
      <c r="K164" s="34">
        <v>2.3000000000000001E-4</v>
      </c>
      <c r="M164" s="34">
        <v>1.4671620000000001</v>
      </c>
      <c r="N164" s="34">
        <v>5.3999999999999998E-5</v>
      </c>
      <c r="O164" s="35">
        <v>-1.5384</v>
      </c>
      <c r="P164" s="35">
        <v>3.8999999999999998E-3</v>
      </c>
      <c r="Q164" s="36">
        <v>-1.2949999999999999</v>
      </c>
      <c r="R164" s="36">
        <v>3.6999999999999998E-2</v>
      </c>
      <c r="T164" s="32">
        <v>378.5</v>
      </c>
      <c r="U164" s="32">
        <v>7.9</v>
      </c>
      <c r="V164" s="32">
        <v>97.425997425997423</v>
      </c>
      <c r="W164" s="9">
        <f t="shared" si="12"/>
        <v>0.28267613530961333</v>
      </c>
      <c r="X164" s="9">
        <f t="shared" si="13"/>
        <v>4.7563098373184102E-5</v>
      </c>
      <c r="Y164" s="10">
        <f t="shared" si="14"/>
        <v>4.5802626277557934</v>
      </c>
      <c r="Z164" s="10">
        <f t="shared" si="15"/>
        <v>1.6833710942454339</v>
      </c>
      <c r="AA164" s="51">
        <f t="shared" si="16"/>
        <v>0.79679230028652315</v>
      </c>
    </row>
    <row r="165" spans="1:27" ht="15" customHeight="1" x14ac:dyDescent="0.25">
      <c r="A165" s="30" t="s">
        <v>283</v>
      </c>
      <c r="B165" s="31">
        <v>34.829000000000001</v>
      </c>
      <c r="C165" s="32">
        <v>70</v>
      </c>
      <c r="D165" s="31">
        <v>7.56</v>
      </c>
      <c r="E165" s="32"/>
      <c r="F165" s="33">
        <v>0.282698</v>
      </c>
      <c r="G165" s="33">
        <v>3.8000000000000002E-5</v>
      </c>
      <c r="H165" s="33">
        <v>1.1919999999999999E-3</v>
      </c>
      <c r="I165" s="33">
        <v>2.4000000000000001E-5</v>
      </c>
      <c r="J165" s="34">
        <v>3.2870000000000003E-2</v>
      </c>
      <c r="K165" s="34">
        <v>6.3000000000000003E-4</v>
      </c>
      <c r="M165" s="34">
        <v>1.467212</v>
      </c>
      <c r="N165" s="34">
        <v>5.3999999999999998E-5</v>
      </c>
      <c r="O165" s="35">
        <v>-1.518</v>
      </c>
      <c r="P165" s="35">
        <v>5.1000000000000004E-3</v>
      </c>
      <c r="Q165" s="36">
        <v>-1.268</v>
      </c>
      <c r="R165" s="36">
        <v>3.9E-2</v>
      </c>
      <c r="T165" s="32">
        <v>243</v>
      </c>
      <c r="U165" s="32">
        <v>5.2</v>
      </c>
      <c r="V165" s="32">
        <v>96.428571428571431</v>
      </c>
      <c r="W165" s="9">
        <f t="shared" ref="W165:W181" si="17">F165-(H165*(EXP($W$4*T165*1000000)-1))</f>
        <v>0.28269257983665114</v>
      </c>
      <c r="X165" s="9">
        <f t="shared" si="13"/>
        <v>4.9812130318399243E-5</v>
      </c>
      <c r="Y165" s="10">
        <f t="shared" si="14"/>
        <v>2.1357425304824318</v>
      </c>
      <c r="Z165" s="10">
        <f t="shared" si="15"/>
        <v>1.762436387107158</v>
      </c>
      <c r="AA165" s="51">
        <f t="shared" si="16"/>
        <v>0.78045275084393595</v>
      </c>
    </row>
    <row r="166" spans="1:27" ht="15" customHeight="1" x14ac:dyDescent="0.25">
      <c r="A166" s="30" t="s">
        <v>284</v>
      </c>
      <c r="B166" s="31">
        <v>26.026</v>
      </c>
      <c r="C166" s="32">
        <v>52</v>
      </c>
      <c r="D166" s="31">
        <v>8.69</v>
      </c>
      <c r="E166" s="32"/>
      <c r="F166" s="33">
        <v>0.28260400000000002</v>
      </c>
      <c r="G166" s="33">
        <v>4.3000000000000002E-5</v>
      </c>
      <c r="H166" s="33">
        <v>2.8039999999999999E-4</v>
      </c>
      <c r="I166" s="33">
        <v>1.3999999999999999E-6</v>
      </c>
      <c r="J166" s="34">
        <v>7.9649999999999999E-3</v>
      </c>
      <c r="K166" s="34">
        <v>3.6999999999999998E-5</v>
      </c>
      <c r="M166" s="34">
        <v>1.46722</v>
      </c>
      <c r="N166" s="34">
        <v>6.3999999999999997E-5</v>
      </c>
      <c r="O166" s="35">
        <v>-1.5343</v>
      </c>
      <c r="P166" s="35">
        <v>4.1999999999999997E-3</v>
      </c>
      <c r="Q166" s="36">
        <v>-1.25</v>
      </c>
      <c r="R166" s="36">
        <v>0.15</v>
      </c>
      <c r="T166" s="32">
        <v>690</v>
      </c>
      <c r="U166" s="32">
        <v>16</v>
      </c>
      <c r="V166" s="32">
        <v>99.768652400231332</v>
      </c>
      <c r="W166" s="9">
        <f t="shared" si="17"/>
        <v>0.28260036443614567</v>
      </c>
      <c r="X166" s="9">
        <f t="shared" si="13"/>
        <v>5.3723815267134449E-5</v>
      </c>
      <c r="Y166" s="10">
        <f t="shared" si="14"/>
        <v>8.8900415054027349</v>
      </c>
      <c r="Z166" s="10">
        <f t="shared" si="15"/>
        <v>1.902742626294085</v>
      </c>
      <c r="AA166" s="51">
        <f t="shared" si="16"/>
        <v>0.8908199165870464</v>
      </c>
    </row>
    <row r="167" spans="1:27" ht="15" customHeight="1" x14ac:dyDescent="0.25">
      <c r="A167" s="30" t="s">
        <v>285</v>
      </c>
      <c r="B167" s="31">
        <v>33.298000000000002</v>
      </c>
      <c r="C167" s="32">
        <v>67</v>
      </c>
      <c r="D167" s="31">
        <v>8.06</v>
      </c>
      <c r="E167" s="32"/>
      <c r="F167" s="33">
        <v>0.28270200000000001</v>
      </c>
      <c r="G167" s="33">
        <v>3.4E-5</v>
      </c>
      <c r="H167" s="33">
        <v>1.0319000000000001E-3</v>
      </c>
      <c r="I167" s="33">
        <v>5.4999999999999999E-6</v>
      </c>
      <c r="J167" s="34">
        <v>2.7130000000000001E-2</v>
      </c>
      <c r="K167" s="34">
        <v>2.1000000000000001E-4</v>
      </c>
      <c r="M167" s="34">
        <v>1.4671909999999999</v>
      </c>
      <c r="N167" s="34">
        <v>6.2000000000000003E-5</v>
      </c>
      <c r="O167" s="35">
        <v>-1.5311999999999999</v>
      </c>
      <c r="P167" s="35">
        <v>5.4000000000000003E-3</v>
      </c>
      <c r="Q167" s="36">
        <v>-1.272</v>
      </c>
      <c r="R167" s="36">
        <v>3.5999999999999997E-2</v>
      </c>
      <c r="T167" s="32">
        <v>252.1</v>
      </c>
      <c r="U167" s="32">
        <v>7.6</v>
      </c>
      <c r="V167" s="32">
        <v>98.515044939429458</v>
      </c>
      <c r="W167" s="9">
        <f t="shared" si="17"/>
        <v>0.28269713170120603</v>
      </c>
      <c r="X167" s="9">
        <f t="shared" si="13"/>
        <v>4.6832129215498932E-5</v>
      </c>
      <c r="Y167" s="10">
        <f t="shared" si="14"/>
        <v>2.4997591325592872</v>
      </c>
      <c r="Z167" s="10">
        <f t="shared" si="15"/>
        <v>1.6570325930742591</v>
      </c>
      <c r="AA167" s="51">
        <f t="shared" si="16"/>
        <v>0.77157699027353588</v>
      </c>
    </row>
    <row r="168" spans="1:27" ht="15" customHeight="1" x14ac:dyDescent="0.25">
      <c r="A168" s="30" t="s">
        <v>286</v>
      </c>
      <c r="B168" s="31">
        <v>19.52</v>
      </c>
      <c r="C168" s="32">
        <v>39</v>
      </c>
      <c r="D168" s="31">
        <v>9.83</v>
      </c>
      <c r="E168" s="32"/>
      <c r="F168" s="33">
        <v>0.28228599999999998</v>
      </c>
      <c r="G168" s="33">
        <v>3.0000000000000001E-5</v>
      </c>
      <c r="H168" s="33">
        <v>9.6100000000000005E-4</v>
      </c>
      <c r="I168" s="33">
        <v>1.1999999999999999E-6</v>
      </c>
      <c r="J168" s="34">
        <v>2.6839999999999999E-2</v>
      </c>
      <c r="K168" s="34">
        <v>1.7000000000000001E-4</v>
      </c>
      <c r="M168" s="34">
        <v>1.4671749999999999</v>
      </c>
      <c r="N168" s="34">
        <v>6.6000000000000005E-5</v>
      </c>
      <c r="O168" s="35">
        <v>-1.5474000000000001</v>
      </c>
      <c r="P168" s="35">
        <v>4.7999999999999996E-3</v>
      </c>
      <c r="Q168" s="36">
        <v>-1.2170000000000001</v>
      </c>
      <c r="R168" s="36">
        <v>4.4999999999999998E-2</v>
      </c>
      <c r="T168" s="32">
        <v>1006</v>
      </c>
      <c r="U168" s="32">
        <v>20</v>
      </c>
      <c r="V168" s="32">
        <v>100.4995004995005</v>
      </c>
      <c r="W168" s="9">
        <f t="shared" si="17"/>
        <v>0.28226777990933966</v>
      </c>
      <c r="X168" s="9">
        <f t="shared" si="13"/>
        <v>4.4014183246508038E-5</v>
      </c>
      <c r="Y168" s="10">
        <f t="shared" si="14"/>
        <v>4.2466902603255363</v>
      </c>
      <c r="Z168" s="10">
        <f t="shared" si="15"/>
        <v>1.5599681522626696</v>
      </c>
      <c r="AA168" s="51">
        <f t="shared" si="16"/>
        <v>1.3474690120346069</v>
      </c>
    </row>
    <row r="169" spans="1:27" ht="15" customHeight="1" x14ac:dyDescent="0.25">
      <c r="A169" s="30" t="s">
        <v>287</v>
      </c>
      <c r="B169" s="31">
        <v>35.976999999999997</v>
      </c>
      <c r="C169" s="32">
        <v>72</v>
      </c>
      <c r="D169" s="31">
        <v>7.3</v>
      </c>
      <c r="E169" s="32"/>
      <c r="F169" s="33">
        <v>0.28104400000000002</v>
      </c>
      <c r="G169" s="33">
        <v>3.1999999999999999E-5</v>
      </c>
      <c r="H169" s="33">
        <v>1.6513000000000001E-4</v>
      </c>
      <c r="I169" s="33">
        <v>3.4999999999999998E-7</v>
      </c>
      <c r="J169" s="34">
        <v>4.6290000000000003E-3</v>
      </c>
      <c r="K169" s="34">
        <v>3.0000000000000001E-5</v>
      </c>
      <c r="M169" s="34">
        <v>1.4671540000000001</v>
      </c>
      <c r="N169" s="34">
        <v>4.3999999999999999E-5</v>
      </c>
      <c r="O169" s="35">
        <v>-1.5306</v>
      </c>
      <c r="P169" s="35">
        <v>4.1999999999999997E-3</v>
      </c>
      <c r="Q169" s="36">
        <v>-1.24</v>
      </c>
      <c r="R169" s="36">
        <v>0.22</v>
      </c>
      <c r="T169" s="32">
        <v>2444</v>
      </c>
      <c r="U169" s="32">
        <v>19</v>
      </c>
      <c r="V169" s="32">
        <v>97.433101249895145</v>
      </c>
      <c r="W169" s="9">
        <f t="shared" si="17"/>
        <v>0.28103629065481844</v>
      </c>
      <c r="X169" s="9">
        <f t="shared" si="13"/>
        <v>4.5400972752323149E-5</v>
      </c>
      <c r="Y169" s="10">
        <f t="shared" si="14"/>
        <v>-6.4022684624887027</v>
      </c>
      <c r="Z169" s="10">
        <f t="shared" si="15"/>
        <v>1.6144500671066986</v>
      </c>
      <c r="AA169" s="51">
        <f t="shared" si="16"/>
        <v>2.9741863502296293</v>
      </c>
    </row>
    <row r="170" spans="1:27" ht="15" customHeight="1" x14ac:dyDescent="0.25">
      <c r="A170" s="30" t="s">
        <v>288</v>
      </c>
      <c r="B170" s="31">
        <v>29.088000000000001</v>
      </c>
      <c r="C170" s="32">
        <v>58</v>
      </c>
      <c r="D170" s="31">
        <v>7.61</v>
      </c>
      <c r="E170" s="32"/>
      <c r="F170" s="33">
        <v>0.28241899999999998</v>
      </c>
      <c r="G170" s="33">
        <v>3.6999999999999998E-5</v>
      </c>
      <c r="H170" s="33">
        <v>1.802E-3</v>
      </c>
      <c r="I170" s="33">
        <v>2.5999999999999998E-5</v>
      </c>
      <c r="J170" s="34">
        <v>4.9020000000000001E-2</v>
      </c>
      <c r="K170" s="34">
        <v>5.0000000000000001E-4</v>
      </c>
      <c r="M170" s="34">
        <v>1.467203</v>
      </c>
      <c r="N170" s="34">
        <v>5.8E-5</v>
      </c>
      <c r="O170" s="35">
        <v>-1.5248999999999999</v>
      </c>
      <c r="P170" s="35">
        <v>4.7000000000000002E-3</v>
      </c>
      <c r="Q170" s="36">
        <v>-1.2949999999999999</v>
      </c>
      <c r="R170" s="36">
        <v>2.5000000000000001E-2</v>
      </c>
      <c r="T170" s="32">
        <v>306.89999999999998</v>
      </c>
      <c r="U170" s="32">
        <v>7.5</v>
      </c>
      <c r="V170" s="32">
        <v>99.837345478204298</v>
      </c>
      <c r="W170" s="9">
        <f t="shared" si="17"/>
        <v>0.2824086452217604</v>
      </c>
      <c r="X170" s="9">
        <f t="shared" si="13"/>
        <v>4.9053525121617799E-5</v>
      </c>
      <c r="Y170" s="10">
        <f t="shared" si="14"/>
        <v>-6.4856811327840269</v>
      </c>
      <c r="Z170" s="10">
        <f t="shared" si="15"/>
        <v>1.7358431265768193</v>
      </c>
      <c r="AA170" s="51">
        <f t="shared" si="16"/>
        <v>1.1897240021051489</v>
      </c>
    </row>
    <row r="171" spans="1:27" ht="15" customHeight="1" x14ac:dyDescent="0.25">
      <c r="A171" s="30" t="s">
        <v>289</v>
      </c>
      <c r="B171" s="31">
        <v>36.072000000000003</v>
      </c>
      <c r="C171" s="32">
        <v>72</v>
      </c>
      <c r="D171" s="31">
        <v>7.49</v>
      </c>
      <c r="E171" s="32"/>
      <c r="F171" s="33">
        <v>0.28218799999999999</v>
      </c>
      <c r="G171" s="33">
        <v>3.3000000000000003E-5</v>
      </c>
      <c r="H171" s="33">
        <v>4.5780000000000001E-4</v>
      </c>
      <c r="I171" s="33">
        <v>7.1999999999999997E-6</v>
      </c>
      <c r="J171" s="34">
        <v>1.2760000000000001E-2</v>
      </c>
      <c r="K171" s="34">
        <v>1.4999999999999999E-4</v>
      </c>
      <c r="M171" s="34">
        <v>1.4671209999999999</v>
      </c>
      <c r="N171" s="34">
        <v>6.2000000000000003E-5</v>
      </c>
      <c r="O171" s="35">
        <v>-1.5337000000000001</v>
      </c>
      <c r="P171" s="35">
        <v>5.3E-3</v>
      </c>
      <c r="Q171" s="36">
        <v>-1.288</v>
      </c>
      <c r="R171" s="36">
        <v>8.3000000000000004E-2</v>
      </c>
      <c r="T171" s="32">
        <v>560.9</v>
      </c>
      <c r="U171" s="32">
        <v>14</v>
      </c>
      <c r="V171" s="32">
        <v>100.33989266547405</v>
      </c>
      <c r="W171" s="9">
        <f t="shared" si="17"/>
        <v>0.28218318072734894</v>
      </c>
      <c r="X171" s="9">
        <f t="shared" si="13"/>
        <v>4.6111260304368053E-5</v>
      </c>
      <c r="Y171" s="10">
        <f t="shared" si="14"/>
        <v>-8.7848335249174347</v>
      </c>
      <c r="Z171" s="10">
        <f t="shared" si="15"/>
        <v>1.6326540870026385</v>
      </c>
      <c r="AA171" s="51">
        <f t="shared" si="16"/>
        <v>1.4633793417863818</v>
      </c>
    </row>
    <row r="172" spans="1:27" ht="15" customHeight="1" x14ac:dyDescent="0.25">
      <c r="A172" s="30" t="s">
        <v>290</v>
      </c>
      <c r="B172" s="31">
        <v>36.072000000000003</v>
      </c>
      <c r="C172" s="32">
        <v>72</v>
      </c>
      <c r="D172" s="31">
        <v>9.16</v>
      </c>
      <c r="E172" s="32"/>
      <c r="F172" s="33">
        <v>0.28200500000000001</v>
      </c>
      <c r="G172" s="33">
        <v>3.8999999999999999E-5</v>
      </c>
      <c r="H172" s="33">
        <v>6.3889999999999997E-4</v>
      </c>
      <c r="I172" s="33">
        <v>3.1E-6</v>
      </c>
      <c r="J172" s="34">
        <v>1.7233999999999999E-2</v>
      </c>
      <c r="K172" s="34">
        <v>8.8999999999999995E-5</v>
      </c>
      <c r="M172" s="34">
        <v>1.4671940000000001</v>
      </c>
      <c r="N172" s="34">
        <v>5.5000000000000002E-5</v>
      </c>
      <c r="O172" s="35">
        <v>-1.5375000000000001</v>
      </c>
      <c r="P172" s="35">
        <v>4.1999999999999997E-3</v>
      </c>
      <c r="Q172" s="36">
        <v>-1.248</v>
      </c>
      <c r="R172" s="36">
        <v>0.06</v>
      </c>
      <c r="T172" s="32">
        <v>1015</v>
      </c>
      <c r="U172" s="32">
        <v>23</v>
      </c>
      <c r="V172" s="32">
        <v>98.927875243664715</v>
      </c>
      <c r="W172" s="9">
        <f t="shared" si="17"/>
        <v>0.28199277736908607</v>
      </c>
      <c r="X172" s="9">
        <f t="shared" si="13"/>
        <v>5.0579129360410992E-5</v>
      </c>
      <c r="Y172" s="10">
        <f t="shared" si="14"/>
        <v>-5.2962550035473566</v>
      </c>
      <c r="Z172" s="10">
        <f t="shared" si="15"/>
        <v>1.7926821330438436</v>
      </c>
      <c r="AA172" s="51">
        <f t="shared" si="16"/>
        <v>1.7195476429962855</v>
      </c>
    </row>
    <row r="173" spans="1:27" ht="15" customHeight="1" x14ac:dyDescent="0.25">
      <c r="A173" s="30" t="s">
        <v>291</v>
      </c>
      <c r="B173" s="31">
        <v>35.976999999999997</v>
      </c>
      <c r="C173" s="32">
        <v>72</v>
      </c>
      <c r="D173" s="31">
        <v>7.65</v>
      </c>
      <c r="E173" s="32"/>
      <c r="F173" s="33">
        <v>0.282225</v>
      </c>
      <c r="G173" s="33">
        <v>3.8999999999999999E-5</v>
      </c>
      <c r="H173" s="33">
        <v>7.2740000000000001E-4</v>
      </c>
      <c r="I173" s="33">
        <v>9.0000000000000002E-6</v>
      </c>
      <c r="J173" s="34">
        <v>1.9269999999999999E-2</v>
      </c>
      <c r="K173" s="34">
        <v>1.7000000000000001E-4</v>
      </c>
      <c r="M173" s="34">
        <v>1.4672510000000001</v>
      </c>
      <c r="N173" s="34">
        <v>4.8000000000000001E-5</v>
      </c>
      <c r="O173" s="35">
        <v>-1.5209999999999999</v>
      </c>
      <c r="P173" s="35">
        <v>4.7999999999999996E-3</v>
      </c>
      <c r="Q173" s="36">
        <v>-1.2210000000000001</v>
      </c>
      <c r="R173" s="36">
        <v>5.5E-2</v>
      </c>
      <c r="T173" s="32">
        <v>527.70000000000005</v>
      </c>
      <c r="U173" s="32">
        <v>11</v>
      </c>
      <c r="V173" s="32">
        <v>99.943181818181827</v>
      </c>
      <c r="W173" s="9">
        <f t="shared" si="17"/>
        <v>0.28221779812076786</v>
      </c>
      <c r="X173" s="9">
        <f t="shared" si="13"/>
        <v>5.0579129360410992E-5</v>
      </c>
      <c r="Y173" s="10">
        <f t="shared" si="14"/>
        <v>-8.3034639705159563</v>
      </c>
      <c r="Z173" s="10">
        <f t="shared" si="15"/>
        <v>1.7907138209960483</v>
      </c>
      <c r="AA173" s="51">
        <f t="shared" si="16"/>
        <v>1.4229363002283892</v>
      </c>
    </row>
    <row r="174" spans="1:27" ht="15" customHeight="1" x14ac:dyDescent="0.25">
      <c r="A174" s="30" t="s">
        <v>292</v>
      </c>
      <c r="B174" s="31">
        <v>17.222999999999999</v>
      </c>
      <c r="C174" s="32">
        <v>34</v>
      </c>
      <c r="D174" s="31">
        <v>7.72</v>
      </c>
      <c r="E174" s="32"/>
      <c r="F174" s="33">
        <v>0.28258899999999998</v>
      </c>
      <c r="G174" s="33">
        <v>5.3999999999999998E-5</v>
      </c>
      <c r="H174" s="33">
        <v>1.5690000000000001E-3</v>
      </c>
      <c r="I174" s="33">
        <v>8.4999999999999999E-6</v>
      </c>
      <c r="J174" s="34">
        <v>4.6120000000000001E-2</v>
      </c>
      <c r="K174" s="34">
        <v>2.4000000000000001E-4</v>
      </c>
      <c r="M174" s="34">
        <v>1.4672460000000001</v>
      </c>
      <c r="N174" s="34">
        <v>7.4999999999999993E-5</v>
      </c>
      <c r="O174" s="35">
        <v>-1.5334000000000001</v>
      </c>
      <c r="P174" s="35">
        <v>5.4999999999999997E-3</v>
      </c>
      <c r="Q174" s="36">
        <v>-1.2230000000000001</v>
      </c>
      <c r="R174" s="36">
        <v>3.9E-2</v>
      </c>
      <c r="T174" s="32">
        <v>297.5</v>
      </c>
      <c r="U174" s="32">
        <v>6.4</v>
      </c>
      <c r="V174" s="32">
        <v>100.30343897505057</v>
      </c>
      <c r="W174" s="9">
        <f t="shared" si="17"/>
        <v>0.28258026101696587</v>
      </c>
      <c r="X174" s="9">
        <f t="shared" si="13"/>
        <v>6.2874862440065728E-5</v>
      </c>
      <c r="Y174" s="10">
        <f t="shared" si="14"/>
        <v>-0.62259542810694235</v>
      </c>
      <c r="Z174" s="10">
        <f t="shared" si="15"/>
        <v>2.2248881664144182</v>
      </c>
      <c r="AA174" s="51">
        <f t="shared" si="16"/>
        <v>0.94259563097460397</v>
      </c>
    </row>
    <row r="175" spans="1:27" ht="15" customHeight="1" x14ac:dyDescent="0.25">
      <c r="A175" s="30" t="s">
        <v>293</v>
      </c>
      <c r="B175" s="31">
        <v>36.36</v>
      </c>
      <c r="C175" s="32">
        <v>73</v>
      </c>
      <c r="D175" s="31">
        <v>8.93</v>
      </c>
      <c r="E175" s="32"/>
      <c r="F175" s="33">
        <v>0.28145700000000001</v>
      </c>
      <c r="G175" s="33">
        <v>2.9E-5</v>
      </c>
      <c r="H175" s="33">
        <v>8.2709999999999999E-4</v>
      </c>
      <c r="I175" s="33">
        <v>8.6999999999999997E-6</v>
      </c>
      <c r="J175" s="34">
        <v>1.8929999999999999E-2</v>
      </c>
      <c r="K175" s="34">
        <v>1.7000000000000001E-4</v>
      </c>
      <c r="M175" s="34">
        <v>1.4671240000000001</v>
      </c>
      <c r="N175" s="34">
        <v>5.1E-5</v>
      </c>
      <c r="O175" s="35">
        <v>-1.5263</v>
      </c>
      <c r="P175" s="35">
        <v>4.5999999999999999E-3</v>
      </c>
      <c r="Q175" s="36">
        <v>-1.2609999999999999</v>
      </c>
      <c r="R175" s="36">
        <v>0.05</v>
      </c>
      <c r="T175" s="32">
        <v>595.4</v>
      </c>
      <c r="U175" s="32">
        <v>12</v>
      </c>
      <c r="V175" s="32">
        <v>100.62531688355585</v>
      </c>
      <c r="W175" s="9">
        <f t="shared" si="17"/>
        <v>0.28144775456734522</v>
      </c>
      <c r="X175" s="9">
        <f t="shared" si="13"/>
        <v>4.333876240569392E-5</v>
      </c>
      <c r="Y175" s="10">
        <f t="shared" si="14"/>
        <v>-34.051988362635569</v>
      </c>
      <c r="Z175" s="10">
        <f t="shared" si="15"/>
        <v>1.534607563978831</v>
      </c>
      <c r="AA175" s="51">
        <f t="shared" si="16"/>
        <v>2.4711844514235399</v>
      </c>
    </row>
    <row r="176" spans="1:27" ht="15" customHeight="1" x14ac:dyDescent="0.25">
      <c r="A176" s="30" t="s">
        <v>294</v>
      </c>
      <c r="B176" s="31">
        <v>35.976999999999997</v>
      </c>
      <c r="C176" s="32">
        <v>72</v>
      </c>
      <c r="D176" s="31">
        <v>9.18</v>
      </c>
      <c r="E176" s="32"/>
      <c r="F176" s="33">
        <v>0.28265099999999999</v>
      </c>
      <c r="G176" s="33">
        <v>2.8E-5</v>
      </c>
      <c r="H176" s="33">
        <v>7.1670000000000002E-4</v>
      </c>
      <c r="I176" s="33">
        <v>5.4E-6</v>
      </c>
      <c r="J176" s="34">
        <v>2.0830000000000001E-2</v>
      </c>
      <c r="K176" s="34">
        <v>2.2000000000000001E-4</v>
      </c>
      <c r="M176" s="34">
        <v>1.4671289999999999</v>
      </c>
      <c r="N176" s="34">
        <v>4.3000000000000002E-5</v>
      </c>
      <c r="O176" s="35">
        <v>-1.5381</v>
      </c>
      <c r="P176" s="35">
        <v>3.8E-3</v>
      </c>
      <c r="Q176" s="36">
        <v>-1.268</v>
      </c>
      <c r="R176" s="36">
        <v>3.4000000000000002E-2</v>
      </c>
      <c r="T176" s="32">
        <v>383.9</v>
      </c>
      <c r="U176" s="32">
        <v>8.1999999999999993</v>
      </c>
      <c r="V176" s="32">
        <v>99.533316048742549</v>
      </c>
      <c r="W176" s="9">
        <f t="shared" si="17"/>
        <v>0.2826458446619543</v>
      </c>
      <c r="X176" s="9">
        <f t="shared" si="13"/>
        <v>4.267608612393115E-5</v>
      </c>
      <c r="Y176" s="10">
        <f t="shared" si="14"/>
        <v>3.6289958821744683</v>
      </c>
      <c r="Z176" s="10">
        <f t="shared" si="15"/>
        <v>1.5104263538368023</v>
      </c>
      <c r="AA176" s="51">
        <f t="shared" si="16"/>
        <v>0.8359006555640548</v>
      </c>
    </row>
    <row r="177" spans="1:27" ht="15" customHeight="1" x14ac:dyDescent="0.25">
      <c r="A177" s="30" t="s">
        <v>295</v>
      </c>
      <c r="B177" s="31">
        <v>35.976999999999997</v>
      </c>
      <c r="C177" s="32">
        <v>72</v>
      </c>
      <c r="D177" s="31">
        <v>9.1999999999999993</v>
      </c>
      <c r="E177" s="32"/>
      <c r="F177" s="33">
        <v>0.28214099999999998</v>
      </c>
      <c r="G177" s="33">
        <v>3.4E-5</v>
      </c>
      <c r="H177" s="33">
        <v>4.6940000000000003E-4</v>
      </c>
      <c r="I177" s="33">
        <v>3.9999999999999998E-6</v>
      </c>
      <c r="J177" s="34">
        <v>1.3096E-2</v>
      </c>
      <c r="K177" s="34">
        <v>7.6000000000000004E-5</v>
      </c>
      <c r="M177" s="34">
        <v>1.4671829999999999</v>
      </c>
      <c r="N177" s="34">
        <v>5.0000000000000002E-5</v>
      </c>
      <c r="O177" s="35">
        <v>-1.5412999999999999</v>
      </c>
      <c r="P177" s="35">
        <v>4.5999999999999999E-3</v>
      </c>
      <c r="Q177" s="36">
        <v>-1.288</v>
      </c>
      <c r="R177" s="36">
        <v>7.2999999999999995E-2</v>
      </c>
      <c r="T177" s="32">
        <v>1020</v>
      </c>
      <c r="U177" s="32">
        <v>21</v>
      </c>
      <c r="V177" s="32">
        <v>99.609375</v>
      </c>
      <c r="W177" s="9">
        <f t="shared" si="17"/>
        <v>0.28213197537096063</v>
      </c>
      <c r="X177" s="9">
        <f t="shared" si="13"/>
        <v>4.6832129215498932E-5</v>
      </c>
      <c r="Y177" s="10">
        <f t="shared" si="14"/>
        <v>-0.24934488098260488</v>
      </c>
      <c r="Z177" s="10">
        <f t="shared" si="15"/>
        <v>1.6598955654978376</v>
      </c>
      <c r="AA177" s="51">
        <f t="shared" si="16"/>
        <v>1.5276837113088906</v>
      </c>
    </row>
    <row r="178" spans="1:27" ht="15" customHeight="1" x14ac:dyDescent="0.25">
      <c r="A178" s="30" t="s">
        <v>296</v>
      </c>
      <c r="B178" s="31">
        <v>35.976999999999997</v>
      </c>
      <c r="C178" s="32">
        <v>72</v>
      </c>
      <c r="D178" s="31">
        <v>8.27</v>
      </c>
      <c r="E178" s="32"/>
      <c r="F178" s="33">
        <v>0.28268599999999999</v>
      </c>
      <c r="G178" s="33">
        <v>3.4999999999999997E-5</v>
      </c>
      <c r="H178" s="33">
        <v>9.2139999999999995E-4</v>
      </c>
      <c r="I178" s="33">
        <v>3.1999999999999999E-6</v>
      </c>
      <c r="J178" s="34">
        <v>2.648E-2</v>
      </c>
      <c r="K178" s="34">
        <v>1.7000000000000001E-4</v>
      </c>
      <c r="M178" s="34">
        <v>1.467149</v>
      </c>
      <c r="N178" s="34">
        <v>4.8000000000000001E-5</v>
      </c>
      <c r="O178" s="35">
        <v>-1.5363</v>
      </c>
      <c r="P178" s="35">
        <v>4.0000000000000001E-3</v>
      </c>
      <c r="Q178" s="36">
        <v>-1.2390000000000001</v>
      </c>
      <c r="R178" s="36">
        <v>3.4000000000000002E-2</v>
      </c>
      <c r="T178" s="32">
        <v>253.4</v>
      </c>
      <c r="U178" s="32">
        <v>5.6</v>
      </c>
      <c r="V178" s="32">
        <v>99.294670846394993</v>
      </c>
      <c r="W178" s="9">
        <f t="shared" si="17"/>
        <v>0.28268163054913265</v>
      </c>
      <c r="X178" s="9">
        <f t="shared" si="13"/>
        <v>4.7563098373184102E-5</v>
      </c>
      <c r="Y178" s="10">
        <f t="shared" si="14"/>
        <v>1.9802881055897004</v>
      </c>
      <c r="Z178" s="10">
        <f t="shared" si="15"/>
        <v>1.6829009067387268</v>
      </c>
      <c r="AA178" s="51">
        <f t="shared" si="16"/>
        <v>0.79163957549006281</v>
      </c>
    </row>
    <row r="179" spans="1:27" ht="15" customHeight="1" x14ac:dyDescent="0.25">
      <c r="A179" s="30" t="s">
        <v>297</v>
      </c>
      <c r="B179" s="31">
        <v>36.36</v>
      </c>
      <c r="C179" s="32">
        <v>73</v>
      </c>
      <c r="D179" s="31">
        <v>9.01</v>
      </c>
      <c r="E179" s="32"/>
      <c r="F179" s="33">
        <v>0.28134700000000001</v>
      </c>
      <c r="G179" s="33">
        <v>2.8E-5</v>
      </c>
      <c r="H179" s="33">
        <v>4.8200000000000001E-4</v>
      </c>
      <c r="I179" s="33">
        <v>1.2E-5</v>
      </c>
      <c r="J179" s="34">
        <v>1.3140000000000001E-2</v>
      </c>
      <c r="K179" s="34">
        <v>2.7999999999999998E-4</v>
      </c>
      <c r="M179" s="34">
        <v>1.4672019999999999</v>
      </c>
      <c r="N179" s="34">
        <v>4.6999999999999997E-5</v>
      </c>
      <c r="O179" s="35">
        <v>-1.532</v>
      </c>
      <c r="P179" s="35">
        <v>4.4000000000000003E-3</v>
      </c>
      <c r="Q179" s="36">
        <v>-1.256</v>
      </c>
      <c r="R179" s="36">
        <v>5.7000000000000002E-2</v>
      </c>
      <c r="T179" s="32">
        <v>2492</v>
      </c>
      <c r="U179" s="32">
        <v>22</v>
      </c>
      <c r="V179" s="32">
        <v>96.736885584469221</v>
      </c>
      <c r="W179" s="9">
        <f t="shared" si="17"/>
        <v>0.28132404477900308</v>
      </c>
      <c r="X179" s="9">
        <f t="shared" si="13"/>
        <v>4.267608612393115E-5</v>
      </c>
      <c r="Y179" s="10">
        <f t="shared" si="14"/>
        <v>4.9520015381498972</v>
      </c>
      <c r="Z179" s="10">
        <f t="shared" si="15"/>
        <v>1.5177237822605605</v>
      </c>
      <c r="AA179" s="51">
        <f t="shared" si="16"/>
        <v>2.5961161014318597</v>
      </c>
    </row>
    <row r="180" spans="1:27" ht="15" customHeight="1" x14ac:dyDescent="0.25">
      <c r="A180" s="30" t="s">
        <v>298</v>
      </c>
      <c r="B180" s="31">
        <v>20.667999999999999</v>
      </c>
      <c r="C180" s="32">
        <v>41</v>
      </c>
      <c r="D180" s="31">
        <v>6.83</v>
      </c>
      <c r="E180" s="32"/>
      <c r="F180" s="33">
        <v>0.28254400000000002</v>
      </c>
      <c r="G180" s="33">
        <v>6.3999999999999997E-5</v>
      </c>
      <c r="H180" s="33">
        <v>1.176E-3</v>
      </c>
      <c r="I180" s="33">
        <v>3.8999999999999999E-5</v>
      </c>
      <c r="J180" s="34">
        <v>3.2300000000000002E-2</v>
      </c>
      <c r="K180" s="34">
        <v>1.4E-3</v>
      </c>
      <c r="M180" s="34">
        <v>1.4673860000000001</v>
      </c>
      <c r="N180" s="34">
        <v>9.6000000000000002E-5</v>
      </c>
      <c r="O180" s="35">
        <v>-1.5307999999999999</v>
      </c>
      <c r="P180" s="35">
        <v>5.3E-3</v>
      </c>
      <c r="Q180" s="36">
        <v>-1.256</v>
      </c>
      <c r="R180" s="36">
        <v>6.5000000000000002E-2</v>
      </c>
      <c r="T180" s="32">
        <v>383.4</v>
      </c>
      <c r="U180" s="32">
        <v>9.1</v>
      </c>
      <c r="V180" s="32">
        <v>97.981088678763086</v>
      </c>
      <c r="W180" s="9">
        <f t="shared" si="17"/>
        <v>0.28253555190026558</v>
      </c>
      <c r="X180" s="9">
        <f t="shared" si="13"/>
        <v>7.164669096934756E-5</v>
      </c>
      <c r="Y180" s="10">
        <f t="shared" si="14"/>
        <v>-0.28575486661464033</v>
      </c>
      <c r="Z180" s="10">
        <f t="shared" si="15"/>
        <v>2.5357744591236742</v>
      </c>
      <c r="AA180" s="51">
        <f t="shared" si="16"/>
        <v>0.99575440544812677</v>
      </c>
    </row>
    <row r="181" spans="1:27" ht="15" customHeight="1" x14ac:dyDescent="0.25">
      <c r="A181" s="30" t="s">
        <v>299</v>
      </c>
      <c r="B181" s="31">
        <v>36.36</v>
      </c>
      <c r="C181" s="32">
        <v>73</v>
      </c>
      <c r="D181" s="31">
        <v>9.52</v>
      </c>
      <c r="E181" s="32"/>
      <c r="F181" s="33">
        <v>0.281414</v>
      </c>
      <c r="G181" s="33">
        <v>3.1000000000000001E-5</v>
      </c>
      <c r="H181" s="33">
        <v>3.0059999999999999E-4</v>
      </c>
      <c r="I181" s="33">
        <v>1.3E-6</v>
      </c>
      <c r="J181" s="34">
        <v>8.5579999999999996E-3</v>
      </c>
      <c r="K181" s="34">
        <v>7.2000000000000002E-5</v>
      </c>
      <c r="M181" s="34">
        <v>1.467231</v>
      </c>
      <c r="N181" s="34">
        <v>4.3999999999999999E-5</v>
      </c>
      <c r="O181" s="35">
        <v>-1.54</v>
      </c>
      <c r="P181" s="35">
        <v>3.3999999999999998E-3</v>
      </c>
      <c r="Q181" s="36">
        <v>-1.1559999999999999</v>
      </c>
      <c r="R181" s="36">
        <v>9.6000000000000002E-2</v>
      </c>
      <c r="T181" s="32">
        <v>2034</v>
      </c>
      <c r="U181" s="32">
        <v>24</v>
      </c>
      <c r="V181" s="32">
        <v>99.95553139977271</v>
      </c>
      <c r="W181" s="9">
        <f t="shared" si="17"/>
        <v>0.281402365266056</v>
      </c>
      <c r="X181" s="9">
        <f t="shared" si="13"/>
        <v>4.4701770958846688E-5</v>
      </c>
      <c r="Y181" s="10">
        <f t="shared" si="14"/>
        <v>-2.9182959459228552</v>
      </c>
      <c r="Z181" s="10">
        <f t="shared" si="15"/>
        <v>1.5880721406469345</v>
      </c>
      <c r="AA181" s="51">
        <f t="shared" si="16"/>
        <v>2.4952779072645983</v>
      </c>
    </row>
    <row r="182" spans="1:27" s="58" customFormat="1" ht="15" customHeight="1" x14ac:dyDescent="0.25">
      <c r="A182" s="37" t="s">
        <v>606</v>
      </c>
      <c r="B182" s="52"/>
      <c r="C182" s="53"/>
      <c r="D182" s="52"/>
      <c r="E182" s="53"/>
      <c r="F182" s="54"/>
      <c r="G182" s="54"/>
      <c r="H182" s="54"/>
      <c r="I182" s="54"/>
      <c r="J182" s="55"/>
      <c r="K182" s="55"/>
      <c r="L182" s="44"/>
      <c r="M182" s="55"/>
      <c r="N182" s="55"/>
      <c r="O182" s="56"/>
      <c r="P182" s="56"/>
      <c r="Q182" s="57"/>
      <c r="R182" s="57"/>
      <c r="T182" s="53"/>
      <c r="U182" s="53"/>
      <c r="V182" s="53"/>
      <c r="W182" s="60"/>
      <c r="X182" s="60"/>
      <c r="Y182" s="61"/>
      <c r="Z182" s="61"/>
      <c r="AA182" s="62"/>
    </row>
    <row r="183" spans="1:27" ht="15" customHeight="1" x14ac:dyDescent="0.25">
      <c r="A183" s="30" t="s">
        <v>300</v>
      </c>
      <c r="B183" s="31">
        <v>36.363999999999997</v>
      </c>
      <c r="C183" s="32">
        <v>73</v>
      </c>
      <c r="D183" s="31">
        <v>8.52</v>
      </c>
      <c r="E183" s="32"/>
      <c r="F183" s="33">
        <v>0.28243600000000002</v>
      </c>
      <c r="G183" s="33">
        <v>3.4999999999999997E-5</v>
      </c>
      <c r="H183" s="33">
        <v>7.4370000000000003E-4</v>
      </c>
      <c r="I183" s="33">
        <v>6.2999999999999998E-6</v>
      </c>
      <c r="J183" s="34">
        <v>2.0160000000000001E-2</v>
      </c>
      <c r="K183" s="34">
        <v>1.6000000000000001E-4</v>
      </c>
      <c r="M183" s="34">
        <v>1.4671810000000001</v>
      </c>
      <c r="N183" s="34">
        <v>4.3999999999999999E-5</v>
      </c>
      <c r="O183" s="35">
        <v>-1.5359</v>
      </c>
      <c r="P183" s="35">
        <v>3.8E-3</v>
      </c>
      <c r="Q183" s="36">
        <v>-1.272</v>
      </c>
      <c r="R183" s="36">
        <v>4.3999999999999997E-2</v>
      </c>
      <c r="T183" s="32">
        <v>316</v>
      </c>
      <c r="U183" s="32">
        <v>6.4</v>
      </c>
      <c r="V183" s="32">
        <v>99.715998737772168</v>
      </c>
      <c r="W183" s="9">
        <f t="shared" ref="W183:W214" si="18">F183-(H183*(EXP($W$4*T183*1000000)-1))</f>
        <v>0.28243159940987539</v>
      </c>
      <c r="X183" s="9">
        <f t="shared" si="13"/>
        <v>4.7563098373184102E-5</v>
      </c>
      <c r="Y183" s="10">
        <f t="shared" si="14"/>
        <v>-5.4703344677720089</v>
      </c>
      <c r="Z183" s="10">
        <f t="shared" si="15"/>
        <v>1.6831360183089394</v>
      </c>
      <c r="AA183" s="51">
        <f t="shared" si="16"/>
        <v>1.1335736823941884</v>
      </c>
    </row>
    <row r="184" spans="1:27" ht="15" customHeight="1" x14ac:dyDescent="0.25">
      <c r="A184" s="30" t="s">
        <v>301</v>
      </c>
      <c r="B184" s="31">
        <v>35.945999999999998</v>
      </c>
      <c r="C184" s="32">
        <v>72</v>
      </c>
      <c r="D184" s="31">
        <v>9.56</v>
      </c>
      <c r="E184" s="32"/>
      <c r="F184" s="33">
        <v>0.28236</v>
      </c>
      <c r="G184" s="33">
        <v>2.8E-5</v>
      </c>
      <c r="H184" s="33">
        <v>6.489E-4</v>
      </c>
      <c r="I184" s="33">
        <v>2.7999999999999999E-6</v>
      </c>
      <c r="J184" s="34">
        <v>1.9244000000000001E-2</v>
      </c>
      <c r="K184" s="34">
        <v>5.7000000000000003E-5</v>
      </c>
      <c r="M184" s="34">
        <v>1.4672050000000001</v>
      </c>
      <c r="N184" s="34">
        <v>4.6E-5</v>
      </c>
      <c r="O184" s="35">
        <v>-1.5402</v>
      </c>
      <c r="P184" s="35">
        <v>3.7000000000000002E-3</v>
      </c>
      <c r="Q184" s="36">
        <v>-1.254</v>
      </c>
      <c r="R184" s="36">
        <v>4.5999999999999999E-2</v>
      </c>
      <c r="T184" s="32">
        <v>789</v>
      </c>
      <c r="U184" s="32">
        <v>17</v>
      </c>
      <c r="V184" s="32">
        <v>100.95969289827255</v>
      </c>
      <c r="W184" s="9">
        <f t="shared" si="18"/>
        <v>0.28235037054434398</v>
      </c>
      <c r="X184" s="9">
        <f t="shared" si="13"/>
        <v>4.267608612393115E-5</v>
      </c>
      <c r="Y184" s="10">
        <f t="shared" si="14"/>
        <v>2.2666036266816292</v>
      </c>
      <c r="Z184" s="10">
        <f t="shared" si="15"/>
        <v>1.5118010654191494</v>
      </c>
      <c r="AA184" s="51">
        <f t="shared" si="16"/>
        <v>1.2351551425228173</v>
      </c>
    </row>
    <row r="185" spans="1:27" ht="15" customHeight="1" x14ac:dyDescent="0.25">
      <c r="A185" s="30" t="s">
        <v>302</v>
      </c>
      <c r="B185" s="31">
        <v>25.079000000000001</v>
      </c>
      <c r="C185" s="32">
        <v>50</v>
      </c>
      <c r="D185" s="31">
        <v>9.91</v>
      </c>
      <c r="E185" s="32"/>
      <c r="F185" s="33">
        <v>0.28240900000000002</v>
      </c>
      <c r="G185" s="33">
        <v>3.6999999999999998E-5</v>
      </c>
      <c r="H185" s="33">
        <v>1.2650000000000001E-3</v>
      </c>
      <c r="I185" s="33">
        <v>1.1E-5</v>
      </c>
      <c r="J185" s="34">
        <v>3.7940000000000002E-2</v>
      </c>
      <c r="K185" s="34">
        <v>1.2999999999999999E-4</v>
      </c>
      <c r="M185" s="34">
        <v>1.467198</v>
      </c>
      <c r="N185" s="34">
        <v>4.8000000000000001E-5</v>
      </c>
      <c r="O185" s="35">
        <v>-1.5345</v>
      </c>
      <c r="P185" s="35">
        <v>3.7000000000000002E-3</v>
      </c>
      <c r="Q185" s="36">
        <v>-1.27</v>
      </c>
      <c r="R185" s="36">
        <v>2.8000000000000001E-2</v>
      </c>
      <c r="T185" s="32">
        <v>305.10000000000002</v>
      </c>
      <c r="U185" s="32">
        <v>7.8</v>
      </c>
      <c r="V185" s="32">
        <v>98.41935483870968</v>
      </c>
      <c r="W185" s="9">
        <f t="shared" si="18"/>
        <v>0.28240177372381559</v>
      </c>
      <c r="X185" s="9">
        <f t="shared" si="13"/>
        <v>4.9053525121617799E-5</v>
      </c>
      <c r="Y185" s="10">
        <f t="shared" si="14"/>
        <v>-6.768999922303065</v>
      </c>
      <c r="Z185" s="10">
        <f t="shared" si="15"/>
        <v>1.7358361509012266</v>
      </c>
      <c r="AA185" s="51">
        <f t="shared" si="16"/>
        <v>1.1868469831171182</v>
      </c>
    </row>
    <row r="186" spans="1:27" ht="15" customHeight="1" x14ac:dyDescent="0.25">
      <c r="A186" s="30" t="s">
        <v>303</v>
      </c>
      <c r="B186" s="31">
        <v>36.073999999999998</v>
      </c>
      <c r="C186" s="32">
        <v>72</v>
      </c>
      <c r="D186" s="31">
        <v>8.7799999999999994</v>
      </c>
      <c r="E186" s="32"/>
      <c r="F186" s="33">
        <v>0.28274100000000002</v>
      </c>
      <c r="G186" s="33">
        <v>2.9E-5</v>
      </c>
      <c r="H186" s="33">
        <v>4.8432E-4</v>
      </c>
      <c r="I186" s="33">
        <v>4.5999999999999999E-7</v>
      </c>
      <c r="J186" s="34">
        <v>1.2021E-2</v>
      </c>
      <c r="K186" s="34">
        <v>5.0000000000000002E-5</v>
      </c>
      <c r="M186" s="34">
        <v>1.4671099999999999</v>
      </c>
      <c r="N186" s="34">
        <v>5.1999999999999997E-5</v>
      </c>
      <c r="O186" s="35">
        <v>-1.5344</v>
      </c>
      <c r="P186" s="35">
        <v>3.7000000000000002E-3</v>
      </c>
      <c r="Q186" s="36">
        <v>-1.3160000000000001</v>
      </c>
      <c r="R186" s="36">
        <v>7.8E-2</v>
      </c>
      <c r="T186" s="32">
        <v>553.29999999999995</v>
      </c>
      <c r="U186" s="32">
        <v>12</v>
      </c>
      <c r="V186" s="32">
        <v>100.41742286751361</v>
      </c>
      <c r="W186" s="9">
        <f t="shared" si="18"/>
        <v>0.28273597099024689</v>
      </c>
      <c r="X186" s="9">
        <f t="shared" si="13"/>
        <v>4.333876240569392E-5</v>
      </c>
      <c r="Y186" s="10">
        <f t="shared" si="14"/>
        <v>10.616973080119774</v>
      </c>
      <c r="Z186" s="10">
        <f t="shared" si="15"/>
        <v>1.5344625199653628</v>
      </c>
      <c r="AA186" s="51">
        <f t="shared" si="16"/>
        <v>0.7068513661186917</v>
      </c>
    </row>
    <row r="187" spans="1:27" ht="15" customHeight="1" x14ac:dyDescent="0.25">
      <c r="A187" s="30" t="s">
        <v>304</v>
      </c>
      <c r="B187" s="31">
        <v>36.177999999999997</v>
      </c>
      <c r="C187" s="32">
        <v>72</v>
      </c>
      <c r="D187" s="31">
        <v>9.32</v>
      </c>
      <c r="E187" s="32"/>
      <c r="F187" s="33">
        <v>0.28259099999999998</v>
      </c>
      <c r="G187" s="33">
        <v>3.4999999999999997E-5</v>
      </c>
      <c r="H187" s="33">
        <v>1.9289999999999999E-3</v>
      </c>
      <c r="I187" s="33">
        <v>3.1000000000000001E-5</v>
      </c>
      <c r="J187" s="34">
        <v>5.3249999999999999E-2</v>
      </c>
      <c r="K187" s="34">
        <v>9.3000000000000005E-4</v>
      </c>
      <c r="M187" s="34">
        <v>1.467193</v>
      </c>
      <c r="N187" s="34">
        <v>4.5000000000000003E-5</v>
      </c>
      <c r="O187" s="35">
        <v>-1.5370999999999999</v>
      </c>
      <c r="P187" s="35">
        <v>4.1000000000000003E-3</v>
      </c>
      <c r="Q187" s="36">
        <v>-1.2370000000000001</v>
      </c>
      <c r="R187" s="36">
        <v>1.9E-2</v>
      </c>
      <c r="T187" s="32">
        <v>317.8</v>
      </c>
      <c r="U187" s="32">
        <v>6.6</v>
      </c>
      <c r="V187" s="32">
        <v>100.85687083465567</v>
      </c>
      <c r="W187" s="9">
        <f t="shared" si="18"/>
        <v>0.28257952059228891</v>
      </c>
      <c r="X187" s="9">
        <f t="shared" si="13"/>
        <v>4.7563098373184102E-5</v>
      </c>
      <c r="Y187" s="10">
        <f t="shared" si="14"/>
        <v>-0.19558888530557539</v>
      </c>
      <c r="Z187" s="10">
        <f t="shared" si="15"/>
        <v>1.683142783741598</v>
      </c>
      <c r="AA187" s="51">
        <f t="shared" si="16"/>
        <v>0.94886336084679401</v>
      </c>
    </row>
    <row r="188" spans="1:27" ht="15" customHeight="1" x14ac:dyDescent="0.25">
      <c r="A188" s="30" t="s">
        <v>305</v>
      </c>
      <c r="B188" s="31">
        <v>36.090000000000003</v>
      </c>
      <c r="C188" s="32">
        <v>72</v>
      </c>
      <c r="D188" s="31">
        <v>6.98</v>
      </c>
      <c r="E188" s="32"/>
      <c r="F188" s="33">
        <v>0.28205999999999998</v>
      </c>
      <c r="G188" s="33">
        <v>3.8000000000000002E-5</v>
      </c>
      <c r="H188" s="33">
        <v>7.2999999999999996E-4</v>
      </c>
      <c r="I188" s="33">
        <v>1.1E-5</v>
      </c>
      <c r="J188" s="34">
        <v>2.0619999999999999E-2</v>
      </c>
      <c r="K188" s="34">
        <v>2.7E-4</v>
      </c>
      <c r="M188" s="34">
        <v>1.467182</v>
      </c>
      <c r="N188" s="34">
        <v>6.2000000000000003E-5</v>
      </c>
      <c r="O188" s="35">
        <v>-1.5329999999999999</v>
      </c>
      <c r="P188" s="35">
        <v>4.1000000000000003E-3</v>
      </c>
      <c r="Q188" s="36">
        <v>-1.2050000000000001</v>
      </c>
      <c r="R188" s="36">
        <v>5.0999999999999997E-2</v>
      </c>
      <c r="T188" s="32">
        <v>995</v>
      </c>
      <c r="U188" s="32">
        <v>25</v>
      </c>
      <c r="V188" s="32">
        <v>99.699398797595194</v>
      </c>
      <c r="W188" s="9">
        <f t="shared" si="18"/>
        <v>0.28204631230334887</v>
      </c>
      <c r="X188" s="9">
        <f t="shared" si="13"/>
        <v>4.9812130318399243E-5</v>
      </c>
      <c r="Y188" s="10">
        <f t="shared" si="14"/>
        <v>-3.8517357054757007</v>
      </c>
      <c r="Z188" s="10">
        <f t="shared" si="15"/>
        <v>1.7654173031267373</v>
      </c>
      <c r="AA188" s="51">
        <f t="shared" si="16"/>
        <v>1.6486137361494126</v>
      </c>
    </row>
    <row r="189" spans="1:27" ht="15" customHeight="1" x14ac:dyDescent="0.25">
      <c r="A189" s="30" t="s">
        <v>306</v>
      </c>
      <c r="B189" s="31">
        <v>37.200000000000003</v>
      </c>
      <c r="C189" s="32">
        <v>74</v>
      </c>
      <c r="D189" s="31">
        <v>7</v>
      </c>
      <c r="E189" s="32"/>
      <c r="F189" s="33">
        <v>0.28240399999999999</v>
      </c>
      <c r="G189" s="33">
        <v>4.0000000000000003E-5</v>
      </c>
      <c r="H189" s="33">
        <v>1.4350000000000001E-3</v>
      </c>
      <c r="I189" s="33">
        <v>2.4000000000000001E-5</v>
      </c>
      <c r="J189" s="34">
        <v>4.2779999999999999E-2</v>
      </c>
      <c r="K189" s="34">
        <v>6.4999999999999997E-4</v>
      </c>
      <c r="M189" s="34">
        <v>1.467174</v>
      </c>
      <c r="N189" s="34">
        <v>5.0000000000000002E-5</v>
      </c>
      <c r="O189" s="35">
        <v>-1.5348999999999999</v>
      </c>
      <c r="P189" s="35">
        <v>4.0000000000000001E-3</v>
      </c>
      <c r="Q189" s="36">
        <v>-1.258</v>
      </c>
      <c r="R189" s="36">
        <v>2.5999999999999999E-2</v>
      </c>
      <c r="T189" s="32">
        <v>319.5</v>
      </c>
      <c r="U189" s="32">
        <v>6.8</v>
      </c>
      <c r="V189" s="32">
        <v>100.3770028275212</v>
      </c>
      <c r="W189" s="9">
        <f t="shared" si="18"/>
        <v>0.28239541455080097</v>
      </c>
      <c r="X189" s="9">
        <f t="shared" si="13"/>
        <v>5.1354146150600042E-5</v>
      </c>
      <c r="Y189" s="10">
        <f t="shared" si="14"/>
        <v>-6.6727172807345969</v>
      </c>
      <c r="Z189" s="10">
        <f t="shared" si="15"/>
        <v>1.8173056762416095</v>
      </c>
      <c r="AA189" s="51">
        <f t="shared" si="16"/>
        <v>1.1991962985259303</v>
      </c>
    </row>
    <row r="190" spans="1:27" ht="15" customHeight="1" x14ac:dyDescent="0.25">
      <c r="A190" s="30" t="s">
        <v>307</v>
      </c>
      <c r="B190" s="31">
        <v>36.781999999999996</v>
      </c>
      <c r="C190" s="32">
        <v>74</v>
      </c>
      <c r="D190" s="31">
        <v>8.26</v>
      </c>
      <c r="E190" s="32"/>
      <c r="F190" s="33">
        <v>0.28239300000000001</v>
      </c>
      <c r="G190" s="33">
        <v>3.4E-5</v>
      </c>
      <c r="H190" s="33">
        <v>4.3179999999999998E-4</v>
      </c>
      <c r="I190" s="33">
        <v>4.0999999999999997E-6</v>
      </c>
      <c r="J190" s="34">
        <v>1.2829999999999999E-2</v>
      </c>
      <c r="K190" s="34">
        <v>1.9000000000000001E-4</v>
      </c>
      <c r="M190" s="34">
        <v>1.467096</v>
      </c>
      <c r="N190" s="34">
        <v>5.8999999999999998E-5</v>
      </c>
      <c r="O190" s="35">
        <v>-1.5399</v>
      </c>
      <c r="P190" s="35">
        <v>4.3E-3</v>
      </c>
      <c r="Q190" s="36">
        <v>-1.1679999999999999</v>
      </c>
      <c r="R190" s="36">
        <v>7.4999999999999997E-2</v>
      </c>
      <c r="T190" s="32">
        <v>316.10000000000002</v>
      </c>
      <c r="U190" s="32">
        <v>6.7</v>
      </c>
      <c r="V190" s="32">
        <v>101.31410256410258</v>
      </c>
      <c r="W190" s="9">
        <f t="shared" si="18"/>
        <v>0.28239044416039655</v>
      </c>
      <c r="X190" s="9">
        <f t="shared" si="13"/>
        <v>4.6832129215498932E-5</v>
      </c>
      <c r="Y190" s="10">
        <f t="shared" si="14"/>
        <v>-6.9244816668734277</v>
      </c>
      <c r="Z190" s="10">
        <f t="shared" si="15"/>
        <v>1.6572692653482601</v>
      </c>
      <c r="AA190" s="51">
        <f t="shared" si="16"/>
        <v>1.1832033147502015</v>
      </c>
    </row>
    <row r="191" spans="1:27" ht="15" customHeight="1" x14ac:dyDescent="0.25">
      <c r="A191" s="30" t="s">
        <v>308</v>
      </c>
      <c r="B191" s="31">
        <v>36.164000000000001</v>
      </c>
      <c r="C191" s="32">
        <v>72</v>
      </c>
      <c r="D191" s="31">
        <v>9</v>
      </c>
      <c r="E191" s="32"/>
      <c r="F191" s="33">
        <v>0.28254499999999999</v>
      </c>
      <c r="G191" s="33">
        <v>3.6999999999999998E-5</v>
      </c>
      <c r="H191" s="33">
        <v>1.335E-3</v>
      </c>
      <c r="I191" s="33">
        <v>1.1E-5</v>
      </c>
      <c r="J191" s="34">
        <v>3.6479999999999999E-2</v>
      </c>
      <c r="K191" s="34">
        <v>4.2000000000000002E-4</v>
      </c>
      <c r="M191" s="34">
        <v>1.46719</v>
      </c>
      <c r="N191" s="34">
        <v>5.1999999999999997E-5</v>
      </c>
      <c r="O191" s="35">
        <v>-1.5406</v>
      </c>
      <c r="P191" s="35">
        <v>4.0000000000000001E-3</v>
      </c>
      <c r="Q191" s="36">
        <v>-1.2769999999999999</v>
      </c>
      <c r="R191" s="36">
        <v>2.5000000000000001E-2</v>
      </c>
      <c r="T191" s="32">
        <v>325.2</v>
      </c>
      <c r="U191" s="32">
        <v>7</v>
      </c>
      <c r="V191" s="32">
        <v>99.75460122699387</v>
      </c>
      <c r="W191" s="9">
        <f t="shared" si="18"/>
        <v>0.28253686991298826</v>
      </c>
      <c r="X191" s="9">
        <f t="shared" si="13"/>
        <v>4.9053525121617799E-5</v>
      </c>
      <c r="Y191" s="10">
        <f t="shared" si="14"/>
        <v>-1.5396565291037057</v>
      </c>
      <c r="Z191" s="10">
        <f t="shared" si="15"/>
        <v>1.7359140624284564</v>
      </c>
      <c r="AA191" s="51">
        <f t="shared" si="16"/>
        <v>0.9985379186322747</v>
      </c>
    </row>
    <row r="192" spans="1:27" ht="15" customHeight="1" x14ac:dyDescent="0.25">
      <c r="A192" s="30" t="s">
        <v>309</v>
      </c>
      <c r="B192" s="31">
        <v>28.422000000000001</v>
      </c>
      <c r="C192" s="32">
        <v>57</v>
      </c>
      <c r="D192" s="31">
        <v>7.93</v>
      </c>
      <c r="E192" s="32"/>
      <c r="F192" s="33">
        <v>0.28242400000000001</v>
      </c>
      <c r="G192" s="33">
        <v>3.6999999999999998E-5</v>
      </c>
      <c r="H192" s="33">
        <v>7.6860000000000003E-4</v>
      </c>
      <c r="I192" s="33">
        <v>9.9000000000000001E-6</v>
      </c>
      <c r="J192" s="34">
        <v>2.2089999999999999E-2</v>
      </c>
      <c r="K192" s="34">
        <v>2.7999999999999998E-4</v>
      </c>
      <c r="M192" s="34">
        <v>1.467139</v>
      </c>
      <c r="N192" s="34">
        <v>5.7000000000000003E-5</v>
      </c>
      <c r="O192" s="35">
        <v>-1.5365</v>
      </c>
      <c r="P192" s="35">
        <v>5.1000000000000004E-3</v>
      </c>
      <c r="Q192" s="36">
        <v>-1.2989999999999999</v>
      </c>
      <c r="R192" s="36">
        <v>4.9000000000000002E-2</v>
      </c>
      <c r="T192" s="32">
        <v>335.9</v>
      </c>
      <c r="U192" s="32">
        <v>7.1</v>
      </c>
      <c r="V192" s="32">
        <v>101.1746987951807</v>
      </c>
      <c r="W192" s="9">
        <f t="shared" si="18"/>
        <v>0.28241916476931361</v>
      </c>
      <c r="X192" s="9">
        <f t="shared" si="13"/>
        <v>4.9053525121617799E-5</v>
      </c>
      <c r="Y192" s="10">
        <f t="shared" si="14"/>
        <v>-5.4661515729281795</v>
      </c>
      <c r="Z192" s="10">
        <f t="shared" si="15"/>
        <v>1.7359555524976145</v>
      </c>
      <c r="AA192" s="51">
        <f t="shared" si="16"/>
        <v>1.1508516636811033</v>
      </c>
    </row>
    <row r="193" spans="1:27" ht="15" customHeight="1" x14ac:dyDescent="0.25">
      <c r="A193" s="30" t="s">
        <v>310</v>
      </c>
      <c r="B193" s="31">
        <v>36.363999999999997</v>
      </c>
      <c r="C193" s="32">
        <v>73</v>
      </c>
      <c r="D193" s="31">
        <v>6.73</v>
      </c>
      <c r="E193" s="32"/>
      <c r="F193" s="33">
        <v>0.28208299999999997</v>
      </c>
      <c r="G193" s="33">
        <v>3.8999999999999999E-5</v>
      </c>
      <c r="H193" s="33">
        <v>1.3933999999999999E-3</v>
      </c>
      <c r="I193" s="33">
        <v>2.6000000000000001E-6</v>
      </c>
      <c r="J193" s="34">
        <v>4.3229999999999998E-2</v>
      </c>
      <c r="K193" s="34">
        <v>1.2E-4</v>
      </c>
      <c r="M193" s="34">
        <v>1.467185</v>
      </c>
      <c r="N193" s="34">
        <v>5.3999999999999998E-5</v>
      </c>
      <c r="O193" s="35">
        <v>-1.5409999999999999</v>
      </c>
      <c r="P193" s="35">
        <v>4.8999999999999998E-3</v>
      </c>
      <c r="Q193" s="36">
        <v>-1.29</v>
      </c>
      <c r="R193" s="36">
        <v>3.1E-2</v>
      </c>
      <c r="T193" s="32">
        <v>953</v>
      </c>
      <c r="U193" s="32">
        <v>21</v>
      </c>
      <c r="V193" s="32">
        <v>100</v>
      </c>
      <c r="W193" s="9">
        <f t="shared" si="18"/>
        <v>0.28205798604594473</v>
      </c>
      <c r="X193" s="9">
        <f t="shared" si="13"/>
        <v>5.0579129360410992E-5</v>
      </c>
      <c r="Y193" s="10">
        <f t="shared" si="14"/>
        <v>-4.3885003111376886</v>
      </c>
      <c r="Z193" s="10">
        <f t="shared" si="15"/>
        <v>1.7924304649785672</v>
      </c>
      <c r="AA193" s="51">
        <f t="shared" si="16"/>
        <v>1.645471088117977</v>
      </c>
    </row>
    <row r="194" spans="1:27" ht="15" customHeight="1" x14ac:dyDescent="0.25">
      <c r="A194" s="30" t="s">
        <v>311</v>
      </c>
      <c r="B194" s="31">
        <v>35.945999999999998</v>
      </c>
      <c r="C194" s="32">
        <v>72</v>
      </c>
      <c r="D194" s="31">
        <v>9.25</v>
      </c>
      <c r="E194" s="32"/>
      <c r="F194" s="33">
        <v>0.282522</v>
      </c>
      <c r="G194" s="33">
        <v>2.4000000000000001E-5</v>
      </c>
      <c r="H194" s="33">
        <v>6.5870000000000002E-4</v>
      </c>
      <c r="I194" s="33">
        <v>4.0999999999999997E-6</v>
      </c>
      <c r="J194" s="34">
        <v>1.83E-2</v>
      </c>
      <c r="K194" s="34">
        <v>2.0000000000000001E-4</v>
      </c>
      <c r="M194" s="34">
        <v>1.4671810000000001</v>
      </c>
      <c r="N194" s="34">
        <v>3.8000000000000002E-5</v>
      </c>
      <c r="O194" s="35">
        <v>-1.544</v>
      </c>
      <c r="P194" s="35">
        <v>3.5999999999999999E-3</v>
      </c>
      <c r="Q194" s="36">
        <v>-1.274</v>
      </c>
      <c r="R194" s="36">
        <v>4.2000000000000003E-2</v>
      </c>
      <c r="T194" s="32">
        <v>574.70000000000005</v>
      </c>
      <c r="U194" s="32">
        <v>12</v>
      </c>
      <c r="V194" s="32">
        <v>100.94853328649221</v>
      </c>
      <c r="W194" s="9">
        <f t="shared" si="18"/>
        <v>0.28251489432768895</v>
      </c>
      <c r="X194" s="9">
        <f t="shared" si="13"/>
        <v>4.0165262688761151E-5</v>
      </c>
      <c r="Y194" s="10">
        <f t="shared" si="14"/>
        <v>3.2699789254819756</v>
      </c>
      <c r="Z194" s="10">
        <f t="shared" si="15"/>
        <v>1.4221691475979625</v>
      </c>
      <c r="AA194" s="51">
        <f t="shared" si="16"/>
        <v>1.0126969155484218</v>
      </c>
    </row>
    <row r="195" spans="1:27" ht="15" customHeight="1" x14ac:dyDescent="0.25">
      <c r="A195" s="30" t="s">
        <v>601</v>
      </c>
      <c r="B195" s="31">
        <v>35.945999999999998</v>
      </c>
      <c r="C195" s="32">
        <v>72</v>
      </c>
      <c r="D195" s="31">
        <v>7.51</v>
      </c>
      <c r="E195" s="32"/>
      <c r="F195" s="33">
        <v>0.28272000000000003</v>
      </c>
      <c r="G195" s="33">
        <v>3.0000000000000001E-5</v>
      </c>
      <c r="H195" s="33">
        <v>1.281E-3</v>
      </c>
      <c r="I195" s="33">
        <v>1.8E-5</v>
      </c>
      <c r="J195" s="34">
        <v>3.3300000000000003E-2</v>
      </c>
      <c r="K195" s="34">
        <v>5.1999999999999995E-4</v>
      </c>
      <c r="M195" s="34">
        <v>1.4670989999999999</v>
      </c>
      <c r="N195" s="34">
        <v>4.8999999999999998E-5</v>
      </c>
      <c r="O195" s="35">
        <v>-1.5274000000000001</v>
      </c>
      <c r="P195" s="35">
        <v>4.5999999999999999E-3</v>
      </c>
      <c r="Q195" s="36">
        <v>-1.2330000000000001</v>
      </c>
      <c r="R195" s="36">
        <v>3.4000000000000002E-2</v>
      </c>
      <c r="T195" s="32">
        <v>546.5</v>
      </c>
      <c r="U195" s="32">
        <v>12</v>
      </c>
      <c r="V195" s="32">
        <v>101.57992565055763</v>
      </c>
      <c r="W195" s="9">
        <f t="shared" si="18"/>
        <v>0.28270686285223695</v>
      </c>
      <c r="X195" s="9">
        <f t="shared" si="13"/>
        <v>4.4014183246508038E-5</v>
      </c>
      <c r="Y195" s="10">
        <f t="shared" si="14"/>
        <v>9.4336277379536426</v>
      </c>
      <c r="Z195" s="10">
        <f t="shared" si="15"/>
        <v>1.5583528515739076</v>
      </c>
      <c r="AA195" s="51">
        <f t="shared" si="16"/>
        <v>0.75133001727830884</v>
      </c>
    </row>
    <row r="196" spans="1:27" ht="15" customHeight="1" x14ac:dyDescent="0.25">
      <c r="A196" s="30" t="s">
        <v>312</v>
      </c>
      <c r="B196" s="31">
        <v>37.200000000000003</v>
      </c>
      <c r="C196" s="32">
        <v>74</v>
      </c>
      <c r="D196" s="31">
        <v>8.4600000000000009</v>
      </c>
      <c r="E196" s="32"/>
      <c r="F196" s="33">
        <v>0.28241300000000003</v>
      </c>
      <c r="G196" s="33">
        <v>3.3000000000000003E-5</v>
      </c>
      <c r="H196" s="33">
        <v>3.3160999999999998E-4</v>
      </c>
      <c r="I196" s="33">
        <v>5.8999999999999996E-7</v>
      </c>
      <c r="J196" s="34">
        <v>9.8770000000000004E-3</v>
      </c>
      <c r="K196" s="34">
        <v>3.4999999999999997E-5</v>
      </c>
      <c r="M196" s="34">
        <v>1.467125</v>
      </c>
      <c r="N196" s="34">
        <v>4.8999999999999998E-5</v>
      </c>
      <c r="O196" s="35">
        <v>-1.5364</v>
      </c>
      <c r="P196" s="35">
        <v>3.5999999999999999E-3</v>
      </c>
      <c r="Q196" s="36">
        <v>-1.25</v>
      </c>
      <c r="R196" s="36">
        <v>7.9000000000000001E-2</v>
      </c>
      <c r="T196" s="32">
        <v>328.3</v>
      </c>
      <c r="U196" s="32">
        <v>6.7</v>
      </c>
      <c r="V196" s="32">
        <v>101.98819509164339</v>
      </c>
      <c r="W196" s="9">
        <f t="shared" si="18"/>
        <v>0.28241096120071335</v>
      </c>
      <c r="X196" s="9">
        <f t="shared" si="13"/>
        <v>4.6111260304368053E-5</v>
      </c>
      <c r="Y196" s="10">
        <f t="shared" si="14"/>
        <v>-5.9261360883400283</v>
      </c>
      <c r="Z196" s="10">
        <f t="shared" si="15"/>
        <v>1.6318040187968119</v>
      </c>
      <c r="AA196" s="51">
        <f t="shared" si="16"/>
        <v>1.1529081147623601</v>
      </c>
    </row>
    <row r="197" spans="1:27" ht="15" customHeight="1" x14ac:dyDescent="0.25">
      <c r="A197" s="30" t="s">
        <v>313</v>
      </c>
      <c r="B197" s="31">
        <v>35.945999999999998</v>
      </c>
      <c r="C197" s="32">
        <v>72</v>
      </c>
      <c r="D197" s="31">
        <v>8.3800000000000008</v>
      </c>
      <c r="E197" s="32"/>
      <c r="F197" s="33">
        <v>0.282495</v>
      </c>
      <c r="G197" s="33">
        <v>3.6000000000000001E-5</v>
      </c>
      <c r="H197" s="33">
        <v>1.0020000000000001E-3</v>
      </c>
      <c r="I197" s="33">
        <v>3.0000000000000001E-5</v>
      </c>
      <c r="J197" s="34">
        <v>3.1600000000000003E-2</v>
      </c>
      <c r="K197" s="34">
        <v>1.1999999999999999E-3</v>
      </c>
      <c r="M197" s="34">
        <v>1.4671829999999999</v>
      </c>
      <c r="N197" s="34">
        <v>4.8999999999999998E-5</v>
      </c>
      <c r="O197" s="35">
        <v>-1.5476000000000001</v>
      </c>
      <c r="P197" s="35">
        <v>4.3E-3</v>
      </c>
      <c r="Q197" s="36">
        <v>-1.2729999999999999</v>
      </c>
      <c r="R197" s="36">
        <v>3.2000000000000001E-2</v>
      </c>
      <c r="T197" s="32">
        <v>319.60000000000002</v>
      </c>
      <c r="U197" s="32">
        <v>7.4</v>
      </c>
      <c r="V197" s="32">
        <v>100.31387319522914</v>
      </c>
      <c r="W197" s="9">
        <f t="shared" si="18"/>
        <v>0.28248900326086113</v>
      </c>
      <c r="X197" s="9">
        <f t="shared" si="13"/>
        <v>4.8303709245328031E-5</v>
      </c>
      <c r="Y197" s="10">
        <f t="shared" si="14"/>
        <v>-3.3585946207903561</v>
      </c>
      <c r="Z197" s="10">
        <f t="shared" si="15"/>
        <v>1.7093580787252982</v>
      </c>
      <c r="AA197" s="51">
        <f t="shared" si="16"/>
        <v>1.0593319132441512</v>
      </c>
    </row>
    <row r="198" spans="1:27" ht="15" customHeight="1" x14ac:dyDescent="0.25">
      <c r="A198" s="30" t="s">
        <v>314</v>
      </c>
      <c r="B198" s="31">
        <v>26.332000000000001</v>
      </c>
      <c r="C198" s="32">
        <v>53</v>
      </c>
      <c r="D198" s="31">
        <v>8.1</v>
      </c>
      <c r="E198" s="32"/>
      <c r="F198" s="33">
        <v>0.28232400000000002</v>
      </c>
      <c r="G198" s="33">
        <v>3.8999999999999999E-5</v>
      </c>
      <c r="H198" s="33">
        <v>7.6400000000000003E-4</v>
      </c>
      <c r="I198" s="33">
        <v>6.1E-6</v>
      </c>
      <c r="J198" s="34">
        <v>2.12E-2</v>
      </c>
      <c r="K198" s="34">
        <v>2.9999999999999997E-4</v>
      </c>
      <c r="M198" s="34">
        <v>1.4672130000000001</v>
      </c>
      <c r="N198" s="34">
        <v>5.8999999999999998E-5</v>
      </c>
      <c r="O198" s="35">
        <v>-1.5254000000000001</v>
      </c>
      <c r="P198" s="35">
        <v>4.4999999999999997E-3</v>
      </c>
      <c r="Q198" s="36">
        <v>-1.3049999999999999</v>
      </c>
      <c r="R198" s="36">
        <v>5.6000000000000001E-2</v>
      </c>
      <c r="T198" s="32">
        <v>314.7</v>
      </c>
      <c r="U198" s="32">
        <v>8.1</v>
      </c>
      <c r="V198" s="32">
        <v>99.274447949526817</v>
      </c>
      <c r="W198" s="9">
        <f t="shared" si="18"/>
        <v>0.28231949794411537</v>
      </c>
      <c r="X198" s="9">
        <f t="shared" ref="X198:X261" si="19">SQRT(G198^2+$X$4^2)</f>
        <v>5.0579129360410992E-5</v>
      </c>
      <c r="Y198" s="10">
        <f t="shared" ref="Y198:Y261" si="20">((W198/(0.282785-(0.0336*(EXP($W$4*T198*1000000)-1))))-1)*10000</f>
        <v>-9.4663193010668945</v>
      </c>
      <c r="Z198" s="10">
        <f t="shared" ref="Z198:Z261" si="21">((((W198+X198)/(0.282785-(0.0336*(EXP($W$4*T198*1000000)-1))))-1)*10000)-Y198</f>
        <v>1.7898604208899105</v>
      </c>
      <c r="AA198" s="51">
        <f t="shared" ref="AA198:AA261" si="22">(1/0.00001867*LN(1+(F198-0.28325)/(H198-0.0388)))/1000</f>
        <v>1.2883627467495495</v>
      </c>
    </row>
    <row r="199" spans="1:27" ht="15" customHeight="1" x14ac:dyDescent="0.25">
      <c r="A199" s="30" t="s">
        <v>315</v>
      </c>
      <c r="B199" s="31">
        <v>36.363999999999997</v>
      </c>
      <c r="C199" s="32">
        <v>73</v>
      </c>
      <c r="D199" s="31">
        <v>7.53</v>
      </c>
      <c r="E199" s="32"/>
      <c r="F199" s="33">
        <v>0.282503</v>
      </c>
      <c r="G199" s="33">
        <v>4.0000000000000003E-5</v>
      </c>
      <c r="H199" s="33">
        <v>9.1E-4</v>
      </c>
      <c r="I199" s="33">
        <v>1.8E-5</v>
      </c>
      <c r="J199" s="34">
        <v>2.6290000000000001E-2</v>
      </c>
      <c r="K199" s="34">
        <v>5.9999999999999995E-4</v>
      </c>
      <c r="M199" s="34">
        <v>1.467152</v>
      </c>
      <c r="N199" s="34">
        <v>5.1E-5</v>
      </c>
      <c r="O199" s="35">
        <v>-1.5310999999999999</v>
      </c>
      <c r="P199" s="35">
        <v>3.7000000000000002E-3</v>
      </c>
      <c r="Q199" s="36">
        <v>-1.206</v>
      </c>
      <c r="R199" s="36">
        <v>4.2000000000000003E-2</v>
      </c>
      <c r="T199" s="32">
        <v>320.10000000000002</v>
      </c>
      <c r="U199" s="32">
        <v>7.3</v>
      </c>
      <c r="V199" s="32">
        <v>97.206194959003952</v>
      </c>
      <c r="W199" s="9">
        <f t="shared" si="18"/>
        <v>0.28249754531393467</v>
      </c>
      <c r="X199" s="9">
        <f t="shared" si="19"/>
        <v>5.1354146150600042E-5</v>
      </c>
      <c r="Y199" s="10">
        <f t="shared" si="20"/>
        <v>-3.0451481982529671</v>
      </c>
      <c r="Z199" s="10">
        <f t="shared" si="21"/>
        <v>1.8173081112971001</v>
      </c>
      <c r="AA199" s="51">
        <f t="shared" si="22"/>
        <v>1.0456958515336634</v>
      </c>
    </row>
    <row r="200" spans="1:27" ht="15" customHeight="1" x14ac:dyDescent="0.25">
      <c r="A200" s="30" t="s">
        <v>316</v>
      </c>
      <c r="B200" s="31">
        <v>36.781999999999996</v>
      </c>
      <c r="C200" s="32">
        <v>74</v>
      </c>
      <c r="D200" s="31">
        <v>6.81</v>
      </c>
      <c r="E200" s="32"/>
      <c r="F200" s="33">
        <v>0.28248299999999998</v>
      </c>
      <c r="G200" s="33">
        <v>4.3999999999999999E-5</v>
      </c>
      <c r="H200" s="33">
        <v>3.6059999999999998E-4</v>
      </c>
      <c r="I200" s="33">
        <v>1.5999999999999999E-6</v>
      </c>
      <c r="J200" s="34">
        <v>9.7990000000000004E-3</v>
      </c>
      <c r="K200" s="34">
        <v>3.3000000000000003E-5</v>
      </c>
      <c r="M200" s="34">
        <v>1.4672339999999999</v>
      </c>
      <c r="N200" s="34">
        <v>5.8999999999999998E-5</v>
      </c>
      <c r="O200" s="35">
        <v>-1.5284</v>
      </c>
      <c r="P200" s="35">
        <v>4.5999999999999999E-3</v>
      </c>
      <c r="Q200" s="36">
        <v>-1.1299999999999999</v>
      </c>
      <c r="R200" s="36">
        <v>0.13</v>
      </c>
      <c r="T200" s="32">
        <v>579.70000000000005</v>
      </c>
      <c r="U200" s="32">
        <v>12</v>
      </c>
      <c r="V200" s="32">
        <v>101.16928446771381</v>
      </c>
      <c r="W200" s="9">
        <f t="shared" si="18"/>
        <v>0.28247907603030409</v>
      </c>
      <c r="X200" s="9">
        <f t="shared" si="19"/>
        <v>5.4527500647445682E-5</v>
      </c>
      <c r="Y200" s="10">
        <f t="shared" si="20"/>
        <v>2.1140129943320041</v>
      </c>
      <c r="Z200" s="10">
        <f t="shared" si="21"/>
        <v>1.9307280595204368</v>
      </c>
      <c r="AA200" s="51">
        <f t="shared" si="22"/>
        <v>1.0582230067932981</v>
      </c>
    </row>
    <row r="201" spans="1:27" ht="15" customHeight="1" x14ac:dyDescent="0.25">
      <c r="A201" s="30" t="s">
        <v>317</v>
      </c>
      <c r="B201" s="31">
        <v>35.945999999999998</v>
      </c>
      <c r="C201" s="32">
        <v>72</v>
      </c>
      <c r="D201" s="31">
        <v>9.0399999999999991</v>
      </c>
      <c r="E201" s="32"/>
      <c r="F201" s="33">
        <v>0.28111900000000001</v>
      </c>
      <c r="G201" s="33">
        <v>4.1999999999999998E-5</v>
      </c>
      <c r="H201" s="33">
        <v>9.2489999999999998E-4</v>
      </c>
      <c r="I201" s="33">
        <v>3.4999999999999999E-6</v>
      </c>
      <c r="J201" s="34">
        <v>2.5319999999999999E-2</v>
      </c>
      <c r="K201" s="34">
        <v>2.0000000000000001E-4</v>
      </c>
      <c r="M201" s="34">
        <v>1.467185</v>
      </c>
      <c r="N201" s="34">
        <v>5.3999999999999998E-5</v>
      </c>
      <c r="O201" s="35">
        <v>-1.5348999999999999</v>
      </c>
      <c r="P201" s="35">
        <v>4.4000000000000003E-3</v>
      </c>
      <c r="Q201" s="36">
        <v>-1.2909999999999999</v>
      </c>
      <c r="R201" s="36">
        <v>4.1000000000000002E-2</v>
      </c>
      <c r="T201" s="32">
        <v>2612</v>
      </c>
      <c r="U201" s="32">
        <v>22</v>
      </c>
      <c r="V201" s="32">
        <v>98.527702440914382</v>
      </c>
      <c r="W201" s="9">
        <f t="shared" si="18"/>
        <v>0.28107277842778394</v>
      </c>
      <c r="X201" s="9">
        <f t="shared" si="19"/>
        <v>5.2926820486943938E-5</v>
      </c>
      <c r="Y201" s="10">
        <f t="shared" si="20"/>
        <v>-1.1765198952418121</v>
      </c>
      <c r="Z201" s="10">
        <f t="shared" si="21"/>
        <v>1.8828075005072886</v>
      </c>
      <c r="AA201" s="51">
        <f t="shared" si="22"/>
        <v>2.931871365662515</v>
      </c>
    </row>
    <row r="202" spans="1:27" s="23" customFormat="1" ht="15" customHeight="1" x14ac:dyDescent="0.25">
      <c r="A202" s="30" t="s">
        <v>318</v>
      </c>
      <c r="B202" s="31">
        <v>37.618000000000002</v>
      </c>
      <c r="C202" s="32">
        <v>75</v>
      </c>
      <c r="D202" s="31">
        <v>8.48</v>
      </c>
      <c r="E202" s="32"/>
      <c r="F202" s="33">
        <v>0.28238799999999997</v>
      </c>
      <c r="G202" s="33">
        <v>3.1000000000000001E-5</v>
      </c>
      <c r="H202" s="33">
        <v>8.7799999999999998E-4</v>
      </c>
      <c r="I202" s="33">
        <v>3.3000000000000003E-5</v>
      </c>
      <c r="J202" s="34">
        <v>2.5000000000000001E-2</v>
      </c>
      <c r="K202" s="34">
        <v>1E-3</v>
      </c>
      <c r="L202" s="27"/>
      <c r="M202" s="34">
        <v>1.467184</v>
      </c>
      <c r="N202" s="34">
        <v>5.1999999999999997E-5</v>
      </c>
      <c r="O202" s="35">
        <v>-1.5361</v>
      </c>
      <c r="P202" s="35">
        <v>3.5000000000000001E-3</v>
      </c>
      <c r="Q202" s="36">
        <v>-1.228</v>
      </c>
      <c r="R202" s="36">
        <v>3.5000000000000003E-2</v>
      </c>
      <c r="T202" s="32">
        <v>572</v>
      </c>
      <c r="U202" s="32">
        <v>15</v>
      </c>
      <c r="V202" s="32">
        <v>101.59857904085257</v>
      </c>
      <c r="W202" s="9">
        <f t="shared" si="18"/>
        <v>0.28237857338231259</v>
      </c>
      <c r="X202" s="9">
        <f t="shared" si="19"/>
        <v>4.4701770958846688E-5</v>
      </c>
      <c r="Y202" s="10">
        <f t="shared" si="20"/>
        <v>-1.6174722490225335</v>
      </c>
      <c r="Z202" s="10">
        <f t="shared" si="21"/>
        <v>1.5827879585939009</v>
      </c>
      <c r="AA202" s="51">
        <f t="shared" si="22"/>
        <v>1.2038763703716189</v>
      </c>
    </row>
    <row r="203" spans="1:27" ht="15" customHeight="1" x14ac:dyDescent="0.25">
      <c r="A203" s="30" t="s">
        <v>319</v>
      </c>
      <c r="B203" s="31">
        <v>34.692</v>
      </c>
      <c r="C203" s="32">
        <v>69</v>
      </c>
      <c r="D203" s="31">
        <v>9.98</v>
      </c>
      <c r="E203" s="32"/>
      <c r="F203" s="33">
        <v>0.28241300000000003</v>
      </c>
      <c r="G203" s="33">
        <v>2.8E-5</v>
      </c>
      <c r="H203" s="33">
        <v>1.0624E-3</v>
      </c>
      <c r="I203" s="33">
        <v>8.6999999999999997E-6</v>
      </c>
      <c r="J203" s="34">
        <v>2.998E-2</v>
      </c>
      <c r="K203" s="34">
        <v>3.4000000000000002E-4</v>
      </c>
      <c r="M203" s="34">
        <v>1.4671879999999999</v>
      </c>
      <c r="N203" s="34">
        <v>6.0000000000000002E-5</v>
      </c>
      <c r="O203" s="35">
        <v>-1.5373000000000001</v>
      </c>
      <c r="P203" s="35">
        <v>3.8999999999999998E-3</v>
      </c>
      <c r="Q203" s="36">
        <v>-1.26</v>
      </c>
      <c r="R203" s="36">
        <v>3.2000000000000001E-2</v>
      </c>
      <c r="T203" s="32">
        <v>322.60000000000002</v>
      </c>
      <c r="U203" s="32">
        <v>7.6</v>
      </c>
      <c r="V203" s="32">
        <v>99.59864155603583</v>
      </c>
      <c r="W203" s="9">
        <f t="shared" si="18"/>
        <v>0.28240658191795304</v>
      </c>
      <c r="X203" s="9">
        <f t="shared" si="19"/>
        <v>4.267608612393115E-5</v>
      </c>
      <c r="Y203" s="10">
        <f t="shared" si="20"/>
        <v>-6.2083416511116152</v>
      </c>
      <c r="Z203" s="10">
        <f t="shared" si="21"/>
        <v>1.5102194524618806</v>
      </c>
      <c r="AA203" s="51">
        <f t="shared" si="22"/>
        <v>1.1749911018590045</v>
      </c>
    </row>
    <row r="204" spans="1:27" ht="15" customHeight="1" x14ac:dyDescent="0.25">
      <c r="A204" s="30" t="s">
        <v>320</v>
      </c>
      <c r="B204" s="31">
        <v>35.945999999999998</v>
      </c>
      <c r="C204" s="32">
        <v>72</v>
      </c>
      <c r="D204" s="31">
        <v>9.02</v>
      </c>
      <c r="E204" s="32"/>
      <c r="F204" s="33">
        <v>0.28191100000000002</v>
      </c>
      <c r="G204" s="33">
        <v>3.8000000000000002E-5</v>
      </c>
      <c r="H204" s="33">
        <v>1.1150000000000001E-3</v>
      </c>
      <c r="I204" s="33">
        <v>2.6999999999999999E-5</v>
      </c>
      <c r="J204" s="34">
        <v>3.2300000000000002E-2</v>
      </c>
      <c r="K204" s="34">
        <v>9.7000000000000005E-4</v>
      </c>
      <c r="M204" s="34">
        <v>1.467185</v>
      </c>
      <c r="N204" s="34">
        <v>5.1999999999999997E-5</v>
      </c>
      <c r="O204" s="35">
        <v>-1.5333000000000001</v>
      </c>
      <c r="P204" s="35">
        <v>3.3999999999999998E-3</v>
      </c>
      <c r="Q204" s="36">
        <v>-1.3089999999999999</v>
      </c>
      <c r="R204" s="36">
        <v>0.03</v>
      </c>
      <c r="T204" s="32">
        <v>1012</v>
      </c>
      <c r="U204" s="32">
        <v>20</v>
      </c>
      <c r="V204" s="32">
        <v>99.792919830391483</v>
      </c>
      <c r="W204" s="9">
        <f t="shared" si="18"/>
        <v>0.281889732867036</v>
      </c>
      <c r="X204" s="9">
        <f t="shared" si="19"/>
        <v>4.9812130318399243E-5</v>
      </c>
      <c r="Y204" s="10">
        <f t="shared" si="20"/>
        <v>-9.016388159756028</v>
      </c>
      <c r="Z204" s="10">
        <f t="shared" si="21"/>
        <v>1.7654852932047493</v>
      </c>
      <c r="AA204" s="51">
        <f t="shared" si="22"/>
        <v>1.8700966351435879</v>
      </c>
    </row>
    <row r="205" spans="1:27" s="23" customFormat="1" ht="15" customHeight="1" x14ac:dyDescent="0.25">
      <c r="A205" s="30" t="s">
        <v>321</v>
      </c>
      <c r="B205" s="31">
        <v>30.094000000000001</v>
      </c>
      <c r="C205" s="32">
        <v>60</v>
      </c>
      <c r="D205" s="31">
        <v>6.82</v>
      </c>
      <c r="E205" s="32"/>
      <c r="F205" s="33">
        <v>0.28231000000000001</v>
      </c>
      <c r="G205" s="33">
        <v>3.8999999999999999E-5</v>
      </c>
      <c r="H205" s="33">
        <v>7.7800000000000005E-4</v>
      </c>
      <c r="I205" s="33">
        <v>3.8000000000000002E-5</v>
      </c>
      <c r="J205" s="34">
        <v>1.883E-2</v>
      </c>
      <c r="K205" s="34">
        <v>9.2000000000000003E-4</v>
      </c>
      <c r="L205" s="27"/>
      <c r="M205" s="34">
        <v>1.4672069999999999</v>
      </c>
      <c r="N205" s="34">
        <v>6.7999999999999999E-5</v>
      </c>
      <c r="O205" s="35">
        <v>-1.5382</v>
      </c>
      <c r="P205" s="35">
        <v>5.1000000000000004E-3</v>
      </c>
      <c r="Q205" s="36">
        <v>-1.1870000000000001</v>
      </c>
      <c r="R205" s="36">
        <v>6.2E-2</v>
      </c>
      <c r="T205" s="32">
        <v>573</v>
      </c>
      <c r="U205" s="32">
        <v>13</v>
      </c>
      <c r="V205" s="32">
        <v>99.843178254051239</v>
      </c>
      <c r="W205" s="9">
        <f t="shared" si="18"/>
        <v>0.28230163234762706</v>
      </c>
      <c r="X205" s="9">
        <f t="shared" si="19"/>
        <v>5.0579129360410992E-5</v>
      </c>
      <c r="Y205" s="10">
        <f t="shared" si="20"/>
        <v>-4.3193384749395936</v>
      </c>
      <c r="Z205" s="10">
        <f t="shared" si="21"/>
        <v>1.7908958620616033</v>
      </c>
      <c r="AA205" s="51">
        <f t="shared" si="22"/>
        <v>1.3080810171171557</v>
      </c>
    </row>
    <row r="206" spans="1:27" ht="15" customHeight="1" x14ac:dyDescent="0.25">
      <c r="A206" s="30" t="s">
        <v>322</v>
      </c>
      <c r="B206" s="31">
        <v>35.945999999999998</v>
      </c>
      <c r="C206" s="32">
        <v>72</v>
      </c>
      <c r="D206" s="31">
        <v>7.47</v>
      </c>
      <c r="E206" s="32"/>
      <c r="F206" s="33">
        <v>0.282611</v>
      </c>
      <c r="G206" s="33">
        <v>3.4999999999999997E-5</v>
      </c>
      <c r="H206" s="33">
        <v>8.4900000000000004E-4</v>
      </c>
      <c r="I206" s="33">
        <v>1.4E-5</v>
      </c>
      <c r="J206" s="34">
        <v>2.5149999999999999E-2</v>
      </c>
      <c r="K206" s="34">
        <v>4.2000000000000002E-4</v>
      </c>
      <c r="M206" s="34">
        <v>1.467131</v>
      </c>
      <c r="N206" s="34">
        <v>4.8999999999999998E-5</v>
      </c>
      <c r="O206" s="35">
        <v>-1.5373000000000001</v>
      </c>
      <c r="P206" s="35">
        <v>4.0000000000000001E-3</v>
      </c>
      <c r="Q206" s="36">
        <v>-1.2869999999999999</v>
      </c>
      <c r="R206" s="36">
        <v>5.0999999999999997E-2</v>
      </c>
      <c r="T206" s="32">
        <v>629</v>
      </c>
      <c r="U206" s="32">
        <v>16</v>
      </c>
      <c r="V206" s="32">
        <v>100</v>
      </c>
      <c r="W206" s="9">
        <f t="shared" si="18"/>
        <v>0.28260097105608539</v>
      </c>
      <c r="X206" s="9">
        <f t="shared" si="19"/>
        <v>4.7563098373184102E-5</v>
      </c>
      <c r="Y206" s="10">
        <f t="shared" si="20"/>
        <v>7.5384288808977296</v>
      </c>
      <c r="Z206" s="10">
        <f t="shared" si="21"/>
        <v>1.6843166992219771</v>
      </c>
      <c r="AA206" s="51">
        <f t="shared" si="22"/>
        <v>0.89433966759093453</v>
      </c>
    </row>
    <row r="207" spans="1:27" ht="15" customHeight="1" x14ac:dyDescent="0.25">
      <c r="A207" s="30" t="s">
        <v>323</v>
      </c>
      <c r="B207" s="31">
        <v>31.765999999999998</v>
      </c>
      <c r="C207" s="32">
        <v>64</v>
      </c>
      <c r="D207" s="31">
        <v>9.41</v>
      </c>
      <c r="E207" s="32"/>
      <c r="F207" s="33">
        <v>0.28240900000000002</v>
      </c>
      <c r="G207" s="33">
        <v>3.1999999999999999E-5</v>
      </c>
      <c r="H207" s="33">
        <v>8.4500000000000005E-4</v>
      </c>
      <c r="I207" s="33">
        <v>1.8E-5</v>
      </c>
      <c r="J207" s="34">
        <v>2.4250000000000001E-2</v>
      </c>
      <c r="K207" s="34">
        <v>5.4000000000000001E-4</v>
      </c>
      <c r="M207" s="34">
        <v>1.467171</v>
      </c>
      <c r="N207" s="34">
        <v>5.5999999999999999E-5</v>
      </c>
      <c r="O207" s="35">
        <v>-1.5308999999999999</v>
      </c>
      <c r="P207" s="35">
        <v>4.8999999999999998E-3</v>
      </c>
      <c r="Q207" s="36">
        <v>-1.2829999999999999</v>
      </c>
      <c r="R207" s="36">
        <v>3.9E-2</v>
      </c>
      <c r="T207" s="32">
        <v>327.60000000000002</v>
      </c>
      <c r="U207" s="32">
        <v>7.3</v>
      </c>
      <c r="V207" s="32">
        <v>98.704429044893047</v>
      </c>
      <c r="W207" s="9">
        <f t="shared" si="18"/>
        <v>0.28240381589567315</v>
      </c>
      <c r="X207" s="9">
        <f t="shared" si="19"/>
        <v>4.5400972752323149E-5</v>
      </c>
      <c r="Y207" s="10">
        <f t="shared" si="20"/>
        <v>-6.1946225006659361</v>
      </c>
      <c r="Z207" s="10">
        <f t="shared" si="21"/>
        <v>1.6066655622082315</v>
      </c>
      <c r="AA207" s="51">
        <f t="shared" si="22"/>
        <v>1.1738565111175365</v>
      </c>
    </row>
    <row r="208" spans="1:27" ht="15" customHeight="1" x14ac:dyDescent="0.25">
      <c r="A208" s="30" t="s">
        <v>324</v>
      </c>
      <c r="B208" s="31">
        <v>35.945999999999998</v>
      </c>
      <c r="C208" s="32">
        <v>72</v>
      </c>
      <c r="D208" s="31">
        <v>9.4600000000000009</v>
      </c>
      <c r="E208" s="32"/>
      <c r="F208" s="33">
        <v>0.282412</v>
      </c>
      <c r="G208" s="33">
        <v>2.9E-5</v>
      </c>
      <c r="H208" s="33">
        <v>3.5609999999999998E-4</v>
      </c>
      <c r="I208" s="33">
        <v>7.3000000000000004E-6</v>
      </c>
      <c r="J208" s="34">
        <v>1.038E-2</v>
      </c>
      <c r="K208" s="34">
        <v>1.9000000000000001E-4</v>
      </c>
      <c r="M208" s="34">
        <v>1.467166</v>
      </c>
      <c r="N208" s="34">
        <v>5.7000000000000003E-5</v>
      </c>
      <c r="O208" s="35">
        <v>-1.5362</v>
      </c>
      <c r="P208" s="35">
        <v>3.8E-3</v>
      </c>
      <c r="Q208" s="36">
        <v>-1.2310000000000001</v>
      </c>
      <c r="R208" s="36">
        <v>8.3000000000000004E-2</v>
      </c>
      <c r="T208" s="32">
        <v>665.6</v>
      </c>
      <c r="U208" s="32">
        <v>14</v>
      </c>
      <c r="V208" s="32">
        <v>100.46792452830189</v>
      </c>
      <c r="W208" s="9">
        <f t="shared" si="18"/>
        <v>0.28240754722414335</v>
      </c>
      <c r="X208" s="9">
        <f t="shared" si="19"/>
        <v>4.333876240569392E-5</v>
      </c>
      <c r="Y208" s="10">
        <f t="shared" si="20"/>
        <v>1.5119160981202917</v>
      </c>
      <c r="Z208" s="10">
        <f t="shared" si="21"/>
        <v>1.5348497336220568</v>
      </c>
      <c r="AA208" s="51">
        <f t="shared" si="22"/>
        <v>1.1549982440828013</v>
      </c>
    </row>
    <row r="209" spans="1:27" ht="15" customHeight="1" x14ac:dyDescent="0.25">
      <c r="A209" s="30" t="s">
        <v>325</v>
      </c>
      <c r="B209" s="31">
        <v>30.512</v>
      </c>
      <c r="C209" s="32">
        <v>61</v>
      </c>
      <c r="D209" s="31">
        <v>6.41</v>
      </c>
      <c r="E209" s="32"/>
      <c r="F209" s="33">
        <v>0.28240500000000002</v>
      </c>
      <c r="G209" s="33">
        <v>5.3000000000000001E-5</v>
      </c>
      <c r="H209" s="33">
        <v>8.9800000000000004E-4</v>
      </c>
      <c r="I209" s="33">
        <v>1.1E-5</v>
      </c>
      <c r="J209" s="34">
        <v>2.4129999999999999E-2</v>
      </c>
      <c r="K209" s="34">
        <v>3.6999999999999999E-4</v>
      </c>
      <c r="M209" s="34">
        <v>1.467147</v>
      </c>
      <c r="N209" s="34">
        <v>6.3E-5</v>
      </c>
      <c r="O209" s="35">
        <v>-1.5356000000000001</v>
      </c>
      <c r="P209" s="35">
        <v>4.7999999999999996E-3</v>
      </c>
      <c r="Q209" s="36">
        <v>-1.3080000000000001</v>
      </c>
      <c r="R209" s="36">
        <v>6.3E-2</v>
      </c>
      <c r="T209" s="32">
        <v>322.10000000000002</v>
      </c>
      <c r="U209" s="32">
        <v>8</v>
      </c>
      <c r="V209" s="32">
        <v>102.15667618141453</v>
      </c>
      <c r="W209" s="9">
        <f t="shared" si="18"/>
        <v>0.28239958351091893</v>
      </c>
      <c r="X209" s="9">
        <f t="shared" si="19"/>
        <v>6.2018129017708912E-5</v>
      </c>
      <c r="Y209" s="10">
        <f t="shared" si="20"/>
        <v>-6.4671603955590573</v>
      </c>
      <c r="Z209" s="10">
        <f t="shared" si="21"/>
        <v>2.1946923620907999</v>
      </c>
      <c r="AA209" s="51">
        <f t="shared" si="22"/>
        <v>1.1810097644812838</v>
      </c>
    </row>
    <row r="210" spans="1:27" ht="15" customHeight="1" x14ac:dyDescent="0.25">
      <c r="A210" s="30" t="s">
        <v>326</v>
      </c>
      <c r="B210" s="31">
        <v>36.363999999999997</v>
      </c>
      <c r="C210" s="32">
        <v>73</v>
      </c>
      <c r="D210" s="31">
        <v>10.47</v>
      </c>
      <c r="E210" s="32"/>
      <c r="F210" s="33">
        <v>0.28240300000000002</v>
      </c>
      <c r="G210" s="33">
        <v>2.9E-5</v>
      </c>
      <c r="H210" s="33">
        <v>9.7099999999999997E-4</v>
      </c>
      <c r="I210" s="33">
        <v>3.8000000000000002E-5</v>
      </c>
      <c r="J210" s="34">
        <v>3.0300000000000001E-2</v>
      </c>
      <c r="K210" s="34">
        <v>1.4E-3</v>
      </c>
      <c r="M210" s="34">
        <v>1.467155</v>
      </c>
      <c r="N210" s="34">
        <v>3.8000000000000002E-5</v>
      </c>
      <c r="O210" s="35">
        <v>-1.538</v>
      </c>
      <c r="P210" s="35">
        <v>3.8E-3</v>
      </c>
      <c r="Q210" s="36">
        <v>-1.2649999999999999</v>
      </c>
      <c r="R210" s="36">
        <v>3.1E-2</v>
      </c>
      <c r="T210" s="32">
        <v>304.7</v>
      </c>
      <c r="U210" s="32">
        <v>7.6</v>
      </c>
      <c r="V210" s="32">
        <v>96.914758269720096</v>
      </c>
      <c r="W210" s="9">
        <f t="shared" si="18"/>
        <v>0.28239746048319975</v>
      </c>
      <c r="X210" s="9">
        <f t="shared" si="19"/>
        <v>4.333876240569392E-5</v>
      </c>
      <c r="Y210" s="10">
        <f t="shared" si="20"/>
        <v>-6.9305545960485215</v>
      </c>
      <c r="Z210" s="10">
        <f t="shared" si="21"/>
        <v>1.533608912972495</v>
      </c>
      <c r="AA210" s="51">
        <f t="shared" si="22"/>
        <v>1.1860336568184766</v>
      </c>
    </row>
    <row r="211" spans="1:27" ht="15" customHeight="1" x14ac:dyDescent="0.25">
      <c r="A211" s="30" t="s">
        <v>327</v>
      </c>
      <c r="B211" s="31">
        <v>36.363999999999997</v>
      </c>
      <c r="C211" s="32">
        <v>73</v>
      </c>
      <c r="D211" s="31">
        <v>9.25</v>
      </c>
      <c r="E211" s="32"/>
      <c r="F211" s="33">
        <v>0.28253499999999998</v>
      </c>
      <c r="G211" s="33">
        <v>3.4E-5</v>
      </c>
      <c r="H211" s="33">
        <v>4.9950000000000005E-4</v>
      </c>
      <c r="I211" s="33">
        <v>8.8000000000000004E-6</v>
      </c>
      <c r="J211" s="34">
        <v>1.2579999999999999E-2</v>
      </c>
      <c r="K211" s="34">
        <v>2.5999999999999998E-4</v>
      </c>
      <c r="M211" s="34">
        <v>1.4672080000000001</v>
      </c>
      <c r="N211" s="34">
        <v>4.1E-5</v>
      </c>
      <c r="O211" s="35">
        <v>-1.5356000000000001</v>
      </c>
      <c r="P211" s="35">
        <v>4.4000000000000003E-3</v>
      </c>
      <c r="Q211" s="36">
        <v>-1.2330000000000001</v>
      </c>
      <c r="R211" s="36">
        <v>6.0999999999999999E-2</v>
      </c>
      <c r="T211" s="32">
        <v>652</v>
      </c>
      <c r="U211" s="32">
        <v>15</v>
      </c>
      <c r="V211" s="32">
        <v>100</v>
      </c>
      <c r="W211" s="9">
        <f t="shared" si="18"/>
        <v>0.28252888250833602</v>
      </c>
      <c r="X211" s="9">
        <f t="shared" si="19"/>
        <v>4.6832129215498932E-5</v>
      </c>
      <c r="Y211" s="10">
        <f t="shared" si="20"/>
        <v>5.5029759848124193</v>
      </c>
      <c r="Z211" s="10">
        <f t="shared" si="21"/>
        <v>1.6585171897376405</v>
      </c>
      <c r="AA211" s="51">
        <f t="shared" si="22"/>
        <v>0.99068302831720156</v>
      </c>
    </row>
    <row r="212" spans="1:27" ht="15" customHeight="1" x14ac:dyDescent="0.25">
      <c r="A212" s="30" t="s">
        <v>328</v>
      </c>
      <c r="B212" s="31">
        <v>35.945999999999998</v>
      </c>
      <c r="C212" s="32">
        <v>72</v>
      </c>
      <c r="D212" s="31">
        <v>8.4499999999999993</v>
      </c>
      <c r="E212" s="32"/>
      <c r="F212" s="33">
        <v>0.28229100000000001</v>
      </c>
      <c r="G212" s="33">
        <v>3.1000000000000001E-5</v>
      </c>
      <c r="H212" s="33">
        <v>9.8799999999999995E-4</v>
      </c>
      <c r="I212" s="33">
        <v>2.9E-5</v>
      </c>
      <c r="J212" s="34">
        <v>2.7199999999999998E-2</v>
      </c>
      <c r="K212" s="34">
        <v>8.8999999999999995E-4</v>
      </c>
      <c r="M212" s="34">
        <v>1.467203</v>
      </c>
      <c r="N212" s="34">
        <v>5.1E-5</v>
      </c>
      <c r="O212" s="35">
        <v>-1.5402</v>
      </c>
      <c r="P212" s="35">
        <v>3.8999999999999998E-3</v>
      </c>
      <c r="Q212" s="36">
        <v>-1.3120000000000001</v>
      </c>
      <c r="R212" s="36">
        <v>3.3000000000000002E-2</v>
      </c>
      <c r="T212" s="32">
        <v>590</v>
      </c>
      <c r="U212" s="32">
        <v>14</v>
      </c>
      <c r="V212" s="32">
        <v>99.093046691299975</v>
      </c>
      <c r="W212" s="9">
        <f t="shared" si="18"/>
        <v>0.28228005672250939</v>
      </c>
      <c r="X212" s="9">
        <f t="shared" si="19"/>
        <v>4.4701770958846688E-5</v>
      </c>
      <c r="Y212" s="10">
        <f t="shared" si="20"/>
        <v>-4.7017420771811036</v>
      </c>
      <c r="Z212" s="10">
        <f t="shared" si="21"/>
        <v>1.5828519328586754</v>
      </c>
      <c r="AA212" s="51">
        <f t="shared" si="22"/>
        <v>1.3415121545842152</v>
      </c>
    </row>
    <row r="213" spans="1:27" s="23" customFormat="1" ht="15" customHeight="1" x14ac:dyDescent="0.25">
      <c r="A213" s="30" t="s">
        <v>329</v>
      </c>
      <c r="B213" s="31">
        <v>22.571000000000002</v>
      </c>
      <c r="C213" s="32">
        <v>45</v>
      </c>
      <c r="D213" s="31">
        <v>9.4</v>
      </c>
      <c r="E213" s="32"/>
      <c r="F213" s="33">
        <v>0.28234500000000001</v>
      </c>
      <c r="G213" s="33">
        <v>3.4999999999999997E-5</v>
      </c>
      <c r="H213" s="33">
        <v>3.8999999999999999E-4</v>
      </c>
      <c r="I213" s="33">
        <v>3.8E-6</v>
      </c>
      <c r="J213" s="34">
        <v>1.306E-2</v>
      </c>
      <c r="K213" s="34">
        <v>1.2999999999999999E-4</v>
      </c>
      <c r="L213" s="27"/>
      <c r="M213" s="34">
        <v>1.467206</v>
      </c>
      <c r="N213" s="34">
        <v>5.8E-5</v>
      </c>
      <c r="O213" s="35">
        <v>-1.5378000000000001</v>
      </c>
      <c r="P213" s="35">
        <v>5.1999999999999998E-3</v>
      </c>
      <c r="Q213" s="36">
        <v>-1.3049999999999999</v>
      </c>
      <c r="R213" s="36">
        <v>7.6999999999999999E-2</v>
      </c>
      <c r="T213" s="32">
        <v>648</v>
      </c>
      <c r="U213" s="32">
        <v>15</v>
      </c>
      <c r="V213" s="32">
        <v>100.77760497667185</v>
      </c>
      <c r="W213" s="9">
        <f t="shared" si="18"/>
        <v>0.28234025306088439</v>
      </c>
      <c r="X213" s="9">
        <f t="shared" si="19"/>
        <v>4.7563098373184102E-5</v>
      </c>
      <c r="Y213" s="10">
        <f t="shared" si="20"/>
        <v>-1.2671003440234418</v>
      </c>
      <c r="Z213" s="10">
        <f t="shared" si="21"/>
        <v>1.6843886458184354</v>
      </c>
      <c r="AA213" s="51">
        <f t="shared" si="22"/>
        <v>1.2473638503302484</v>
      </c>
    </row>
    <row r="214" spans="1:27" ht="15" customHeight="1" x14ac:dyDescent="0.25">
      <c r="A214" s="30" t="s">
        <v>330</v>
      </c>
      <c r="B214" s="31">
        <v>26.332000000000001</v>
      </c>
      <c r="C214" s="32">
        <v>53</v>
      </c>
      <c r="D214" s="31">
        <v>6.1719999999999997</v>
      </c>
      <c r="E214" s="32"/>
      <c r="F214" s="33">
        <v>0.28243800000000002</v>
      </c>
      <c r="G214" s="33">
        <v>5.8E-5</v>
      </c>
      <c r="H214" s="33">
        <v>1.0120000000000001E-3</v>
      </c>
      <c r="I214" s="33">
        <v>7.2000000000000002E-5</v>
      </c>
      <c r="J214" s="34">
        <v>2.75E-2</v>
      </c>
      <c r="K214" s="34">
        <v>2.0999999999999999E-3</v>
      </c>
      <c r="M214" s="34">
        <v>1.4671149999999999</v>
      </c>
      <c r="N214" s="34">
        <v>6.6000000000000005E-5</v>
      </c>
      <c r="O214" s="35">
        <v>-1.5337000000000001</v>
      </c>
      <c r="P214" s="35">
        <v>6.1000000000000004E-3</v>
      </c>
      <c r="Q214" s="36">
        <v>-1.298</v>
      </c>
      <c r="R214" s="36">
        <v>6.9000000000000006E-2</v>
      </c>
      <c r="T214" s="32">
        <v>298.2</v>
      </c>
      <c r="U214" s="32">
        <v>7.2</v>
      </c>
      <c r="V214" s="32">
        <v>99.069767441860463</v>
      </c>
      <c r="W214" s="9">
        <f t="shared" si="18"/>
        <v>0.28243235008421208</v>
      </c>
      <c r="X214" s="9">
        <f t="shared" si="19"/>
        <v>6.6341904757530052E-5</v>
      </c>
      <c r="Y214" s="10">
        <f t="shared" si="20"/>
        <v>-5.8409515040458437</v>
      </c>
      <c r="Z214" s="10">
        <f t="shared" si="21"/>
        <v>2.3475764993952097</v>
      </c>
      <c r="AA214" s="51">
        <f t="shared" si="22"/>
        <v>1.1387618941562307</v>
      </c>
    </row>
    <row r="215" spans="1:27" ht="15" customHeight="1" x14ac:dyDescent="0.25">
      <c r="A215" s="30" t="s">
        <v>331</v>
      </c>
      <c r="B215" s="31">
        <v>35.945999999999998</v>
      </c>
      <c r="C215" s="32">
        <v>72</v>
      </c>
      <c r="D215" s="31">
        <v>9.7799999999999994</v>
      </c>
      <c r="E215" s="32"/>
      <c r="F215" s="33">
        <v>0.28244599999999997</v>
      </c>
      <c r="G215" s="33">
        <v>3.1000000000000001E-5</v>
      </c>
      <c r="H215" s="33">
        <v>1.3259999999999999E-3</v>
      </c>
      <c r="I215" s="33">
        <v>1.7E-5</v>
      </c>
      <c r="J215" s="34">
        <v>3.7560000000000003E-2</v>
      </c>
      <c r="K215" s="34">
        <v>5.6999999999999998E-4</v>
      </c>
      <c r="M215" s="34">
        <v>1.4671810000000001</v>
      </c>
      <c r="N215" s="34">
        <v>4.6E-5</v>
      </c>
      <c r="O215" s="35">
        <v>-1.54</v>
      </c>
      <c r="P215" s="35">
        <v>3.5000000000000001E-3</v>
      </c>
      <c r="Q215" s="36">
        <v>-1.2490000000000001</v>
      </c>
      <c r="R215" s="36">
        <v>2.3E-2</v>
      </c>
      <c r="T215" s="32">
        <v>314.2</v>
      </c>
      <c r="U215" s="32">
        <v>6.9</v>
      </c>
      <c r="V215" s="32">
        <v>100.93157725666559</v>
      </c>
      <c r="W215" s="9">
        <f t="shared" ref="W215:W246" si="23">F215-(H215*(EXP($W$4*T215*1000000)-1))</f>
        <v>0.2824381986734717</v>
      </c>
      <c r="X215" s="9">
        <f t="shared" si="19"/>
        <v>4.4701770958846688E-5</v>
      </c>
      <c r="Y215" s="10">
        <f t="shared" si="20"/>
        <v>-5.2769761457782671</v>
      </c>
      <c r="Z215" s="10">
        <f t="shared" si="21"/>
        <v>1.5818746242812765</v>
      </c>
      <c r="AA215" s="51">
        <f t="shared" si="22"/>
        <v>1.1370090754987334</v>
      </c>
    </row>
    <row r="216" spans="1:27" ht="15" customHeight="1" x14ac:dyDescent="0.25">
      <c r="A216" s="30" t="s">
        <v>332</v>
      </c>
      <c r="B216" s="31">
        <v>35.945999999999998</v>
      </c>
      <c r="C216" s="32">
        <v>72</v>
      </c>
      <c r="D216" s="31">
        <v>7.59</v>
      </c>
      <c r="E216" s="32"/>
      <c r="F216" s="33">
        <v>0.28278199999999998</v>
      </c>
      <c r="G216" s="33">
        <v>4.1999999999999998E-5</v>
      </c>
      <c r="H216" s="33">
        <v>7.9980000000000003E-4</v>
      </c>
      <c r="I216" s="33">
        <v>6.7000000000000002E-6</v>
      </c>
      <c r="J216" s="34">
        <v>2.2020000000000001E-2</v>
      </c>
      <c r="K216" s="34">
        <v>2.9999999999999997E-4</v>
      </c>
      <c r="M216" s="34">
        <v>1.4672270000000001</v>
      </c>
      <c r="N216" s="34">
        <v>5.8999999999999998E-5</v>
      </c>
      <c r="O216" s="35">
        <v>-1.5296000000000001</v>
      </c>
      <c r="P216" s="35">
        <v>5.1000000000000004E-3</v>
      </c>
      <c r="Q216" s="36">
        <v>-1.2589999999999999</v>
      </c>
      <c r="R216" s="36">
        <v>5.6000000000000001E-2</v>
      </c>
      <c r="T216" s="32">
        <v>551</v>
      </c>
      <c r="U216" s="32">
        <v>15</v>
      </c>
      <c r="V216" s="32">
        <v>100.54744525547446</v>
      </c>
      <c r="W216" s="9">
        <f t="shared" si="23"/>
        <v>0.28277372985617905</v>
      </c>
      <c r="X216" s="9">
        <f t="shared" si="19"/>
        <v>5.2926820486943938E-5</v>
      </c>
      <c r="Y216" s="10">
        <f t="shared" si="20"/>
        <v>11.902196946809163</v>
      </c>
      <c r="Z216" s="10">
        <f t="shared" si="21"/>
        <v>1.8739299106051988</v>
      </c>
      <c r="AA216" s="51">
        <f t="shared" si="22"/>
        <v>0.6556241613731788</v>
      </c>
    </row>
    <row r="217" spans="1:27" ht="15" customHeight="1" x14ac:dyDescent="0.25">
      <c r="A217" s="30" t="s">
        <v>333</v>
      </c>
      <c r="B217" s="31">
        <v>36.154000000000003</v>
      </c>
      <c r="C217" s="32">
        <v>72</v>
      </c>
      <c r="D217" s="31">
        <v>8.64</v>
      </c>
      <c r="E217" s="32"/>
      <c r="F217" s="33">
        <v>0.28241699999999997</v>
      </c>
      <c r="G217" s="33">
        <v>4.3000000000000002E-5</v>
      </c>
      <c r="H217" s="33">
        <v>2.0600000000000002E-3</v>
      </c>
      <c r="I217" s="33">
        <v>1.1E-4</v>
      </c>
      <c r="J217" s="34">
        <v>6.1899999999999997E-2</v>
      </c>
      <c r="K217" s="34">
        <v>3.3E-3</v>
      </c>
      <c r="M217" s="34">
        <v>1.467163</v>
      </c>
      <c r="N217" s="34">
        <v>5.1E-5</v>
      </c>
      <c r="O217" s="35">
        <v>-1.5384</v>
      </c>
      <c r="P217" s="35">
        <v>3.8999999999999998E-3</v>
      </c>
      <c r="Q217" s="36">
        <v>-1.294</v>
      </c>
      <c r="R217" s="36">
        <v>0.02</v>
      </c>
      <c r="T217" s="32">
        <v>310.5</v>
      </c>
      <c r="U217" s="32">
        <v>6.8</v>
      </c>
      <c r="V217" s="32">
        <v>101.40431090790334</v>
      </c>
      <c r="W217" s="9">
        <f t="shared" si="23"/>
        <v>0.28240502342713392</v>
      </c>
      <c r="X217" s="9">
        <f t="shared" si="19"/>
        <v>5.3723815267134449E-5</v>
      </c>
      <c r="Y217" s="10">
        <f t="shared" si="20"/>
        <v>-6.5335205099315008</v>
      </c>
      <c r="Z217" s="10">
        <f t="shared" si="21"/>
        <v>1.9011246347777622</v>
      </c>
      <c r="AA217" s="51">
        <f t="shared" si="22"/>
        <v>1.2008370410222016</v>
      </c>
    </row>
    <row r="218" spans="1:27" ht="15" customHeight="1" x14ac:dyDescent="0.25">
      <c r="A218" s="30" t="s">
        <v>334</v>
      </c>
      <c r="B218" s="31">
        <v>35.945999999999998</v>
      </c>
      <c r="C218" s="32">
        <v>72</v>
      </c>
      <c r="D218" s="31">
        <v>9.61</v>
      </c>
      <c r="E218" s="32"/>
      <c r="F218" s="33">
        <v>0.28100199999999997</v>
      </c>
      <c r="G218" s="33">
        <v>2.8E-5</v>
      </c>
      <c r="H218" s="33">
        <v>5.3899999999999998E-4</v>
      </c>
      <c r="I218" s="33">
        <v>1.1E-5</v>
      </c>
      <c r="J218" s="34">
        <v>1.3270000000000001E-2</v>
      </c>
      <c r="K218" s="34">
        <v>3.6999999999999999E-4</v>
      </c>
      <c r="M218" s="34">
        <v>1.467155</v>
      </c>
      <c r="N218" s="34">
        <v>4.1999999999999998E-5</v>
      </c>
      <c r="O218" s="35">
        <v>-1.5405</v>
      </c>
      <c r="P218" s="35">
        <v>3.3999999999999998E-3</v>
      </c>
      <c r="Q218" s="36">
        <v>-1.29</v>
      </c>
      <c r="R218" s="36">
        <v>5.7000000000000002E-2</v>
      </c>
      <c r="T218" s="32">
        <v>2663</v>
      </c>
      <c r="U218" s="32">
        <v>20</v>
      </c>
      <c r="V218" s="32">
        <v>100.56625141562854</v>
      </c>
      <c r="W218" s="9">
        <f t="shared" si="23"/>
        <v>0.28097452452866917</v>
      </c>
      <c r="X218" s="9">
        <f t="shared" si="19"/>
        <v>4.267608612393115E-5</v>
      </c>
      <c r="Y218" s="10">
        <f t="shared" si="20"/>
        <v>-3.476644145932184</v>
      </c>
      <c r="Z218" s="10">
        <f t="shared" si="21"/>
        <v>1.5183315725497692</v>
      </c>
      <c r="AA218" s="51">
        <f t="shared" si="22"/>
        <v>3.0580113025610669</v>
      </c>
    </row>
    <row r="219" spans="1:27" ht="15" customHeight="1" x14ac:dyDescent="0.25">
      <c r="A219" s="30" t="s">
        <v>335</v>
      </c>
      <c r="B219" s="31">
        <v>35.945999999999998</v>
      </c>
      <c r="C219" s="32">
        <v>72</v>
      </c>
      <c r="D219" s="31">
        <v>7.08</v>
      </c>
      <c r="E219" s="32"/>
      <c r="F219" s="33">
        <v>0.28257900000000002</v>
      </c>
      <c r="G219" s="33">
        <v>4.5000000000000003E-5</v>
      </c>
      <c r="H219" s="33">
        <v>2.6689999999999999E-3</v>
      </c>
      <c r="I219" s="33">
        <v>2.3E-5</v>
      </c>
      <c r="J219" s="34">
        <v>8.3599999999999994E-2</v>
      </c>
      <c r="K219" s="34">
        <v>1E-3</v>
      </c>
      <c r="M219" s="34">
        <v>1.467217</v>
      </c>
      <c r="N219" s="34">
        <v>5.8999999999999998E-5</v>
      </c>
      <c r="O219" s="35">
        <v>-1.5326</v>
      </c>
      <c r="P219" s="35">
        <v>4.7999999999999996E-3</v>
      </c>
      <c r="Q219" s="36">
        <v>-1.266</v>
      </c>
      <c r="R219" s="36">
        <v>1.9E-2</v>
      </c>
      <c r="T219" s="32">
        <v>672.7</v>
      </c>
      <c r="U219" s="32">
        <v>14</v>
      </c>
      <c r="V219" s="32">
        <v>100.97568297808466</v>
      </c>
      <c r="W219" s="9">
        <f t="shared" si="23"/>
        <v>0.28254526782124867</v>
      </c>
      <c r="X219" s="9">
        <f t="shared" si="19"/>
        <v>5.5337585119493502E-5</v>
      </c>
      <c r="Y219" s="10">
        <f t="shared" si="20"/>
        <v>6.5491385001981151</v>
      </c>
      <c r="Z219" s="10">
        <f t="shared" si="21"/>
        <v>1.9598214083504928</v>
      </c>
      <c r="AA219" s="51">
        <f t="shared" si="22"/>
        <v>0.98559019376534518</v>
      </c>
    </row>
    <row r="220" spans="1:27" ht="15" customHeight="1" x14ac:dyDescent="0.25">
      <c r="A220" s="30" t="s">
        <v>336</v>
      </c>
      <c r="B220" s="31">
        <v>28.004000000000001</v>
      </c>
      <c r="C220" s="32">
        <v>56</v>
      </c>
      <c r="D220" s="31">
        <v>8.0299999999999994</v>
      </c>
      <c r="E220" s="32"/>
      <c r="F220" s="33">
        <v>0.28243400000000002</v>
      </c>
      <c r="G220" s="33">
        <v>3.4E-5</v>
      </c>
      <c r="H220" s="33">
        <v>4.1629999999999998E-4</v>
      </c>
      <c r="I220" s="33">
        <v>1.1000000000000001E-6</v>
      </c>
      <c r="J220" s="34">
        <v>1.1461000000000001E-2</v>
      </c>
      <c r="K220" s="34">
        <v>7.8999999999999996E-5</v>
      </c>
      <c r="M220" s="34">
        <v>1.4671970000000001</v>
      </c>
      <c r="N220" s="34">
        <v>6.3E-5</v>
      </c>
      <c r="O220" s="35">
        <v>-1.5431999999999999</v>
      </c>
      <c r="P220" s="35">
        <v>4.4000000000000003E-3</v>
      </c>
      <c r="Q220" s="36">
        <v>-1.2809999999999999</v>
      </c>
      <c r="R220" s="36">
        <v>9.4E-2</v>
      </c>
      <c r="T220" s="32">
        <v>316.39999999999998</v>
      </c>
      <c r="U220" s="32">
        <v>7.6</v>
      </c>
      <c r="V220" s="32">
        <v>100.44444444444444</v>
      </c>
      <c r="W220" s="9">
        <f t="shared" si="23"/>
        <v>0.28243153355994527</v>
      </c>
      <c r="X220" s="9">
        <f t="shared" si="19"/>
        <v>4.6832129215498932E-5</v>
      </c>
      <c r="Y220" s="10">
        <f t="shared" si="20"/>
        <v>-5.4637374480170919</v>
      </c>
      <c r="Z220" s="10">
        <f t="shared" si="21"/>
        <v>1.6572703755746154</v>
      </c>
      <c r="AA220" s="51">
        <f t="shared" si="22"/>
        <v>1.1267382643640542</v>
      </c>
    </row>
    <row r="221" spans="1:27" ht="15" customHeight="1" x14ac:dyDescent="0.25">
      <c r="A221" s="30" t="s">
        <v>337</v>
      </c>
      <c r="B221" s="31">
        <v>33.438000000000002</v>
      </c>
      <c r="C221" s="32">
        <v>67</v>
      </c>
      <c r="D221" s="31">
        <v>10.99</v>
      </c>
      <c r="E221" s="32"/>
      <c r="F221" s="33">
        <v>0.28234700000000001</v>
      </c>
      <c r="G221" s="33">
        <v>3.6999999999999998E-5</v>
      </c>
      <c r="H221" s="33">
        <v>1.0380000000000001E-3</v>
      </c>
      <c r="I221" s="33">
        <v>5.7000000000000003E-5</v>
      </c>
      <c r="J221" s="34">
        <v>3.0800000000000001E-2</v>
      </c>
      <c r="K221" s="34">
        <v>1.6999999999999999E-3</v>
      </c>
      <c r="M221" s="34">
        <v>1.467152</v>
      </c>
      <c r="N221" s="34">
        <v>4.3999999999999999E-5</v>
      </c>
      <c r="O221" s="35">
        <v>-1.5407999999999999</v>
      </c>
      <c r="P221" s="35">
        <v>3.8999999999999998E-3</v>
      </c>
      <c r="Q221" s="36">
        <v>-1.2589999999999999</v>
      </c>
      <c r="R221" s="36">
        <v>0.03</v>
      </c>
      <c r="T221" s="32">
        <v>469.7</v>
      </c>
      <c r="U221" s="32">
        <v>10</v>
      </c>
      <c r="V221" s="32">
        <v>100.57815845824412</v>
      </c>
      <c r="W221" s="9">
        <f t="shared" si="23"/>
        <v>0.28233785743930279</v>
      </c>
      <c r="X221" s="9">
        <f t="shared" si="19"/>
        <v>4.9053525121617799E-5</v>
      </c>
      <c r="Y221" s="10">
        <f t="shared" si="20"/>
        <v>-5.3523630836171954</v>
      </c>
      <c r="Z221" s="10">
        <f t="shared" si="21"/>
        <v>1.7364752406423545</v>
      </c>
      <c r="AA221" s="51">
        <f t="shared" si="22"/>
        <v>1.2657467640416737</v>
      </c>
    </row>
    <row r="222" spans="1:27" ht="15" customHeight="1" x14ac:dyDescent="0.25">
      <c r="A222" s="30" t="s">
        <v>338</v>
      </c>
      <c r="B222" s="31">
        <v>33.020000000000003</v>
      </c>
      <c r="C222" s="32">
        <v>66</v>
      </c>
      <c r="D222" s="31">
        <v>8.9</v>
      </c>
      <c r="E222" s="32"/>
      <c r="F222" s="33">
        <v>0.28258</v>
      </c>
      <c r="G222" s="33">
        <v>3.3000000000000003E-5</v>
      </c>
      <c r="H222" s="33">
        <v>1.1712999999999999E-3</v>
      </c>
      <c r="I222" s="33">
        <v>1.3999999999999999E-6</v>
      </c>
      <c r="J222" s="34">
        <v>3.1652E-2</v>
      </c>
      <c r="K222" s="34">
        <v>9.2999999999999997E-5</v>
      </c>
      <c r="M222" s="34">
        <v>1.467233</v>
      </c>
      <c r="N222" s="34">
        <v>4.5000000000000003E-5</v>
      </c>
      <c r="O222" s="35">
        <v>-1.5515000000000001</v>
      </c>
      <c r="P222" s="35">
        <v>4.5999999999999999E-3</v>
      </c>
      <c r="Q222" s="36">
        <v>-1.3089999999999999</v>
      </c>
      <c r="R222" s="36">
        <v>3.5000000000000003E-2</v>
      </c>
      <c r="T222" s="32">
        <v>694.3</v>
      </c>
      <c r="U222" s="32">
        <v>14</v>
      </c>
      <c r="V222" s="32">
        <v>100.43396499349053</v>
      </c>
      <c r="W222" s="9">
        <f t="shared" si="23"/>
        <v>0.28256471809640044</v>
      </c>
      <c r="X222" s="9">
        <f t="shared" si="19"/>
        <v>4.6111260304368053E-5</v>
      </c>
      <c r="Y222" s="10">
        <f t="shared" si="20"/>
        <v>7.7244038596591125</v>
      </c>
      <c r="Z222" s="10">
        <f t="shared" si="21"/>
        <v>1.6331436852756731</v>
      </c>
      <c r="AA222" s="51">
        <f t="shared" si="22"/>
        <v>0.94530776364595537</v>
      </c>
    </row>
    <row r="223" spans="1:27" ht="15" customHeight="1" x14ac:dyDescent="0.25">
      <c r="A223" s="30" t="s">
        <v>339</v>
      </c>
      <c r="B223" s="31">
        <v>35.945999999999998</v>
      </c>
      <c r="C223" s="32">
        <v>72</v>
      </c>
      <c r="D223" s="31">
        <v>8.44</v>
      </c>
      <c r="E223" s="32"/>
      <c r="F223" s="33">
        <v>0.28260400000000002</v>
      </c>
      <c r="G223" s="33">
        <v>4.3999999999999999E-5</v>
      </c>
      <c r="H223" s="33">
        <v>7.3800000000000005E-4</v>
      </c>
      <c r="I223" s="33">
        <v>1.7E-5</v>
      </c>
      <c r="J223" s="34">
        <v>2.018E-2</v>
      </c>
      <c r="K223" s="34">
        <v>4.0000000000000002E-4</v>
      </c>
      <c r="M223" s="34">
        <v>1.467166</v>
      </c>
      <c r="N223" s="34">
        <v>3.6000000000000001E-5</v>
      </c>
      <c r="O223" s="35">
        <v>-1.5395000000000001</v>
      </c>
      <c r="P223" s="35">
        <v>4.1999999999999997E-3</v>
      </c>
      <c r="Q223" s="36">
        <v>-1.2250000000000001</v>
      </c>
      <c r="R223" s="36">
        <v>5.2999999999999999E-2</v>
      </c>
      <c r="T223" s="32">
        <v>590</v>
      </c>
      <c r="U223" s="32">
        <v>15</v>
      </c>
      <c r="V223" s="32">
        <v>100.34013605442176</v>
      </c>
      <c r="W223" s="9">
        <f t="shared" si="23"/>
        <v>0.28259582577045744</v>
      </c>
      <c r="X223" s="9">
        <f t="shared" si="19"/>
        <v>5.4527500647445682E-5</v>
      </c>
      <c r="Y223" s="10">
        <f t="shared" si="20"/>
        <v>6.4793730589962628</v>
      </c>
      <c r="Z223" s="10">
        <f t="shared" si="21"/>
        <v>1.930772717557705</v>
      </c>
      <c r="AA223" s="51">
        <f t="shared" si="22"/>
        <v>0.90144016731975662</v>
      </c>
    </row>
    <row r="224" spans="1:27" ht="15" customHeight="1" x14ac:dyDescent="0.25">
      <c r="A224" s="30" t="s">
        <v>340</v>
      </c>
      <c r="B224" s="31">
        <v>36.363999999999997</v>
      </c>
      <c r="C224" s="32">
        <v>73</v>
      </c>
      <c r="D224" s="31">
        <v>8.31</v>
      </c>
      <c r="E224" s="32"/>
      <c r="F224" s="33">
        <v>0.28198299999999998</v>
      </c>
      <c r="G224" s="33">
        <v>3.6999999999999998E-5</v>
      </c>
      <c r="H224" s="33">
        <v>1.2260000000000001E-3</v>
      </c>
      <c r="I224" s="33">
        <v>2.5999999999999998E-5</v>
      </c>
      <c r="J224" s="34">
        <v>3.3840000000000002E-2</v>
      </c>
      <c r="K224" s="34">
        <v>6.8999999999999997E-4</v>
      </c>
      <c r="M224" s="34">
        <v>1.4672099999999999</v>
      </c>
      <c r="N224" s="34">
        <v>4.8000000000000001E-5</v>
      </c>
      <c r="O224" s="35">
        <v>-1.5366</v>
      </c>
      <c r="P224" s="35">
        <v>3.5999999999999999E-3</v>
      </c>
      <c r="Q224" s="36">
        <v>-1.246</v>
      </c>
      <c r="R224" s="36">
        <v>0.03</v>
      </c>
      <c r="T224" s="32">
        <v>941</v>
      </c>
      <c r="U224" s="32">
        <v>19</v>
      </c>
      <c r="V224" s="32">
        <v>99.978750531236713</v>
      </c>
      <c r="W224" s="9">
        <f t="shared" si="23"/>
        <v>0.28196127073974542</v>
      </c>
      <c r="X224" s="9">
        <f t="shared" si="19"/>
        <v>4.9053525121617799E-5</v>
      </c>
      <c r="Y224" s="10">
        <f t="shared" si="20"/>
        <v>-8.0872194898118366</v>
      </c>
      <c r="Z224" s="10">
        <f t="shared" si="21"/>
        <v>1.7383186822284014</v>
      </c>
      <c r="AA224" s="51">
        <f t="shared" si="22"/>
        <v>1.7763292929573151</v>
      </c>
    </row>
    <row r="225" spans="1:27" ht="15" customHeight="1" x14ac:dyDescent="0.25">
      <c r="A225" s="30" t="s">
        <v>341</v>
      </c>
      <c r="B225" s="31">
        <v>36.152000000000001</v>
      </c>
      <c r="C225" s="32">
        <v>72</v>
      </c>
      <c r="D225" s="31">
        <v>8.17</v>
      </c>
      <c r="E225" s="32"/>
      <c r="F225" s="33">
        <v>0.28246500000000002</v>
      </c>
      <c r="G225" s="33">
        <v>3.4999999999999997E-5</v>
      </c>
      <c r="H225" s="33">
        <v>1.861E-3</v>
      </c>
      <c r="I225" s="33">
        <v>8.1999999999999994E-6</v>
      </c>
      <c r="J225" s="34">
        <v>5.1900000000000002E-2</v>
      </c>
      <c r="K225" s="34">
        <v>3.8999999999999999E-4</v>
      </c>
      <c r="M225" s="34">
        <v>1.4671920000000001</v>
      </c>
      <c r="N225" s="34">
        <v>4.1E-5</v>
      </c>
      <c r="O225" s="35">
        <v>-1.5382</v>
      </c>
      <c r="P225" s="35">
        <v>3.8999999999999998E-3</v>
      </c>
      <c r="Q225" s="36">
        <v>-1.27</v>
      </c>
      <c r="R225" s="36">
        <v>2.5000000000000001E-2</v>
      </c>
      <c r="T225" s="32">
        <v>630.79999999999995</v>
      </c>
      <c r="U225" s="32">
        <v>14</v>
      </c>
      <c r="V225" s="32">
        <v>101.08974358974359</v>
      </c>
      <c r="W225" s="9">
        <f t="shared" si="23"/>
        <v>0.28244295336883868</v>
      </c>
      <c r="X225" s="9">
        <f t="shared" si="19"/>
        <v>4.7563098373184102E-5</v>
      </c>
      <c r="Y225" s="10">
        <f t="shared" si="20"/>
        <v>1.9831330180286599</v>
      </c>
      <c r="Z225" s="10">
        <f t="shared" si="21"/>
        <v>1.6843235138574997</v>
      </c>
      <c r="AA225" s="51">
        <f t="shared" si="22"/>
        <v>1.1263306482481903</v>
      </c>
    </row>
    <row r="226" spans="1:27" ht="15" customHeight="1" x14ac:dyDescent="0.25">
      <c r="A226" s="30" t="s">
        <v>342</v>
      </c>
      <c r="B226" s="31">
        <v>36.363999999999997</v>
      </c>
      <c r="C226" s="32">
        <v>73</v>
      </c>
      <c r="D226" s="31">
        <v>7.93</v>
      </c>
      <c r="E226" s="32"/>
      <c r="F226" s="33">
        <v>0.28239599999999998</v>
      </c>
      <c r="G226" s="33">
        <v>4.1999999999999998E-5</v>
      </c>
      <c r="H226" s="33">
        <v>1.4220000000000001E-3</v>
      </c>
      <c r="I226" s="33">
        <v>3.1000000000000001E-5</v>
      </c>
      <c r="J226" s="34">
        <v>4.1700000000000001E-2</v>
      </c>
      <c r="K226" s="34">
        <v>1.1000000000000001E-3</v>
      </c>
      <c r="M226" s="34">
        <v>1.4671050000000001</v>
      </c>
      <c r="N226" s="34">
        <v>5.5999999999999999E-5</v>
      </c>
      <c r="O226" s="35">
        <v>-1.5349999999999999</v>
      </c>
      <c r="P226" s="35">
        <v>3.8999999999999998E-3</v>
      </c>
      <c r="Q226" s="36">
        <v>-1.2709999999999999</v>
      </c>
      <c r="R226" s="36">
        <v>3.1E-2</v>
      </c>
      <c r="T226" s="32">
        <v>323.5</v>
      </c>
      <c r="U226" s="32">
        <v>7.4</v>
      </c>
      <c r="V226" s="32">
        <v>100.65339141257002</v>
      </c>
      <c r="W226" s="9">
        <f t="shared" si="23"/>
        <v>0.28238738549408748</v>
      </c>
      <c r="X226" s="9">
        <f t="shared" si="19"/>
        <v>5.2926820486943938E-5</v>
      </c>
      <c r="Y226" s="10">
        <f t="shared" si="20"/>
        <v>-6.8675774287674241</v>
      </c>
      <c r="Z226" s="10">
        <f t="shared" si="21"/>
        <v>1.8729757524627022</v>
      </c>
      <c r="AA226" s="51">
        <f t="shared" si="22"/>
        <v>1.2099927813469058</v>
      </c>
    </row>
    <row r="227" spans="1:27" ht="15" customHeight="1" x14ac:dyDescent="0.25">
      <c r="A227" s="30" t="s">
        <v>343</v>
      </c>
      <c r="B227" s="31">
        <v>35.945999999999998</v>
      </c>
      <c r="C227" s="32">
        <v>72</v>
      </c>
      <c r="D227" s="31">
        <v>9.6999999999999993</v>
      </c>
      <c r="E227" s="32"/>
      <c r="F227" s="33">
        <v>0.28246300000000002</v>
      </c>
      <c r="G227" s="33">
        <v>3.1999999999999999E-5</v>
      </c>
      <c r="H227" s="33">
        <v>1.029E-3</v>
      </c>
      <c r="I227" s="33">
        <v>6.3999999999999997E-5</v>
      </c>
      <c r="J227" s="34">
        <v>3.0700000000000002E-2</v>
      </c>
      <c r="K227" s="34">
        <v>2E-3</v>
      </c>
      <c r="M227" s="34">
        <v>1.467104</v>
      </c>
      <c r="N227" s="34">
        <v>4.1999999999999998E-5</v>
      </c>
      <c r="O227" s="35">
        <v>-1.5405</v>
      </c>
      <c r="P227" s="35">
        <v>3.3E-3</v>
      </c>
      <c r="Q227" s="36">
        <v>-1.2490000000000001</v>
      </c>
      <c r="R227" s="36">
        <v>3.1E-2</v>
      </c>
      <c r="T227" s="32">
        <v>301.39999999999998</v>
      </c>
      <c r="U227" s="32">
        <v>6.5</v>
      </c>
      <c r="V227" s="32">
        <v>99.144736842105246</v>
      </c>
      <c r="W227" s="9">
        <f t="shared" si="23"/>
        <v>0.28245719335291791</v>
      </c>
      <c r="X227" s="9">
        <f t="shared" si="19"/>
        <v>4.5400972752323149E-5</v>
      </c>
      <c r="Y227" s="10">
        <f t="shared" si="20"/>
        <v>-4.8904492695245327</v>
      </c>
      <c r="Z227" s="10">
        <f t="shared" si="21"/>
        <v>1.6065715692425986</v>
      </c>
      <c r="AA227" s="51">
        <f t="shared" si="22"/>
        <v>1.104552156626176</v>
      </c>
    </row>
    <row r="228" spans="1:27" ht="15" customHeight="1" x14ac:dyDescent="0.25">
      <c r="A228" s="30" t="s">
        <v>344</v>
      </c>
      <c r="B228" s="31">
        <v>36.363999999999997</v>
      </c>
      <c r="C228" s="32">
        <v>73</v>
      </c>
      <c r="D228" s="31">
        <v>7.56</v>
      </c>
      <c r="E228" s="32"/>
      <c r="F228" s="33">
        <v>0.282497</v>
      </c>
      <c r="G228" s="33">
        <v>3.1000000000000001E-5</v>
      </c>
      <c r="H228" s="33">
        <v>4.0499999999999998E-4</v>
      </c>
      <c r="I228" s="33">
        <v>1.7999999999999999E-6</v>
      </c>
      <c r="J228" s="34">
        <v>1.0389000000000001E-2</v>
      </c>
      <c r="K228" s="34">
        <v>5.0000000000000002E-5</v>
      </c>
      <c r="M228" s="34">
        <v>1.4671829999999999</v>
      </c>
      <c r="N228" s="34">
        <v>4.8999999999999998E-5</v>
      </c>
      <c r="O228" s="35">
        <v>-1.5439000000000001</v>
      </c>
      <c r="P228" s="35">
        <v>4.4000000000000003E-3</v>
      </c>
      <c r="Q228" s="36">
        <v>-1.2629999999999999</v>
      </c>
      <c r="R228" s="36">
        <v>9.4E-2</v>
      </c>
      <c r="T228" s="32">
        <v>611.4</v>
      </c>
      <c r="U228" s="32">
        <v>14</v>
      </c>
      <c r="V228" s="32">
        <v>97.511961722488039</v>
      </c>
      <c r="W228" s="9">
        <f t="shared" si="23"/>
        <v>0.28249235050447602</v>
      </c>
      <c r="X228" s="9">
        <f t="shared" si="19"/>
        <v>4.4701770958846688E-5</v>
      </c>
      <c r="Y228" s="10">
        <f t="shared" si="20"/>
        <v>3.2962702553485101</v>
      </c>
      <c r="Z228" s="10">
        <f t="shared" si="21"/>
        <v>1.5829280258650158</v>
      </c>
      <c r="AA228" s="51">
        <f t="shared" si="22"/>
        <v>1.0402834912194028</v>
      </c>
    </row>
    <row r="229" spans="1:27" ht="15" customHeight="1" x14ac:dyDescent="0.25">
      <c r="A229" s="30" t="s">
        <v>345</v>
      </c>
      <c r="B229" s="31">
        <v>35.945999999999998</v>
      </c>
      <c r="C229" s="32">
        <v>72</v>
      </c>
      <c r="D229" s="31">
        <v>10.029999999999999</v>
      </c>
      <c r="E229" s="32"/>
      <c r="F229" s="33">
        <v>0.28208800000000001</v>
      </c>
      <c r="G229" s="33">
        <v>2.5000000000000001E-5</v>
      </c>
      <c r="H229" s="33">
        <v>2.9349999999999998E-4</v>
      </c>
      <c r="I229" s="33">
        <v>1.9999999999999999E-6</v>
      </c>
      <c r="J229" s="34">
        <v>1.0347E-2</v>
      </c>
      <c r="K229" s="34">
        <v>7.8999999999999996E-5</v>
      </c>
      <c r="M229" s="34">
        <v>1.4671959999999999</v>
      </c>
      <c r="N229" s="34">
        <v>4.0000000000000003E-5</v>
      </c>
      <c r="O229" s="35">
        <v>-1.5374000000000001</v>
      </c>
      <c r="P229" s="35">
        <v>3.8999999999999998E-3</v>
      </c>
      <c r="Q229" s="36">
        <v>-1.198</v>
      </c>
      <c r="R229" s="36">
        <v>7.6999999999999999E-2</v>
      </c>
      <c r="T229" s="32">
        <v>647.9</v>
      </c>
      <c r="U229" s="32">
        <v>13</v>
      </c>
      <c r="V229" s="32">
        <v>100.6055900621118</v>
      </c>
      <c r="W229" s="9">
        <f t="shared" si="23"/>
        <v>0.28208442817865814</v>
      </c>
      <c r="X229" s="9">
        <f t="shared" si="19"/>
        <v>4.0770679744850818E-5</v>
      </c>
      <c r="Y229" s="10">
        <f t="shared" si="20"/>
        <v>-10.329070252100836</v>
      </c>
      <c r="Z229" s="10">
        <f t="shared" si="21"/>
        <v>1.443843167320269</v>
      </c>
      <c r="AA229" s="51">
        <f t="shared" si="22"/>
        <v>1.5924136931216546</v>
      </c>
    </row>
    <row r="230" spans="1:27" ht="15" customHeight="1" x14ac:dyDescent="0.25">
      <c r="A230" s="30" t="s">
        <v>346</v>
      </c>
      <c r="B230" s="31">
        <v>36.363999999999997</v>
      </c>
      <c r="C230" s="32">
        <v>73</v>
      </c>
      <c r="D230" s="31">
        <v>7.64</v>
      </c>
      <c r="E230" s="32"/>
      <c r="F230" s="33">
        <v>0.28188200000000002</v>
      </c>
      <c r="G230" s="33">
        <v>3.0000000000000001E-5</v>
      </c>
      <c r="H230" s="33">
        <v>8.8599999999999996E-4</v>
      </c>
      <c r="I230" s="33">
        <v>2.5000000000000001E-5</v>
      </c>
      <c r="J230" s="34">
        <v>2.5669999999999998E-2</v>
      </c>
      <c r="K230" s="34">
        <v>6.6E-4</v>
      </c>
      <c r="M230" s="34">
        <v>1.4671749999999999</v>
      </c>
      <c r="N230" s="34">
        <v>4.8000000000000001E-5</v>
      </c>
      <c r="O230" s="35">
        <v>-1.5441</v>
      </c>
      <c r="P230" s="35">
        <v>4.3E-3</v>
      </c>
      <c r="Q230" s="36">
        <v>-1.2270000000000001</v>
      </c>
      <c r="R230" s="36">
        <v>4.4999999999999998E-2</v>
      </c>
      <c r="T230" s="32">
        <v>1026</v>
      </c>
      <c r="U230" s="32">
        <v>22</v>
      </c>
      <c r="V230" s="32">
        <v>101.08374384236454</v>
      </c>
      <c r="W230" s="9">
        <f t="shared" si="23"/>
        <v>0.28186486470494465</v>
      </c>
      <c r="X230" s="9">
        <f t="shared" si="19"/>
        <v>4.4014183246508038E-5</v>
      </c>
      <c r="Y230" s="10">
        <f t="shared" si="20"/>
        <v>-9.5808403974939615</v>
      </c>
      <c r="Z230" s="10">
        <f t="shared" si="21"/>
        <v>1.5600388507464036</v>
      </c>
      <c r="AA230" s="51">
        <f t="shared" si="22"/>
        <v>1.8985517765203903</v>
      </c>
    </row>
    <row r="231" spans="1:27" ht="15" customHeight="1" x14ac:dyDescent="0.25">
      <c r="A231" s="30" t="s">
        <v>347</v>
      </c>
      <c r="B231" s="31">
        <v>35.945999999999998</v>
      </c>
      <c r="C231" s="32">
        <v>72</v>
      </c>
      <c r="D231" s="31">
        <v>6.58</v>
      </c>
      <c r="E231" s="32"/>
      <c r="F231" s="33">
        <v>0.28225</v>
      </c>
      <c r="G231" s="33">
        <v>4.1999999999999998E-5</v>
      </c>
      <c r="H231" s="33">
        <v>2.0799999999999998E-3</v>
      </c>
      <c r="I231" s="33">
        <v>1.8E-5</v>
      </c>
      <c r="J231" s="34">
        <v>7.6799999999999993E-2</v>
      </c>
      <c r="K231" s="34">
        <v>1E-3</v>
      </c>
      <c r="M231" s="34">
        <v>1.4671179999999999</v>
      </c>
      <c r="N231" s="34">
        <v>5.5000000000000002E-5</v>
      </c>
      <c r="O231" s="35">
        <v>-1.5318000000000001</v>
      </c>
      <c r="P231" s="35">
        <v>4.1999999999999997E-3</v>
      </c>
      <c r="Q231" s="36">
        <v>-1.2669999999999999</v>
      </c>
      <c r="R231" s="36">
        <v>2.1999999999999999E-2</v>
      </c>
      <c r="T231" s="32">
        <v>815.8</v>
      </c>
      <c r="U231" s="32">
        <v>16</v>
      </c>
      <c r="V231" s="32">
        <v>100.40615384615383</v>
      </c>
      <c r="W231" s="9">
        <f t="shared" si="23"/>
        <v>0.28221807705730245</v>
      </c>
      <c r="X231" s="9">
        <f t="shared" si="19"/>
        <v>5.2926820486943938E-5</v>
      </c>
      <c r="Y231" s="10">
        <f t="shared" si="20"/>
        <v>-1.8154518980550982</v>
      </c>
      <c r="Z231" s="10">
        <f t="shared" si="21"/>
        <v>1.8750468584105562</v>
      </c>
      <c r="AA231" s="51">
        <f t="shared" si="22"/>
        <v>1.439147938562775</v>
      </c>
    </row>
    <row r="232" spans="1:27" ht="15" customHeight="1" x14ac:dyDescent="0.25">
      <c r="A232" s="30" t="s">
        <v>348</v>
      </c>
      <c r="B232" s="31">
        <v>35.945999999999998</v>
      </c>
      <c r="C232" s="32">
        <v>72</v>
      </c>
      <c r="D232" s="31">
        <v>8.17</v>
      </c>
      <c r="E232" s="32"/>
      <c r="F232" s="33">
        <v>0.282447</v>
      </c>
      <c r="G232" s="33">
        <v>3.8000000000000002E-5</v>
      </c>
      <c r="H232" s="33">
        <v>1.0020000000000001E-3</v>
      </c>
      <c r="I232" s="33">
        <v>1.8E-5</v>
      </c>
      <c r="J232" s="34">
        <v>2.7949999999999999E-2</v>
      </c>
      <c r="K232" s="34">
        <v>4.4999999999999999E-4</v>
      </c>
      <c r="M232" s="34">
        <v>1.4672099999999999</v>
      </c>
      <c r="N232" s="34">
        <v>3.8000000000000002E-5</v>
      </c>
      <c r="O232" s="35">
        <v>-1.5269999999999999</v>
      </c>
      <c r="P232" s="35">
        <v>5.0000000000000001E-3</v>
      </c>
      <c r="Q232" s="36">
        <v>-1.208</v>
      </c>
      <c r="R232" s="36">
        <v>3.5999999999999997E-2</v>
      </c>
      <c r="T232" s="32">
        <v>556.79999999999995</v>
      </c>
      <c r="U232" s="32">
        <v>13</v>
      </c>
      <c r="V232" s="32">
        <v>99.588624575210147</v>
      </c>
      <c r="W232" s="9">
        <f t="shared" si="23"/>
        <v>0.28243652942417502</v>
      </c>
      <c r="X232" s="9">
        <f t="shared" si="19"/>
        <v>4.9812130318399243E-5</v>
      </c>
      <c r="Y232" s="10">
        <f t="shared" si="20"/>
        <v>9.3421990787767584E-2</v>
      </c>
      <c r="Z232" s="10">
        <f t="shared" si="21"/>
        <v>1.7636739757009856</v>
      </c>
      <c r="AA232" s="51">
        <f t="shared" si="22"/>
        <v>1.1259770593528104</v>
      </c>
    </row>
    <row r="233" spans="1:27" s="23" customFormat="1" ht="15" customHeight="1" x14ac:dyDescent="0.25">
      <c r="A233" s="30" t="s">
        <v>349</v>
      </c>
      <c r="B233" s="31">
        <v>36.182000000000002</v>
      </c>
      <c r="C233" s="32">
        <v>72</v>
      </c>
      <c r="D233" s="31">
        <v>8.93</v>
      </c>
      <c r="E233" s="32"/>
      <c r="F233" s="33">
        <v>0.28177400000000002</v>
      </c>
      <c r="G233" s="33">
        <v>3.0000000000000001E-5</v>
      </c>
      <c r="H233" s="33">
        <v>7.6499999999999995E-4</v>
      </c>
      <c r="I233" s="33">
        <v>1.5999999999999999E-5</v>
      </c>
      <c r="J233" s="34">
        <v>1.8859999999999998E-2</v>
      </c>
      <c r="K233" s="34">
        <v>4.2999999999999999E-4</v>
      </c>
      <c r="L233" s="27"/>
      <c r="M233" s="34">
        <v>1.467141</v>
      </c>
      <c r="N233" s="34">
        <v>4.6999999999999997E-5</v>
      </c>
      <c r="O233" s="35">
        <v>-1.5401</v>
      </c>
      <c r="P233" s="35">
        <v>4.1999999999999997E-3</v>
      </c>
      <c r="Q233" s="36">
        <v>-1.264</v>
      </c>
      <c r="R233" s="36">
        <v>4.9000000000000002E-2</v>
      </c>
      <c r="T233" s="32">
        <v>967</v>
      </c>
      <c r="U233" s="32">
        <v>21</v>
      </c>
      <c r="V233" s="32">
        <v>99.690721649484544</v>
      </c>
      <c r="W233" s="9">
        <f t="shared" si="23"/>
        <v>0.28176006334729664</v>
      </c>
      <c r="X233" s="9">
        <f t="shared" si="19"/>
        <v>4.4014183246508038E-5</v>
      </c>
      <c r="Y233" s="10">
        <f t="shared" si="20"/>
        <v>-14.629931977908628</v>
      </c>
      <c r="Z233" s="10">
        <f t="shared" si="21"/>
        <v>1.5598303845365535</v>
      </c>
      <c r="AA233" s="51">
        <f t="shared" si="22"/>
        <v>2.0392247296105772</v>
      </c>
    </row>
    <row r="234" spans="1:27" ht="15" customHeight="1" x14ac:dyDescent="0.25">
      <c r="A234" s="30" t="s">
        <v>350</v>
      </c>
      <c r="B234" s="31">
        <v>38.036000000000001</v>
      </c>
      <c r="C234" s="32">
        <v>76</v>
      </c>
      <c r="D234" s="31">
        <v>6.98</v>
      </c>
      <c r="E234" s="32"/>
      <c r="F234" s="33">
        <v>0.28126600000000002</v>
      </c>
      <c r="G234" s="33">
        <v>4.0000000000000003E-5</v>
      </c>
      <c r="H234" s="33">
        <v>5.0160000000000005E-4</v>
      </c>
      <c r="I234" s="33">
        <v>5.2000000000000002E-6</v>
      </c>
      <c r="J234" s="34">
        <v>1.4330000000000001E-2</v>
      </c>
      <c r="K234" s="34">
        <v>1.1E-4</v>
      </c>
      <c r="M234" s="34">
        <v>1.467158</v>
      </c>
      <c r="N234" s="34">
        <v>6.7999999999999999E-5</v>
      </c>
      <c r="O234" s="35">
        <v>-1.5408999999999999</v>
      </c>
      <c r="P234" s="35">
        <v>4.1999999999999997E-3</v>
      </c>
      <c r="Q234" s="36">
        <v>-1.2270000000000001</v>
      </c>
      <c r="R234" s="36">
        <v>7.5999999999999998E-2</v>
      </c>
      <c r="T234" s="32">
        <v>2085</v>
      </c>
      <c r="U234" s="32">
        <v>33</v>
      </c>
      <c r="V234" s="32">
        <v>98.977604673807207</v>
      </c>
      <c r="W234" s="9">
        <f t="shared" si="23"/>
        <v>0.28124608922315486</v>
      </c>
      <c r="X234" s="9">
        <f t="shared" si="19"/>
        <v>5.1354146150600042E-5</v>
      </c>
      <c r="Y234" s="10">
        <f t="shared" si="20"/>
        <v>-7.2898776899532614</v>
      </c>
      <c r="Z234" s="10">
        <f t="shared" si="21"/>
        <v>1.824619490635726</v>
      </c>
      <c r="AA234" s="51">
        <f t="shared" si="22"/>
        <v>2.7052238424140351</v>
      </c>
    </row>
    <row r="235" spans="1:27" ht="15" customHeight="1" x14ac:dyDescent="0.25">
      <c r="A235" s="30" t="s">
        <v>351</v>
      </c>
      <c r="B235" s="31">
        <v>35.945999999999998</v>
      </c>
      <c r="C235" s="32">
        <v>72</v>
      </c>
      <c r="D235" s="31">
        <v>6.81</v>
      </c>
      <c r="E235" s="32"/>
      <c r="F235" s="33">
        <v>0.282501</v>
      </c>
      <c r="G235" s="33">
        <v>4.1E-5</v>
      </c>
      <c r="H235" s="33">
        <v>1.2179999999999999E-3</v>
      </c>
      <c r="I235" s="33">
        <v>5.1E-5</v>
      </c>
      <c r="J235" s="34">
        <v>3.6299999999999999E-2</v>
      </c>
      <c r="K235" s="34">
        <v>1.6999999999999999E-3</v>
      </c>
      <c r="M235" s="34">
        <v>1.4670879999999999</v>
      </c>
      <c r="N235" s="34">
        <v>5.5999999999999999E-5</v>
      </c>
      <c r="O235" s="35">
        <v>-1.5351999999999999</v>
      </c>
      <c r="P235" s="35">
        <v>4.3E-3</v>
      </c>
      <c r="Q235" s="36">
        <v>-1.304</v>
      </c>
      <c r="R235" s="36">
        <v>3.5000000000000003E-2</v>
      </c>
      <c r="T235" s="32">
        <v>632.9</v>
      </c>
      <c r="U235" s="32">
        <v>14</v>
      </c>
      <c r="V235" s="32">
        <v>100.78025477707007</v>
      </c>
      <c r="W235" s="9">
        <f t="shared" si="23"/>
        <v>0.28248652244934797</v>
      </c>
      <c r="X235" s="9">
        <f t="shared" si="19"/>
        <v>5.2136823137367976E-5</v>
      </c>
      <c r="Y235" s="10">
        <f t="shared" si="20"/>
        <v>3.5732399278276539</v>
      </c>
      <c r="Z235" s="10">
        <f t="shared" si="21"/>
        <v>1.8462988047329709</v>
      </c>
      <c r="AA235" s="51">
        <f t="shared" si="22"/>
        <v>1.0569767493484217</v>
      </c>
    </row>
    <row r="236" spans="1:27" ht="15" customHeight="1" x14ac:dyDescent="0.25">
      <c r="A236" s="30" t="s">
        <v>352</v>
      </c>
      <c r="B236" s="31">
        <v>36.084000000000003</v>
      </c>
      <c r="C236" s="32">
        <v>72</v>
      </c>
      <c r="D236" s="31">
        <v>6.24</v>
      </c>
      <c r="E236" s="32"/>
      <c r="F236" s="33">
        <v>0.28196700000000002</v>
      </c>
      <c r="G236" s="33">
        <v>4.1999999999999998E-5</v>
      </c>
      <c r="H236" s="33">
        <v>1.1029E-3</v>
      </c>
      <c r="I236" s="33">
        <v>7.3000000000000004E-6</v>
      </c>
      <c r="J236" s="34">
        <v>3.2689999999999997E-2</v>
      </c>
      <c r="K236" s="34">
        <v>1.9000000000000001E-4</v>
      </c>
      <c r="M236" s="34">
        <v>1.467158</v>
      </c>
      <c r="N236" s="34">
        <v>6.3E-5</v>
      </c>
      <c r="O236" s="35">
        <v>-1.5284</v>
      </c>
      <c r="P236" s="35">
        <v>4.7000000000000002E-3</v>
      </c>
      <c r="Q236" s="36">
        <v>-1.2470000000000001</v>
      </c>
      <c r="R236" s="36">
        <v>4.1000000000000002E-2</v>
      </c>
      <c r="T236" s="32">
        <v>1386</v>
      </c>
      <c r="U236" s="32">
        <v>26</v>
      </c>
      <c r="V236" s="32">
        <v>99.559147685525346</v>
      </c>
      <c r="W236" s="9">
        <f t="shared" si="23"/>
        <v>0.28193808821948108</v>
      </c>
      <c r="X236" s="9">
        <f t="shared" si="19"/>
        <v>5.2926820486943938E-5</v>
      </c>
      <c r="Y236" s="10">
        <f t="shared" si="20"/>
        <v>1.2021667156947302</v>
      </c>
      <c r="Z236" s="10">
        <f t="shared" si="21"/>
        <v>1.877475424036934</v>
      </c>
      <c r="AA236" s="51">
        <f t="shared" si="22"/>
        <v>1.792613340973551</v>
      </c>
    </row>
    <row r="237" spans="1:27" ht="15" customHeight="1" x14ac:dyDescent="0.25">
      <c r="A237" s="30" t="s">
        <v>353</v>
      </c>
      <c r="B237" s="31">
        <v>28.422000000000001</v>
      </c>
      <c r="C237" s="32">
        <v>57</v>
      </c>
      <c r="D237" s="31">
        <v>7.32</v>
      </c>
      <c r="E237" s="32"/>
      <c r="F237" s="33">
        <v>0.28203499999999998</v>
      </c>
      <c r="G237" s="33">
        <v>4.1999999999999998E-5</v>
      </c>
      <c r="H237" s="33">
        <v>1.6429999999999999E-3</v>
      </c>
      <c r="I237" s="33">
        <v>1.2E-5</v>
      </c>
      <c r="J237" s="34">
        <v>4.3979999999999998E-2</v>
      </c>
      <c r="K237" s="34">
        <v>1.7000000000000001E-4</v>
      </c>
      <c r="M237" s="34">
        <v>1.467204</v>
      </c>
      <c r="N237" s="34">
        <v>5.7000000000000003E-5</v>
      </c>
      <c r="O237" s="35">
        <v>-1.5355000000000001</v>
      </c>
      <c r="P237" s="35">
        <v>4.1000000000000003E-3</v>
      </c>
      <c r="Q237" s="36">
        <v>-1.244</v>
      </c>
      <c r="R237" s="36">
        <v>2.9000000000000001E-2</v>
      </c>
      <c r="T237" s="32">
        <v>1092</v>
      </c>
      <c r="U237" s="32">
        <v>22</v>
      </c>
      <c r="V237" s="32">
        <v>99.182561307901906</v>
      </c>
      <c r="W237" s="9">
        <f t="shared" si="23"/>
        <v>0.28200115931378117</v>
      </c>
      <c r="X237" s="9">
        <f t="shared" si="19"/>
        <v>5.2926820486943938E-5</v>
      </c>
      <c r="Y237" s="10">
        <f t="shared" si="20"/>
        <v>-3.2537242363317453</v>
      </c>
      <c r="Z237" s="10">
        <f t="shared" si="21"/>
        <v>1.8762192215049378</v>
      </c>
      <c r="AA237" s="51">
        <f t="shared" si="22"/>
        <v>1.7233984059413392</v>
      </c>
    </row>
    <row r="238" spans="1:27" ht="15" customHeight="1" x14ac:dyDescent="0.25">
      <c r="A238" s="30" t="s">
        <v>354</v>
      </c>
      <c r="B238" s="31">
        <v>27.585999999999999</v>
      </c>
      <c r="C238" s="32">
        <v>55</v>
      </c>
      <c r="D238" s="31">
        <v>5.51</v>
      </c>
      <c r="E238" s="32"/>
      <c r="F238" s="33">
        <v>0.28238999999999997</v>
      </c>
      <c r="G238" s="33">
        <v>4.1E-5</v>
      </c>
      <c r="H238" s="33">
        <v>5.5800000000000001E-4</v>
      </c>
      <c r="I238" s="33">
        <v>1.5E-5</v>
      </c>
      <c r="J238" s="34">
        <v>1.5219999999999999E-2</v>
      </c>
      <c r="K238" s="34">
        <v>5.1000000000000004E-4</v>
      </c>
      <c r="M238" s="34">
        <v>1.4671970000000001</v>
      </c>
      <c r="N238" s="34">
        <v>7.7000000000000001E-5</v>
      </c>
      <c r="O238" s="35">
        <v>-1.5358000000000001</v>
      </c>
      <c r="P238" s="35">
        <v>5.1999999999999998E-3</v>
      </c>
      <c r="Q238" s="36">
        <v>-1.34</v>
      </c>
      <c r="R238" s="36">
        <v>9.8000000000000004E-2</v>
      </c>
      <c r="T238" s="32">
        <v>763</v>
      </c>
      <c r="U238" s="32">
        <v>20</v>
      </c>
      <c r="V238" s="32">
        <v>95.974842767295598</v>
      </c>
      <c r="W238" s="9">
        <f t="shared" si="23"/>
        <v>0.28238199428666633</v>
      </c>
      <c r="X238" s="9">
        <f t="shared" si="19"/>
        <v>5.2136823137367976E-5</v>
      </c>
      <c r="Y238" s="10">
        <f t="shared" si="20"/>
        <v>2.8004932118586012</v>
      </c>
      <c r="Z238" s="10">
        <f t="shared" si="21"/>
        <v>1.8468395674831051</v>
      </c>
      <c r="AA238" s="51">
        <f t="shared" si="22"/>
        <v>1.1911745317370805</v>
      </c>
    </row>
    <row r="239" spans="1:27" ht="15" customHeight="1" x14ac:dyDescent="0.25">
      <c r="A239" s="30" t="s">
        <v>355</v>
      </c>
      <c r="B239" s="31">
        <v>35.945999999999998</v>
      </c>
      <c r="C239" s="32">
        <v>72</v>
      </c>
      <c r="D239" s="31">
        <v>7.71</v>
      </c>
      <c r="E239" s="32"/>
      <c r="F239" s="33">
        <v>0.28234599999999999</v>
      </c>
      <c r="G239" s="33">
        <v>3.4E-5</v>
      </c>
      <c r="H239" s="33">
        <v>5.1599999999999997E-4</v>
      </c>
      <c r="I239" s="33">
        <v>1.5E-5</v>
      </c>
      <c r="J239" s="34">
        <v>1.4500000000000001E-2</v>
      </c>
      <c r="K239" s="34">
        <v>4.6999999999999999E-4</v>
      </c>
      <c r="M239" s="34">
        <v>1.4671179999999999</v>
      </c>
      <c r="N239" s="34">
        <v>5.5000000000000002E-5</v>
      </c>
      <c r="O239" s="35">
        <v>-1.5407999999999999</v>
      </c>
      <c r="P239" s="35">
        <v>3.8E-3</v>
      </c>
      <c r="Q239" s="36">
        <v>-1.254</v>
      </c>
      <c r="R239" s="36">
        <v>6.9000000000000006E-2</v>
      </c>
      <c r="T239" s="32">
        <v>303.7</v>
      </c>
      <c r="U239" s="32">
        <v>10</v>
      </c>
      <c r="V239" s="32">
        <v>100.56291390728475</v>
      </c>
      <c r="W239" s="9">
        <f t="shared" si="23"/>
        <v>0.2823430659288893</v>
      </c>
      <c r="X239" s="9">
        <f t="shared" si="19"/>
        <v>4.6832129215498932E-5</v>
      </c>
      <c r="Y239" s="10">
        <f t="shared" si="20"/>
        <v>-8.8776947631041825</v>
      </c>
      <c r="Z239" s="10">
        <f t="shared" si="21"/>
        <v>1.6572233827227834</v>
      </c>
      <c r="AA239" s="51">
        <f t="shared" si="22"/>
        <v>1.2500548017534114</v>
      </c>
    </row>
    <row r="240" spans="1:27" ht="15" customHeight="1" x14ac:dyDescent="0.25">
      <c r="A240" s="30" t="s">
        <v>356</v>
      </c>
      <c r="B240" s="31">
        <v>32.601999999999997</v>
      </c>
      <c r="C240" s="32">
        <v>65</v>
      </c>
      <c r="D240" s="31">
        <v>10.25</v>
      </c>
      <c r="E240" s="32"/>
      <c r="F240" s="33">
        <v>0.28234599999999999</v>
      </c>
      <c r="G240" s="33">
        <v>3.0000000000000001E-5</v>
      </c>
      <c r="H240" s="33">
        <v>5.9699999999999998E-4</v>
      </c>
      <c r="I240" s="33">
        <v>2.9E-5</v>
      </c>
      <c r="J240" s="34">
        <v>1.8259999999999998E-2</v>
      </c>
      <c r="K240" s="34">
        <v>7.5000000000000002E-4</v>
      </c>
      <c r="M240" s="34">
        <v>1.467163</v>
      </c>
      <c r="N240" s="34">
        <v>4.1999999999999998E-5</v>
      </c>
      <c r="O240" s="35">
        <v>-1.5431999999999999</v>
      </c>
      <c r="P240" s="35">
        <v>4.3E-3</v>
      </c>
      <c r="Q240" s="36">
        <v>-1.246</v>
      </c>
      <c r="R240" s="36">
        <v>5.2999999999999999E-2</v>
      </c>
      <c r="T240" s="32">
        <v>467</v>
      </c>
      <c r="U240" s="32">
        <v>10</v>
      </c>
      <c r="V240" s="32">
        <v>100.04284490145672</v>
      </c>
      <c r="W240" s="9">
        <f t="shared" si="23"/>
        <v>0.28234077206489294</v>
      </c>
      <c r="X240" s="9">
        <f t="shared" si="19"/>
        <v>4.4014183246508038E-5</v>
      </c>
      <c r="Y240" s="10">
        <f t="shared" si="20"/>
        <v>-5.3096387657913802</v>
      </c>
      <c r="Z240" s="10">
        <f t="shared" si="21"/>
        <v>1.5580751226051959</v>
      </c>
      <c r="AA240" s="51">
        <f t="shared" si="22"/>
        <v>1.2526744799347311</v>
      </c>
    </row>
    <row r="241" spans="1:27" ht="15" customHeight="1" x14ac:dyDescent="0.25">
      <c r="A241" s="30" t="s">
        <v>357</v>
      </c>
      <c r="B241" s="31">
        <v>36.058</v>
      </c>
      <c r="C241" s="32">
        <v>72</v>
      </c>
      <c r="D241" s="31">
        <v>9.99</v>
      </c>
      <c r="E241" s="32"/>
      <c r="F241" s="33">
        <v>0.282418</v>
      </c>
      <c r="G241" s="33">
        <v>2.8E-5</v>
      </c>
      <c r="H241" s="33">
        <v>1.116E-3</v>
      </c>
      <c r="I241" s="33">
        <v>1.7E-5</v>
      </c>
      <c r="J241" s="34">
        <v>3.024E-2</v>
      </c>
      <c r="K241" s="34">
        <v>6.4000000000000005E-4</v>
      </c>
      <c r="M241" s="34">
        <v>1.467174</v>
      </c>
      <c r="N241" s="34">
        <v>4.6999999999999997E-5</v>
      </c>
      <c r="O241" s="35">
        <v>-1.5499000000000001</v>
      </c>
      <c r="P241" s="35">
        <v>3.8999999999999998E-3</v>
      </c>
      <c r="Q241" s="36">
        <v>-1.3109999999999999</v>
      </c>
      <c r="R241" s="36">
        <v>2.9000000000000001E-2</v>
      </c>
      <c r="T241" s="49">
        <v>318.39999999999998</v>
      </c>
      <c r="U241" s="49">
        <v>7</v>
      </c>
      <c r="V241" s="49">
        <v>99.593368783234283</v>
      </c>
      <c r="W241" s="9">
        <f t="shared" si="23"/>
        <v>0.28241134614934538</v>
      </c>
      <c r="X241" s="9">
        <f t="shared" si="19"/>
        <v>4.267608612393115E-5</v>
      </c>
      <c r="Y241" s="10">
        <f t="shared" si="20"/>
        <v>-6.1334843043470144</v>
      </c>
      <c r="Z241" s="10">
        <f t="shared" si="21"/>
        <v>1.5102052872517646</v>
      </c>
      <c r="AA241" s="51">
        <f t="shared" si="22"/>
        <v>1.1696913868032248</v>
      </c>
    </row>
    <row r="242" spans="1:27" ht="15" customHeight="1" x14ac:dyDescent="0.25">
      <c r="A242" s="30" t="s">
        <v>358</v>
      </c>
      <c r="B242" s="31">
        <v>28.84</v>
      </c>
      <c r="C242" s="32">
        <v>58</v>
      </c>
      <c r="D242" s="31">
        <v>9.7799999999999994</v>
      </c>
      <c r="E242" s="32"/>
      <c r="F242" s="33">
        <v>0.28121000000000002</v>
      </c>
      <c r="G242" s="33">
        <v>3.1000000000000001E-5</v>
      </c>
      <c r="H242" s="33">
        <v>5.9999999999999995E-4</v>
      </c>
      <c r="I242" s="33">
        <v>1.1E-5</v>
      </c>
      <c r="J242" s="34">
        <v>1.7489999999999999E-2</v>
      </c>
      <c r="K242" s="34">
        <v>4.2000000000000002E-4</v>
      </c>
      <c r="M242" s="34">
        <v>1.467187</v>
      </c>
      <c r="N242" s="34">
        <v>5.0000000000000002E-5</v>
      </c>
      <c r="O242" s="35">
        <v>-1.5482</v>
      </c>
      <c r="P242" s="35">
        <v>4.4999999999999997E-3</v>
      </c>
      <c r="Q242" s="36">
        <v>-1.33</v>
      </c>
      <c r="R242" s="36">
        <v>4.9000000000000002E-2</v>
      </c>
      <c r="T242" s="49">
        <v>1957</v>
      </c>
      <c r="U242" s="49">
        <v>22</v>
      </c>
      <c r="V242" s="49">
        <v>99.665551839464882</v>
      </c>
      <c r="W242" s="9">
        <f t="shared" si="23"/>
        <v>0.2811876722736516</v>
      </c>
      <c r="X242" s="9">
        <f t="shared" si="19"/>
        <v>4.4701770958846688E-5</v>
      </c>
      <c r="Y242" s="10">
        <f t="shared" si="20"/>
        <v>-12.324417407726385</v>
      </c>
      <c r="Z242" s="10">
        <f t="shared" si="21"/>
        <v>1.5877893319216074</v>
      </c>
      <c r="AA242" s="51">
        <f t="shared" si="22"/>
        <v>2.7866100792155262</v>
      </c>
    </row>
    <row r="243" spans="1:27" ht="15" customHeight="1" x14ac:dyDescent="0.25">
      <c r="A243" s="30" t="s">
        <v>359</v>
      </c>
      <c r="B243" s="31">
        <v>36.14</v>
      </c>
      <c r="C243" s="32">
        <v>72</v>
      </c>
      <c r="D243" s="31">
        <v>9.98</v>
      </c>
      <c r="E243" s="32"/>
      <c r="F243" s="33">
        <v>0.28231800000000001</v>
      </c>
      <c r="G243" s="33">
        <v>2.5999999999999998E-5</v>
      </c>
      <c r="H243" s="33">
        <v>3.8089999999999999E-4</v>
      </c>
      <c r="I243" s="33">
        <v>4.5000000000000001E-6</v>
      </c>
      <c r="J243" s="34">
        <v>1.1440000000000001E-2</v>
      </c>
      <c r="K243" s="34">
        <v>1.2E-4</v>
      </c>
      <c r="M243" s="34">
        <v>1.4671540000000001</v>
      </c>
      <c r="N243" s="34">
        <v>3.6999999999999998E-5</v>
      </c>
      <c r="O243" s="35">
        <v>-1.5488999999999999</v>
      </c>
      <c r="P243" s="35">
        <v>4.0000000000000001E-3</v>
      </c>
      <c r="Q243" s="36">
        <v>-1.3180000000000001</v>
      </c>
      <c r="R243" s="36">
        <v>6.0999999999999999E-2</v>
      </c>
      <c r="T243" s="49">
        <v>481.8</v>
      </c>
      <c r="U243" s="49">
        <v>10</v>
      </c>
      <c r="V243" s="49">
        <v>101.04865771812082</v>
      </c>
      <c r="W243" s="9">
        <f t="shared" si="23"/>
        <v>0.28231455826970503</v>
      </c>
      <c r="X243" s="9">
        <f t="shared" si="19"/>
        <v>4.1391404021332602E-5</v>
      </c>
      <c r="Y243" s="10">
        <f t="shared" si="20"/>
        <v>-5.90620742975001</v>
      </c>
      <c r="Z243" s="10">
        <f t="shared" si="21"/>
        <v>1.4652789304625546</v>
      </c>
      <c r="AA243" s="51">
        <f t="shared" si="22"/>
        <v>1.2838348667733843</v>
      </c>
    </row>
    <row r="244" spans="1:27" ht="15" customHeight="1" x14ac:dyDescent="0.25">
      <c r="A244" s="30" t="s">
        <v>360</v>
      </c>
      <c r="B244" s="31">
        <v>36.154000000000003</v>
      </c>
      <c r="C244" s="32">
        <v>72</v>
      </c>
      <c r="D244" s="31">
        <v>7.88</v>
      </c>
      <c r="E244" s="32"/>
      <c r="F244" s="33">
        <v>0.282717</v>
      </c>
      <c r="G244" s="33">
        <v>3.1000000000000001E-5</v>
      </c>
      <c r="H244" s="33">
        <v>2.2279999999999999E-4</v>
      </c>
      <c r="I244" s="33">
        <v>1.9E-6</v>
      </c>
      <c r="J244" s="34">
        <v>5.7419999999999997E-3</v>
      </c>
      <c r="K244" s="34">
        <v>7.6000000000000004E-5</v>
      </c>
      <c r="M244" s="34">
        <v>1.4671860000000001</v>
      </c>
      <c r="N244" s="34">
        <v>5.8E-5</v>
      </c>
      <c r="O244" s="35">
        <v>-1.5435000000000001</v>
      </c>
      <c r="P244" s="35">
        <v>4.1000000000000003E-3</v>
      </c>
      <c r="Q244" s="36">
        <v>-1.27</v>
      </c>
      <c r="R244" s="36">
        <v>0.19</v>
      </c>
      <c r="T244" s="49">
        <v>552.5</v>
      </c>
      <c r="U244" s="49">
        <v>13</v>
      </c>
      <c r="V244" s="49">
        <v>99.01433691756273</v>
      </c>
      <c r="W244" s="9">
        <f t="shared" si="23"/>
        <v>0.28271468988487264</v>
      </c>
      <c r="X244" s="9">
        <f t="shared" si="19"/>
        <v>4.4701770958846688E-5</v>
      </c>
      <c r="Y244" s="10">
        <f t="shared" si="20"/>
        <v>9.8455185556334257</v>
      </c>
      <c r="Z244" s="10">
        <f t="shared" si="21"/>
        <v>1.5827186832284568</v>
      </c>
      <c r="AA244" s="51">
        <f t="shared" si="22"/>
        <v>0.73496915675921348</v>
      </c>
    </row>
    <row r="245" spans="1:27" ht="15" customHeight="1" x14ac:dyDescent="0.25">
      <c r="A245" s="30" t="s">
        <v>361</v>
      </c>
      <c r="B245" s="31">
        <v>36.154000000000003</v>
      </c>
      <c r="C245" s="32">
        <v>72</v>
      </c>
      <c r="D245" s="31">
        <v>9.3000000000000007</v>
      </c>
      <c r="E245" s="32"/>
      <c r="F245" s="33">
        <v>0.28256500000000001</v>
      </c>
      <c r="G245" s="33">
        <v>2.5000000000000001E-5</v>
      </c>
      <c r="H245" s="33">
        <v>1.33E-3</v>
      </c>
      <c r="I245" s="33">
        <v>5.1E-5</v>
      </c>
      <c r="J245" s="34">
        <v>3.5400000000000001E-2</v>
      </c>
      <c r="K245" s="34">
        <v>1.5E-3</v>
      </c>
      <c r="M245" s="34">
        <v>1.467128</v>
      </c>
      <c r="N245" s="34">
        <v>4.1999999999999998E-5</v>
      </c>
      <c r="O245" s="35">
        <v>-1.5395000000000001</v>
      </c>
      <c r="P245" s="35">
        <v>4.1000000000000003E-3</v>
      </c>
      <c r="Q245" s="36">
        <v>-1.2410000000000001</v>
      </c>
      <c r="R245" s="36">
        <v>2.5999999999999999E-2</v>
      </c>
      <c r="T245" s="49">
        <v>314.7</v>
      </c>
      <c r="U245" s="49">
        <v>8.3000000000000007</v>
      </c>
      <c r="V245" s="49">
        <v>98.775894538606394</v>
      </c>
      <c r="W245" s="9">
        <f t="shared" si="23"/>
        <v>0.28255716265140507</v>
      </c>
      <c r="X245" s="9">
        <f t="shared" si="19"/>
        <v>4.0770679744850818E-5</v>
      </c>
      <c r="Y245" s="10">
        <f t="shared" si="20"/>
        <v>-1.0559995031711455</v>
      </c>
      <c r="Z245" s="10">
        <f t="shared" si="21"/>
        <v>1.4427655622151203</v>
      </c>
      <c r="AA245" s="51">
        <f t="shared" si="22"/>
        <v>0.97033732919122517</v>
      </c>
    </row>
    <row r="246" spans="1:27" ht="15" customHeight="1" x14ac:dyDescent="0.25">
      <c r="A246" s="30" t="s">
        <v>362</v>
      </c>
      <c r="B246" s="31">
        <v>37.200000000000003</v>
      </c>
      <c r="C246" s="32">
        <v>74</v>
      </c>
      <c r="D246" s="31">
        <v>7.6</v>
      </c>
      <c r="E246" s="32"/>
      <c r="F246" s="33">
        <v>0.28145500000000001</v>
      </c>
      <c r="G246" s="33">
        <v>3.3000000000000003E-5</v>
      </c>
      <c r="H246" s="33">
        <v>8.6300000000000005E-4</v>
      </c>
      <c r="I246" s="33">
        <v>1.2999999999999999E-5</v>
      </c>
      <c r="J246" s="34">
        <v>2.6519999999999998E-2</v>
      </c>
      <c r="K246" s="34">
        <v>4.0000000000000002E-4</v>
      </c>
      <c r="M246" s="34">
        <v>1.4671909999999999</v>
      </c>
      <c r="N246" s="34">
        <v>4.6999999999999997E-5</v>
      </c>
      <c r="O246" s="35">
        <v>-1.5438000000000001</v>
      </c>
      <c r="P246" s="35">
        <v>4.4000000000000003E-3</v>
      </c>
      <c r="Q246" s="36">
        <v>-1.2410000000000001</v>
      </c>
      <c r="R246" s="36">
        <v>3.7999999999999999E-2</v>
      </c>
      <c r="T246" s="49">
        <v>1762</v>
      </c>
      <c r="U246" s="49">
        <v>35</v>
      </c>
      <c r="V246" s="49">
        <v>96.623222748815166</v>
      </c>
      <c r="W246" s="9">
        <f t="shared" si="23"/>
        <v>0.28142613816143397</v>
      </c>
      <c r="X246" s="9">
        <f t="shared" si="19"/>
        <v>4.6111260304368053E-5</v>
      </c>
      <c r="Y246" s="10">
        <f t="shared" si="20"/>
        <v>-8.3489078901299862</v>
      </c>
      <c r="Z246" s="10">
        <f t="shared" si="21"/>
        <v>1.6371173885576518</v>
      </c>
      <c r="AA246" s="51">
        <f t="shared" si="22"/>
        <v>2.4761659984953117</v>
      </c>
    </row>
    <row r="247" spans="1:27" ht="15" customHeight="1" x14ac:dyDescent="0.25">
      <c r="A247" s="30" t="s">
        <v>363</v>
      </c>
      <c r="B247" s="31">
        <v>35.945999999999998</v>
      </c>
      <c r="C247" s="32">
        <v>72</v>
      </c>
      <c r="D247" s="31">
        <v>9.74</v>
      </c>
      <c r="E247" s="32"/>
      <c r="F247" s="33">
        <v>0.282136</v>
      </c>
      <c r="G247" s="33">
        <v>2.5999999999999998E-5</v>
      </c>
      <c r="H247" s="33">
        <v>1.2421000000000001E-3</v>
      </c>
      <c r="I247" s="33">
        <v>2.7999999999999999E-6</v>
      </c>
      <c r="J247" s="34">
        <v>3.6110000000000003E-2</v>
      </c>
      <c r="K247" s="34">
        <v>2.1000000000000001E-4</v>
      </c>
      <c r="M247" s="34">
        <v>1.4671639999999999</v>
      </c>
      <c r="N247" s="34">
        <v>4.3000000000000002E-5</v>
      </c>
      <c r="O247" s="35">
        <v>-1.5405</v>
      </c>
      <c r="P247" s="35">
        <v>3.0999999999999999E-3</v>
      </c>
      <c r="Q247" s="36">
        <v>-1.2490000000000001</v>
      </c>
      <c r="R247" s="36">
        <v>2.1999999999999999E-2</v>
      </c>
      <c r="T247" s="49">
        <v>648.5</v>
      </c>
      <c r="U247" s="49">
        <v>15</v>
      </c>
      <c r="V247" s="49">
        <v>100.71439664544184</v>
      </c>
      <c r="W247" s="9">
        <f t="shared" ref="W247:W265" si="24">F247-(H247*(EXP($W$4*T247*1000000)-1))</f>
        <v>0.28212086987131024</v>
      </c>
      <c r="X247" s="9">
        <f t="shared" si="19"/>
        <v>4.1391404021332602E-5</v>
      </c>
      <c r="Y247" s="10">
        <f t="shared" si="20"/>
        <v>-9.025053405011807</v>
      </c>
      <c r="Z247" s="10">
        <f t="shared" si="21"/>
        <v>1.4658273270251598</v>
      </c>
      <c r="AA247" s="51">
        <f t="shared" si="22"/>
        <v>1.5655862813967856</v>
      </c>
    </row>
    <row r="248" spans="1:27" ht="15" customHeight="1" x14ac:dyDescent="0.25">
      <c r="A248" s="30" t="s">
        <v>364</v>
      </c>
      <c r="B248" s="31">
        <v>32.601999999999997</v>
      </c>
      <c r="C248" s="32">
        <v>65</v>
      </c>
      <c r="D248" s="31">
        <v>9.15</v>
      </c>
      <c r="E248" s="32"/>
      <c r="F248" s="33">
        <v>0.28252500000000003</v>
      </c>
      <c r="G248" s="33">
        <v>3.3000000000000003E-5</v>
      </c>
      <c r="H248" s="33">
        <v>7.5600000000000005E-4</v>
      </c>
      <c r="I248" s="33">
        <v>2.1999999999999999E-5</v>
      </c>
      <c r="J248" s="34">
        <v>1.9120000000000002E-2</v>
      </c>
      <c r="K248" s="34">
        <v>6.7000000000000002E-4</v>
      </c>
      <c r="M248" s="34">
        <v>1.46715</v>
      </c>
      <c r="N248" s="34">
        <v>4.8999999999999998E-5</v>
      </c>
      <c r="O248" s="35">
        <v>-1.5436000000000001</v>
      </c>
      <c r="P248" s="35">
        <v>4.5999999999999999E-3</v>
      </c>
      <c r="Q248" s="36">
        <v>-1.268</v>
      </c>
      <c r="R248" s="36">
        <v>4.9000000000000002E-2</v>
      </c>
      <c r="T248" s="49">
        <v>325.39999999999998</v>
      </c>
      <c r="U248" s="49">
        <v>7.5</v>
      </c>
      <c r="V248" s="49">
        <v>99.632578077158584</v>
      </c>
      <c r="W248" s="9">
        <f t="shared" si="24"/>
        <v>0.28252039315556915</v>
      </c>
      <c r="X248" s="9">
        <f t="shared" si="19"/>
        <v>4.6111260304368053E-5</v>
      </c>
      <c r="Y248" s="10">
        <f t="shared" si="20"/>
        <v>-2.1182726949298125</v>
      </c>
      <c r="Z248" s="10">
        <f t="shared" si="21"/>
        <v>1.6317934492116049</v>
      </c>
      <c r="AA248" s="51">
        <f t="shared" si="22"/>
        <v>1.0111180284426537</v>
      </c>
    </row>
    <row r="249" spans="1:27" ht="15" customHeight="1" x14ac:dyDescent="0.25">
      <c r="A249" s="30" t="s">
        <v>365</v>
      </c>
      <c r="B249" s="31">
        <v>36.363999999999997</v>
      </c>
      <c r="C249" s="32">
        <v>73</v>
      </c>
      <c r="D249" s="31">
        <v>8.4</v>
      </c>
      <c r="E249" s="32"/>
      <c r="F249" s="33">
        <v>0.282474</v>
      </c>
      <c r="G249" s="33">
        <v>3.4999999999999997E-5</v>
      </c>
      <c r="H249" s="33">
        <v>7.3360000000000005E-4</v>
      </c>
      <c r="I249" s="33">
        <v>2.6000000000000001E-6</v>
      </c>
      <c r="J249" s="34">
        <v>2.1089E-2</v>
      </c>
      <c r="K249" s="34">
        <v>8.2000000000000001E-5</v>
      </c>
      <c r="M249" s="34">
        <v>1.4671400000000001</v>
      </c>
      <c r="N249" s="34">
        <v>5.5000000000000002E-5</v>
      </c>
      <c r="O249" s="35">
        <v>-1.5375000000000001</v>
      </c>
      <c r="P249" s="35">
        <v>3.7000000000000002E-3</v>
      </c>
      <c r="Q249" s="36">
        <v>-1.232</v>
      </c>
      <c r="R249" s="36">
        <v>4.5999999999999999E-2</v>
      </c>
      <c r="T249" s="49">
        <v>323.2</v>
      </c>
      <c r="U249" s="49">
        <v>7.6</v>
      </c>
      <c r="V249" s="49">
        <v>99.753086419753075</v>
      </c>
      <c r="W249" s="9">
        <f t="shared" si="24"/>
        <v>0.28246955996954215</v>
      </c>
      <c r="X249" s="9">
        <f t="shared" si="19"/>
        <v>4.7563098373184102E-5</v>
      </c>
      <c r="Y249" s="10">
        <f t="shared" si="20"/>
        <v>-3.9662823417818682</v>
      </c>
      <c r="Z249" s="10">
        <f t="shared" si="21"/>
        <v>1.6831630817348842</v>
      </c>
      <c r="AA249" s="51">
        <f t="shared" si="22"/>
        <v>1.0809014571933941</v>
      </c>
    </row>
    <row r="250" spans="1:27" ht="15" customHeight="1" x14ac:dyDescent="0.25">
      <c r="A250" s="30" t="s">
        <v>366</v>
      </c>
      <c r="B250" s="31">
        <v>22.571000000000002</v>
      </c>
      <c r="C250" s="32">
        <v>45</v>
      </c>
      <c r="D250" s="31">
        <v>9.9250000000000007</v>
      </c>
      <c r="E250" s="32"/>
      <c r="F250" s="33">
        <v>0.28129399999999999</v>
      </c>
      <c r="G250" s="33">
        <v>3.3000000000000003E-5</v>
      </c>
      <c r="H250" s="33">
        <v>3.747E-4</v>
      </c>
      <c r="I250" s="33">
        <v>7.0999999999999998E-6</v>
      </c>
      <c r="J250" s="34">
        <v>9.6900000000000007E-3</v>
      </c>
      <c r="K250" s="34">
        <v>2.4000000000000001E-4</v>
      </c>
      <c r="M250" s="34">
        <v>1.4671259999999999</v>
      </c>
      <c r="N250" s="34">
        <v>6.2000000000000003E-5</v>
      </c>
      <c r="O250" s="35">
        <v>-1.5338000000000001</v>
      </c>
      <c r="P250" s="35">
        <v>3.8E-3</v>
      </c>
      <c r="Q250" s="36">
        <v>-1.2410000000000001</v>
      </c>
      <c r="R250" s="36">
        <v>8.1000000000000003E-2</v>
      </c>
      <c r="T250" s="49">
        <v>2446.9</v>
      </c>
      <c r="U250" s="49">
        <v>16</v>
      </c>
      <c r="V250" s="49">
        <v>98.132780082987551</v>
      </c>
      <c r="W250" s="9">
        <f t="shared" si="24"/>
        <v>0.28127648532554778</v>
      </c>
      <c r="X250" s="9">
        <f t="shared" si="19"/>
        <v>4.6111260304368053E-5</v>
      </c>
      <c r="Y250" s="10">
        <f t="shared" si="20"/>
        <v>2.206736467198489</v>
      </c>
      <c r="Z250" s="10">
        <f t="shared" si="21"/>
        <v>1.6397188620631553</v>
      </c>
      <c r="AA250" s="51">
        <f t="shared" si="22"/>
        <v>2.659384558691245</v>
      </c>
    </row>
    <row r="251" spans="1:27" ht="15" customHeight="1" x14ac:dyDescent="0.25">
      <c r="A251" s="30" t="s">
        <v>367</v>
      </c>
      <c r="B251" s="31">
        <v>36.363999999999997</v>
      </c>
      <c r="C251" s="32">
        <v>73</v>
      </c>
      <c r="D251" s="31">
        <v>6.59</v>
      </c>
      <c r="E251" s="32"/>
      <c r="F251" s="33">
        <v>0.28202300000000002</v>
      </c>
      <c r="G251" s="33">
        <v>3.8000000000000002E-5</v>
      </c>
      <c r="H251" s="33">
        <v>2.0019999999999999E-4</v>
      </c>
      <c r="I251" s="33">
        <v>2.3E-6</v>
      </c>
      <c r="J251" s="34">
        <v>5.9300000000000004E-3</v>
      </c>
      <c r="K251" s="34">
        <v>9.7E-5</v>
      </c>
      <c r="M251" s="34">
        <v>1.467168</v>
      </c>
      <c r="N251" s="34">
        <v>6.0000000000000002E-5</v>
      </c>
      <c r="O251" s="35">
        <v>-1.5387</v>
      </c>
      <c r="P251" s="35">
        <v>4.3E-3</v>
      </c>
      <c r="Q251" s="36">
        <v>-1.07</v>
      </c>
      <c r="R251" s="36">
        <v>0.18</v>
      </c>
      <c r="T251" s="49">
        <v>608.79999999999995</v>
      </c>
      <c r="U251" s="49">
        <v>13</v>
      </c>
      <c r="V251" s="49">
        <v>98.495389095615579</v>
      </c>
      <c r="W251" s="9">
        <f t="shared" si="24"/>
        <v>0.28202071148621649</v>
      </c>
      <c r="X251" s="9">
        <f t="shared" si="19"/>
        <v>4.9812130318399243E-5</v>
      </c>
      <c r="Y251" s="10">
        <f t="shared" si="20"/>
        <v>-13.46321013292795</v>
      </c>
      <c r="Z251" s="10">
        <f t="shared" si="21"/>
        <v>1.7638799270613958</v>
      </c>
      <c r="AA251" s="51">
        <f t="shared" si="22"/>
        <v>1.6761091271893902</v>
      </c>
    </row>
    <row r="252" spans="1:27" ht="15" customHeight="1" x14ac:dyDescent="0.25">
      <c r="A252" s="30" t="s">
        <v>368</v>
      </c>
      <c r="B252" s="31">
        <v>35.945999999999998</v>
      </c>
      <c r="C252" s="32">
        <v>72</v>
      </c>
      <c r="D252" s="31">
        <v>8.6199999999999992</v>
      </c>
      <c r="E252" s="32"/>
      <c r="F252" s="33">
        <v>0.28239700000000001</v>
      </c>
      <c r="G252" s="33">
        <v>3.3000000000000003E-5</v>
      </c>
      <c r="H252" s="33">
        <v>9.5399999999999999E-4</v>
      </c>
      <c r="I252" s="33">
        <v>1.2999999999999999E-5</v>
      </c>
      <c r="J252" s="34">
        <v>2.8000000000000001E-2</v>
      </c>
      <c r="K252" s="34">
        <v>3.6000000000000002E-4</v>
      </c>
      <c r="M252" s="34">
        <v>1.46712</v>
      </c>
      <c r="N252" s="34">
        <v>5.0000000000000002E-5</v>
      </c>
      <c r="O252" s="35">
        <v>-1.5374000000000001</v>
      </c>
      <c r="P252" s="35">
        <v>4.3E-3</v>
      </c>
      <c r="Q252" s="36">
        <v>-1.2969999999999999</v>
      </c>
      <c r="R252" s="36">
        <v>3.5000000000000003E-2</v>
      </c>
      <c r="T252" s="49">
        <v>316.8</v>
      </c>
      <c r="U252" s="49">
        <v>7.7</v>
      </c>
      <c r="V252" s="49">
        <v>100.15807777426492</v>
      </c>
      <c r="W252" s="9">
        <f t="shared" si="24"/>
        <v>0.28239134069826288</v>
      </c>
      <c r="X252" s="9">
        <f t="shared" si="19"/>
        <v>4.6111260304368053E-5</v>
      </c>
      <c r="Y252" s="10">
        <f t="shared" si="20"/>
        <v>-6.8771348781770936</v>
      </c>
      <c r="Z252" s="10">
        <f t="shared" si="21"/>
        <v>1.6317621090911061</v>
      </c>
      <c r="AA252" s="51">
        <f t="shared" si="22"/>
        <v>1.1938117796862506</v>
      </c>
    </row>
    <row r="253" spans="1:27" ht="15" customHeight="1" x14ac:dyDescent="0.25">
      <c r="A253" s="30" t="s">
        <v>369</v>
      </c>
      <c r="B253" s="31">
        <v>36.363999999999997</v>
      </c>
      <c r="C253" s="32">
        <v>73</v>
      </c>
      <c r="D253" s="31">
        <v>9.65</v>
      </c>
      <c r="E253" s="32"/>
      <c r="F253" s="33">
        <v>0.282524</v>
      </c>
      <c r="G253" s="33">
        <v>3.3000000000000003E-5</v>
      </c>
      <c r="H253" s="33">
        <v>1.4276E-3</v>
      </c>
      <c r="I253" s="33">
        <v>1.3999999999999999E-6</v>
      </c>
      <c r="J253" s="34">
        <v>3.866E-2</v>
      </c>
      <c r="K253" s="34">
        <v>1.2E-4</v>
      </c>
      <c r="M253" s="34">
        <v>1.467152</v>
      </c>
      <c r="N253" s="34">
        <v>5.0000000000000002E-5</v>
      </c>
      <c r="O253" s="35">
        <v>-1.5368999999999999</v>
      </c>
      <c r="P253" s="35">
        <v>4.7000000000000002E-3</v>
      </c>
      <c r="Q253" s="36">
        <v>-1.242</v>
      </c>
      <c r="R253" s="36">
        <v>2.7E-2</v>
      </c>
      <c r="T253" s="49">
        <v>319.10000000000002</v>
      </c>
      <c r="U253" s="49">
        <v>6.7</v>
      </c>
      <c r="V253" s="49">
        <v>99.037864680322798</v>
      </c>
      <c r="W253" s="9">
        <f t="shared" si="24"/>
        <v>0.28251546954925982</v>
      </c>
      <c r="X253" s="9">
        <f t="shared" si="19"/>
        <v>4.6111260304368053E-5</v>
      </c>
      <c r="Y253" s="10">
        <f t="shared" si="20"/>
        <v>-2.4331762795326561</v>
      </c>
      <c r="Z253" s="10">
        <f t="shared" si="21"/>
        <v>1.6317704901402941</v>
      </c>
      <c r="AA253" s="51">
        <f t="shared" si="22"/>
        <v>1.0305207512858967</v>
      </c>
    </row>
    <row r="254" spans="1:27" ht="15" customHeight="1" x14ac:dyDescent="0.25">
      <c r="A254" s="30" t="s">
        <v>370</v>
      </c>
      <c r="B254" s="31">
        <v>36.055999999999997</v>
      </c>
      <c r="C254" s="32">
        <v>72</v>
      </c>
      <c r="D254" s="31">
        <v>7.52</v>
      </c>
      <c r="E254" s="32"/>
      <c r="F254" s="33">
        <v>0.28248400000000001</v>
      </c>
      <c r="G254" s="33">
        <v>3.6000000000000001E-5</v>
      </c>
      <c r="H254" s="33">
        <v>1.1609999999999999E-3</v>
      </c>
      <c r="I254" s="33">
        <v>9.3999999999999998E-6</v>
      </c>
      <c r="J254" s="34">
        <v>3.3349999999999998E-2</v>
      </c>
      <c r="K254" s="34">
        <v>3.4000000000000002E-4</v>
      </c>
      <c r="M254" s="34">
        <v>1.467163</v>
      </c>
      <c r="N254" s="34">
        <v>4.3000000000000002E-5</v>
      </c>
      <c r="O254" s="35">
        <v>-1.5371999999999999</v>
      </c>
      <c r="P254" s="35">
        <v>4.8999999999999998E-3</v>
      </c>
      <c r="Q254" s="36">
        <v>-1.214</v>
      </c>
      <c r="R254" s="36">
        <v>0.03</v>
      </c>
      <c r="T254" s="49">
        <v>315.3</v>
      </c>
      <c r="U254" s="49">
        <v>6.6</v>
      </c>
      <c r="V254" s="49">
        <v>101.70967741935483</v>
      </c>
      <c r="W254" s="9">
        <f t="shared" si="24"/>
        <v>0.28247714544279001</v>
      </c>
      <c r="X254" s="9">
        <f t="shared" si="19"/>
        <v>4.8303709245328031E-5</v>
      </c>
      <c r="Y254" s="10">
        <f t="shared" si="20"/>
        <v>-3.8742022847382263</v>
      </c>
      <c r="Z254" s="10">
        <f t="shared" si="21"/>
        <v>1.709341664988262</v>
      </c>
      <c r="AA254" s="51">
        <f t="shared" si="22"/>
        <v>1.0791061900262755</v>
      </c>
    </row>
    <row r="255" spans="1:27" ht="15" customHeight="1" x14ac:dyDescent="0.25">
      <c r="A255" s="30" t="s">
        <v>371</v>
      </c>
      <c r="B255" s="31">
        <v>23.824999999999999</v>
      </c>
      <c r="C255" s="32">
        <v>48</v>
      </c>
      <c r="D255" s="31">
        <v>8.56</v>
      </c>
      <c r="E255" s="32"/>
      <c r="F255" s="33">
        <v>0.28254899999999999</v>
      </c>
      <c r="G255" s="33">
        <v>4.6999999999999997E-5</v>
      </c>
      <c r="H255" s="33">
        <v>1.33E-3</v>
      </c>
      <c r="I255" s="33">
        <v>1.1E-4</v>
      </c>
      <c r="J255" s="34">
        <v>3.6900000000000002E-2</v>
      </c>
      <c r="K255" s="34">
        <v>3.3E-3</v>
      </c>
      <c r="M255" s="34">
        <v>1.4672449999999999</v>
      </c>
      <c r="N255" s="34">
        <v>5.1999999999999997E-5</v>
      </c>
      <c r="O255" s="35">
        <v>-1.5330999999999999</v>
      </c>
      <c r="P255" s="35">
        <v>4.7999999999999996E-3</v>
      </c>
      <c r="Q255" s="36">
        <v>-1.242</v>
      </c>
      <c r="R255" s="36">
        <v>3.4000000000000002E-2</v>
      </c>
      <c r="T255" s="49">
        <v>297.10000000000002</v>
      </c>
      <c r="U255" s="49">
        <v>7.5</v>
      </c>
      <c r="V255" s="49">
        <v>98.182419035029739</v>
      </c>
      <c r="W255" s="9">
        <f t="shared" si="24"/>
        <v>0.28254160218183805</v>
      </c>
      <c r="X255" s="9">
        <f t="shared" si="19"/>
        <v>5.6975857403440526E-5</v>
      </c>
      <c r="Y255" s="10">
        <f t="shared" si="20"/>
        <v>-1.9995027677022215</v>
      </c>
      <c r="Z255" s="10">
        <f t="shared" si="21"/>
        <v>2.0161443350330543</v>
      </c>
      <c r="AA255" s="51">
        <f t="shared" si="22"/>
        <v>0.99279336870069501</v>
      </c>
    </row>
    <row r="256" spans="1:27" ht="15" customHeight="1" x14ac:dyDescent="0.25">
      <c r="A256" s="30" t="s">
        <v>372</v>
      </c>
      <c r="B256" s="31">
        <v>36.363999999999997</v>
      </c>
      <c r="C256" s="32">
        <v>73</v>
      </c>
      <c r="D256" s="31">
        <v>6.6</v>
      </c>
      <c r="E256" s="32"/>
      <c r="F256" s="33">
        <v>0.28196700000000002</v>
      </c>
      <c r="G256" s="33">
        <v>3.3000000000000003E-5</v>
      </c>
      <c r="H256" s="33">
        <v>7.7700000000000002E-4</v>
      </c>
      <c r="I256" s="33">
        <v>1.9000000000000001E-5</v>
      </c>
      <c r="J256" s="34">
        <v>1.9429999999999999E-2</v>
      </c>
      <c r="K256" s="34">
        <v>4.2999999999999999E-4</v>
      </c>
      <c r="M256" s="34">
        <v>1.467087</v>
      </c>
      <c r="N256" s="34">
        <v>6.4999999999999994E-5</v>
      </c>
      <c r="O256" s="35">
        <v>-1.5406</v>
      </c>
      <c r="P256" s="35">
        <v>4.7000000000000002E-3</v>
      </c>
      <c r="Q256" s="36">
        <v>-1.244</v>
      </c>
      <c r="R256" s="36">
        <v>5.8000000000000003E-2</v>
      </c>
      <c r="T256" s="49">
        <v>978</v>
      </c>
      <c r="U256" s="49">
        <v>19</v>
      </c>
      <c r="V256" s="49">
        <v>98.192771084337352</v>
      </c>
      <c r="W256" s="9">
        <f t="shared" si="24"/>
        <v>0.28195268223689413</v>
      </c>
      <c r="X256" s="9">
        <f t="shared" si="19"/>
        <v>4.6111260304368053E-5</v>
      </c>
      <c r="Y256" s="10">
        <f t="shared" si="20"/>
        <v>-7.5548209601805638</v>
      </c>
      <c r="Z256" s="10">
        <f t="shared" si="21"/>
        <v>1.6341899536909121</v>
      </c>
      <c r="AA256" s="51">
        <f t="shared" si="22"/>
        <v>1.7775007601167947</v>
      </c>
    </row>
    <row r="257" spans="1:27" ht="15" customHeight="1" x14ac:dyDescent="0.25">
      <c r="A257" s="30" t="s">
        <v>373</v>
      </c>
      <c r="B257" s="31">
        <v>21.317</v>
      </c>
      <c r="C257" s="32">
        <v>43</v>
      </c>
      <c r="D257" s="31">
        <v>9.64</v>
      </c>
      <c r="E257" s="32"/>
      <c r="F257" s="33">
        <v>0.28198400000000001</v>
      </c>
      <c r="G257" s="33">
        <v>4.6999999999999997E-5</v>
      </c>
      <c r="H257" s="33">
        <v>2.3449999999999999E-3</v>
      </c>
      <c r="I257" s="33">
        <v>5.1E-5</v>
      </c>
      <c r="J257" s="34">
        <v>7.4200000000000002E-2</v>
      </c>
      <c r="K257" s="34">
        <v>1.8E-3</v>
      </c>
      <c r="M257" s="34">
        <v>1.467122</v>
      </c>
      <c r="N257" s="34">
        <v>5.8999999999999998E-5</v>
      </c>
      <c r="O257" s="35">
        <v>-1.5462</v>
      </c>
      <c r="P257" s="35">
        <v>5.0000000000000001E-3</v>
      </c>
      <c r="Q257" s="36">
        <v>-1.254</v>
      </c>
      <c r="R257" s="36">
        <v>2.1000000000000001E-2</v>
      </c>
      <c r="T257" s="49">
        <v>2621</v>
      </c>
      <c r="U257" s="49">
        <v>18</v>
      </c>
      <c r="V257" s="49">
        <v>96.732283464566933</v>
      </c>
      <c r="W257" s="9">
        <f t="shared" si="24"/>
        <v>0.28186639564237226</v>
      </c>
      <c r="X257" s="9">
        <f t="shared" si="19"/>
        <v>5.6975857403440526E-5</v>
      </c>
      <c r="Y257" s="10">
        <f t="shared" si="20"/>
        <v>27.266923384638986</v>
      </c>
      <c r="Z257" s="10">
        <f t="shared" si="21"/>
        <v>2.0268898286746051</v>
      </c>
      <c r="AA257" s="51">
        <f t="shared" si="22"/>
        <v>1.8285134060056465</v>
      </c>
    </row>
    <row r="258" spans="1:27" ht="15" customHeight="1" x14ac:dyDescent="0.25">
      <c r="A258" s="30" t="s">
        <v>374</v>
      </c>
      <c r="B258" s="31">
        <v>36.363999999999997</v>
      </c>
      <c r="C258" s="32">
        <v>73</v>
      </c>
      <c r="D258" s="31">
        <v>8.74</v>
      </c>
      <c r="E258" s="32"/>
      <c r="F258" s="33">
        <v>0.28196100000000002</v>
      </c>
      <c r="G258" s="33">
        <v>2.5000000000000001E-5</v>
      </c>
      <c r="H258" s="33">
        <v>6.2580000000000003E-4</v>
      </c>
      <c r="I258" s="33">
        <v>3.3000000000000002E-6</v>
      </c>
      <c r="J258" s="34">
        <v>1.7860000000000001E-2</v>
      </c>
      <c r="K258" s="34">
        <v>1.6000000000000001E-4</v>
      </c>
      <c r="M258" s="34">
        <v>1.4671989999999999</v>
      </c>
      <c r="N258" s="34">
        <v>4.3999999999999999E-5</v>
      </c>
      <c r="O258" s="35">
        <v>-1.5387</v>
      </c>
      <c r="P258" s="35">
        <v>3.8999999999999998E-3</v>
      </c>
      <c r="Q258" s="36">
        <v>-1.278</v>
      </c>
      <c r="R258" s="36">
        <v>4.1000000000000002E-2</v>
      </c>
      <c r="T258" s="49">
        <v>1037</v>
      </c>
      <c r="U258" s="49">
        <v>23</v>
      </c>
      <c r="V258" s="49">
        <v>100.51371522729475</v>
      </c>
      <c r="W258" s="9">
        <f t="shared" si="24"/>
        <v>0.28194876596951868</v>
      </c>
      <c r="X258" s="9">
        <f t="shared" si="19"/>
        <v>4.0770679744850818E-5</v>
      </c>
      <c r="Y258" s="10">
        <f t="shared" si="20"/>
        <v>-6.3578675256736883</v>
      </c>
      <c r="Z258" s="10">
        <f t="shared" si="21"/>
        <v>1.4451121339964512</v>
      </c>
      <c r="AA258" s="51">
        <f t="shared" si="22"/>
        <v>1.7787197281195639</v>
      </c>
    </row>
    <row r="259" spans="1:27" ht="15" customHeight="1" x14ac:dyDescent="0.25">
      <c r="A259" s="30" t="s">
        <v>375</v>
      </c>
      <c r="B259" s="31">
        <v>36.363999999999997</v>
      </c>
      <c r="C259" s="32">
        <v>73</v>
      </c>
      <c r="D259" s="31">
        <v>9.3699999999999992</v>
      </c>
      <c r="E259" s="32"/>
      <c r="F259" s="33">
        <v>0.28226499999999999</v>
      </c>
      <c r="G259" s="33">
        <v>3.4E-5</v>
      </c>
      <c r="H259" s="33">
        <v>6.6279999999999996E-4</v>
      </c>
      <c r="I259" s="33">
        <v>5.2000000000000002E-6</v>
      </c>
      <c r="J259" s="34">
        <v>2.1569999999999999E-2</v>
      </c>
      <c r="K259" s="34">
        <v>2.3000000000000001E-4</v>
      </c>
      <c r="M259" s="34">
        <v>1.467195</v>
      </c>
      <c r="N259" s="34">
        <v>4.5000000000000003E-5</v>
      </c>
      <c r="O259" s="35">
        <v>-1.5401</v>
      </c>
      <c r="P259" s="35">
        <v>3.5999999999999999E-3</v>
      </c>
      <c r="Q259" s="36">
        <v>-1.226</v>
      </c>
      <c r="R259" s="36">
        <v>4.2000000000000003E-2</v>
      </c>
      <c r="T259" s="49">
        <v>812</v>
      </c>
      <c r="U259" s="49">
        <v>18</v>
      </c>
      <c r="V259" s="49">
        <v>100.74441687344913</v>
      </c>
      <c r="W259" s="9">
        <f t="shared" si="24"/>
        <v>0.28225487537453292</v>
      </c>
      <c r="X259" s="9">
        <f t="shared" si="19"/>
        <v>4.6832129215498932E-5</v>
      </c>
      <c r="Y259" s="10">
        <f t="shared" si="20"/>
        <v>-0.5975307798034013</v>
      </c>
      <c r="Z259" s="10">
        <f t="shared" si="21"/>
        <v>1.6591150388289844</v>
      </c>
      <c r="AA259" s="51">
        <f t="shared" si="22"/>
        <v>1.3658220174441371</v>
      </c>
    </row>
    <row r="260" spans="1:27" ht="15" customHeight="1" x14ac:dyDescent="0.25">
      <c r="A260" s="30" t="s">
        <v>376</v>
      </c>
      <c r="B260" s="31">
        <v>34.274000000000001</v>
      </c>
      <c r="C260" s="32">
        <v>69</v>
      </c>
      <c r="D260" s="31">
        <v>10.45</v>
      </c>
      <c r="E260" s="32"/>
      <c r="F260" s="33">
        <v>0.28165200000000001</v>
      </c>
      <c r="G260" s="33">
        <v>3.4E-5</v>
      </c>
      <c r="H260" s="33">
        <v>1.1831999999999999E-3</v>
      </c>
      <c r="I260" s="33">
        <v>7.3000000000000004E-6</v>
      </c>
      <c r="J260" s="34">
        <v>3.5060000000000001E-2</v>
      </c>
      <c r="K260" s="34">
        <v>1.3999999999999999E-4</v>
      </c>
      <c r="M260" s="34">
        <v>1.467206</v>
      </c>
      <c r="N260" s="34">
        <v>5.3000000000000001E-5</v>
      </c>
      <c r="O260" s="35">
        <v>-1.5405</v>
      </c>
      <c r="P260" s="35">
        <v>4.5999999999999999E-3</v>
      </c>
      <c r="Q260" s="36">
        <v>-1.2949999999999999</v>
      </c>
      <c r="R260" s="36">
        <v>2.9000000000000001E-2</v>
      </c>
      <c r="T260" s="49">
        <v>997</v>
      </c>
      <c r="U260" s="49">
        <v>20</v>
      </c>
      <c r="V260" s="49">
        <v>98.129921259842519</v>
      </c>
      <c r="W260" s="9">
        <f t="shared" si="24"/>
        <v>0.28162976967133541</v>
      </c>
      <c r="X260" s="9">
        <f t="shared" si="19"/>
        <v>4.6832129215498932E-5</v>
      </c>
      <c r="Y260" s="10">
        <f t="shared" si="20"/>
        <v>-18.569420893608246</v>
      </c>
      <c r="Z260" s="10">
        <f t="shared" si="21"/>
        <v>1.6598090719677216</v>
      </c>
      <c r="AA260" s="51">
        <f t="shared" si="22"/>
        <v>2.2283592632610936</v>
      </c>
    </row>
    <row r="261" spans="1:27" ht="15" customHeight="1" x14ac:dyDescent="0.25">
      <c r="A261" s="30" t="s">
        <v>377</v>
      </c>
      <c r="B261" s="31">
        <v>36.363999999999997</v>
      </c>
      <c r="C261" s="32">
        <v>73</v>
      </c>
      <c r="D261" s="31">
        <v>9.19</v>
      </c>
      <c r="E261" s="32"/>
      <c r="F261" s="33">
        <v>0.28233799999999998</v>
      </c>
      <c r="G261" s="33">
        <v>2.9E-5</v>
      </c>
      <c r="H261" s="33">
        <v>9.2699999999999998E-4</v>
      </c>
      <c r="I261" s="33">
        <v>3.1000000000000001E-5</v>
      </c>
      <c r="J261" s="34">
        <v>2.6100000000000002E-2</v>
      </c>
      <c r="K261" s="34">
        <v>1.1000000000000001E-3</v>
      </c>
      <c r="M261" s="34">
        <v>1.4671050000000001</v>
      </c>
      <c r="N261" s="34">
        <v>5.3999999999999998E-5</v>
      </c>
      <c r="O261" s="35">
        <v>-1.5435000000000001</v>
      </c>
      <c r="P261" s="35">
        <v>4.4999999999999997E-3</v>
      </c>
      <c r="Q261" s="36">
        <v>-1.29</v>
      </c>
      <c r="R261" s="36">
        <v>3.1E-2</v>
      </c>
      <c r="T261" s="49">
        <v>387.7</v>
      </c>
      <c r="U261" s="49">
        <v>9.3000000000000007</v>
      </c>
      <c r="V261" s="49">
        <v>100.46644208344131</v>
      </c>
      <c r="W261" s="9">
        <f t="shared" si="24"/>
        <v>0.28233126569796207</v>
      </c>
      <c r="X261" s="9">
        <f t="shared" si="19"/>
        <v>4.333876240569392E-5</v>
      </c>
      <c r="Y261" s="10">
        <f t="shared" si="20"/>
        <v>-7.4199200526758879</v>
      </c>
      <c r="Z261" s="10">
        <f t="shared" si="21"/>
        <v>1.5338933604613914</v>
      </c>
      <c r="AA261" s="51">
        <f t="shared" si="22"/>
        <v>1.2745108081455934</v>
      </c>
    </row>
    <row r="262" spans="1:27" ht="15" customHeight="1" x14ac:dyDescent="0.25">
      <c r="A262" s="30" t="s">
        <v>378</v>
      </c>
      <c r="B262" s="31">
        <v>37.200000000000003</v>
      </c>
      <c r="C262" s="32">
        <v>74</v>
      </c>
      <c r="D262" s="31">
        <v>6.5</v>
      </c>
      <c r="E262" s="32"/>
      <c r="F262" s="33">
        <v>0.28129199999999999</v>
      </c>
      <c r="G262" s="33">
        <v>4.3999999999999999E-5</v>
      </c>
      <c r="H262" s="33">
        <v>7.1500000000000003E-4</v>
      </c>
      <c r="I262" s="33">
        <v>4.1999999999999996E-6</v>
      </c>
      <c r="J262" s="34">
        <v>2.0638E-2</v>
      </c>
      <c r="K262" s="34">
        <v>6.2000000000000003E-5</v>
      </c>
      <c r="M262" s="34">
        <v>1.467195</v>
      </c>
      <c r="N262" s="34">
        <v>6.8999999999999997E-5</v>
      </c>
      <c r="O262" s="35">
        <v>-1.5273000000000001</v>
      </c>
      <c r="P262" s="35">
        <v>5.1000000000000004E-3</v>
      </c>
      <c r="Q262" s="36">
        <v>-1.2669999999999999</v>
      </c>
      <c r="R262" s="36">
        <v>6.2E-2</v>
      </c>
      <c r="T262" s="49">
        <v>1901</v>
      </c>
      <c r="U262" s="49">
        <v>24</v>
      </c>
      <c r="V262" s="49">
        <v>99.946495452113425</v>
      </c>
      <c r="W262" s="9">
        <f t="shared" si="24"/>
        <v>0.28126616775274677</v>
      </c>
      <c r="X262" s="9">
        <f t="shared" ref="X262:X325" si="25">SQRT(G262^2+$X$4^2)</f>
        <v>5.4527500647445682E-5</v>
      </c>
      <c r="Y262" s="10">
        <f t="shared" ref="Y262:Y325" si="26">((W262/(0.282785-(0.0336*(EXP($W$4*T262*1000000)-1))))-1)*10000</f>
        <v>-10.828430521092614</v>
      </c>
      <c r="Z262" s="10">
        <f t="shared" ref="Z262:Z325" si="27">((((W262+X262)/(0.282785-(0.0336*(EXP($W$4*T262*1000000)-1))))-1)*10000)-Y262</f>
        <v>1.936544887619629</v>
      </c>
      <c r="AA262" s="51">
        <f t="shared" ref="AA262:AA325" si="28">(1/0.00001867*LN(1+(F262-0.28325)/(H262-0.0388)))/1000</f>
        <v>2.6852368982565955</v>
      </c>
    </row>
    <row r="263" spans="1:27" ht="15" customHeight="1" x14ac:dyDescent="0.25">
      <c r="A263" s="30" t="s">
        <v>379</v>
      </c>
      <c r="B263" s="31">
        <v>36.154000000000003</v>
      </c>
      <c r="C263" s="32">
        <v>72</v>
      </c>
      <c r="D263" s="31">
        <v>8.34</v>
      </c>
      <c r="E263" s="32"/>
      <c r="F263" s="33">
        <v>0.282084</v>
      </c>
      <c r="G263" s="33">
        <v>2.8E-5</v>
      </c>
      <c r="H263" s="33">
        <v>7.3110000000000004E-4</v>
      </c>
      <c r="I263" s="33">
        <v>8.3999999999999992E-6</v>
      </c>
      <c r="J263" s="34">
        <v>2.069E-2</v>
      </c>
      <c r="K263" s="34">
        <v>2.9E-4</v>
      </c>
      <c r="M263" s="34">
        <v>1.4671050000000001</v>
      </c>
      <c r="N263" s="34">
        <v>5.0000000000000002E-5</v>
      </c>
      <c r="O263" s="35">
        <v>-1.5377000000000001</v>
      </c>
      <c r="P263" s="35">
        <v>4.5999999999999999E-3</v>
      </c>
      <c r="Q263" s="36">
        <v>-1.222</v>
      </c>
      <c r="R263" s="36">
        <v>0.05</v>
      </c>
      <c r="T263" s="49">
        <v>809</v>
      </c>
      <c r="U263" s="49">
        <v>19</v>
      </c>
      <c r="V263" s="49">
        <v>96.654719235364396</v>
      </c>
      <c r="W263" s="9">
        <f t="shared" si="24"/>
        <v>0.28207287362866618</v>
      </c>
      <c r="X263" s="9">
        <f t="shared" si="25"/>
        <v>4.267608612393115E-5</v>
      </c>
      <c r="Y263" s="10">
        <f t="shared" si="26"/>
        <v>-7.1129196612729206</v>
      </c>
      <c r="Z263" s="10">
        <f t="shared" si="27"/>
        <v>1.5118692704518821</v>
      </c>
      <c r="AA263" s="51">
        <f t="shared" si="28"/>
        <v>1.6159068557499969</v>
      </c>
    </row>
    <row r="264" spans="1:27" ht="15" customHeight="1" x14ac:dyDescent="0.25">
      <c r="A264" s="30" t="s">
        <v>380</v>
      </c>
      <c r="B264" s="31">
        <v>36.158000000000001</v>
      </c>
      <c r="C264" s="32">
        <v>72</v>
      </c>
      <c r="D264" s="31">
        <v>8.77</v>
      </c>
      <c r="E264" s="32"/>
      <c r="F264" s="33">
        <v>0.28256399999999998</v>
      </c>
      <c r="G264" s="33">
        <v>3.6000000000000001E-5</v>
      </c>
      <c r="H264" s="33">
        <v>1.193E-3</v>
      </c>
      <c r="I264" s="33">
        <v>1.9000000000000001E-5</v>
      </c>
      <c r="J264" s="34">
        <v>3.0460000000000001E-2</v>
      </c>
      <c r="K264" s="34">
        <v>5.5999999999999995E-4</v>
      </c>
      <c r="M264" s="34">
        <v>1.467152</v>
      </c>
      <c r="N264" s="34">
        <v>4.3999999999999999E-5</v>
      </c>
      <c r="O264" s="35">
        <v>-1.5331999999999999</v>
      </c>
      <c r="P264" s="35">
        <v>3.8999999999999998E-3</v>
      </c>
      <c r="Q264" s="36">
        <v>-1.329</v>
      </c>
      <c r="R264" s="36">
        <v>3.3000000000000002E-2</v>
      </c>
      <c r="T264" s="49">
        <v>319.8</v>
      </c>
      <c r="U264" s="49">
        <v>7.3</v>
      </c>
      <c r="V264" s="49">
        <v>98.460591133004925</v>
      </c>
      <c r="W264" s="9">
        <f t="shared" si="24"/>
        <v>0.28255685568853706</v>
      </c>
      <c r="X264" s="9">
        <f t="shared" si="25"/>
        <v>4.8303709245328031E-5</v>
      </c>
      <c r="Y264" s="10">
        <f t="shared" si="26"/>
        <v>-0.95298600959137225</v>
      </c>
      <c r="Z264" s="10">
        <f t="shared" si="27"/>
        <v>1.7093588421956962</v>
      </c>
      <c r="AA264" s="51">
        <f t="shared" si="28"/>
        <v>0.96823291791382937</v>
      </c>
    </row>
    <row r="265" spans="1:27" ht="15" customHeight="1" x14ac:dyDescent="0.25">
      <c r="A265" s="30" t="s">
        <v>381</v>
      </c>
      <c r="B265" s="31">
        <v>35.945999999999998</v>
      </c>
      <c r="C265" s="32">
        <v>72</v>
      </c>
      <c r="D265" s="31">
        <v>6.94</v>
      </c>
      <c r="E265" s="32"/>
      <c r="F265" s="33">
        <v>0.28265400000000002</v>
      </c>
      <c r="G265" s="33">
        <v>4.0000000000000003E-5</v>
      </c>
      <c r="H265" s="33">
        <v>6.7299999999999999E-4</v>
      </c>
      <c r="I265" s="33">
        <v>3.4999999999999997E-5</v>
      </c>
      <c r="J265" s="34">
        <v>1.6979999999999999E-2</v>
      </c>
      <c r="K265" s="34">
        <v>8.7000000000000001E-4</v>
      </c>
      <c r="M265" s="34">
        <v>1.4671449999999999</v>
      </c>
      <c r="N265" s="34">
        <v>6.0000000000000002E-5</v>
      </c>
      <c r="O265" s="35">
        <v>-1.53</v>
      </c>
      <c r="P265" s="35">
        <v>4.4999999999999997E-3</v>
      </c>
      <c r="Q265" s="36">
        <v>-1.274</v>
      </c>
      <c r="R265" s="36">
        <v>7.0999999999999994E-2</v>
      </c>
      <c r="T265" s="49">
        <v>609.1</v>
      </c>
      <c r="U265" s="49">
        <v>14</v>
      </c>
      <c r="V265" s="49">
        <v>101.17940199335548</v>
      </c>
      <c r="W265" s="9">
        <f t="shared" si="24"/>
        <v>0.28264630303170118</v>
      </c>
      <c r="X265" s="9">
        <f t="shared" si="25"/>
        <v>5.1354146150600042E-5</v>
      </c>
      <c r="Y265" s="10">
        <f t="shared" si="26"/>
        <v>8.6961394264029046</v>
      </c>
      <c r="Z265" s="10">
        <f t="shared" si="27"/>
        <v>1.8184849361491118</v>
      </c>
      <c r="AA265" s="51">
        <f t="shared" si="28"/>
        <v>0.83080054514230384</v>
      </c>
    </row>
    <row r="266" spans="1:27" s="58" customFormat="1" ht="15" customHeight="1" x14ac:dyDescent="0.25">
      <c r="A266" s="37" t="s">
        <v>607</v>
      </c>
      <c r="B266" s="52"/>
      <c r="C266" s="53"/>
      <c r="D266" s="52"/>
      <c r="E266" s="53"/>
      <c r="F266" s="54"/>
      <c r="G266" s="54"/>
      <c r="H266" s="54"/>
      <c r="I266" s="54"/>
      <c r="J266" s="55"/>
      <c r="K266" s="55"/>
      <c r="L266" s="44"/>
      <c r="M266" s="55"/>
      <c r="N266" s="55"/>
      <c r="O266" s="56"/>
      <c r="P266" s="56"/>
      <c r="Q266" s="57"/>
      <c r="R266" s="57"/>
      <c r="T266" s="59"/>
      <c r="U266" s="59"/>
      <c r="V266" s="59"/>
      <c r="W266" s="60"/>
      <c r="X266" s="60"/>
      <c r="Y266" s="61"/>
      <c r="Z266" s="61"/>
      <c r="AA266" s="62"/>
    </row>
    <row r="267" spans="1:27" ht="15" customHeight="1" x14ac:dyDescent="0.25">
      <c r="A267" s="30" t="s">
        <v>382</v>
      </c>
      <c r="B267" s="31">
        <v>36.055999999999997</v>
      </c>
      <c r="C267" s="32">
        <v>72</v>
      </c>
      <c r="D267" s="31">
        <v>7.47</v>
      </c>
      <c r="E267" s="32"/>
      <c r="F267" s="33">
        <v>0.28144799999999998</v>
      </c>
      <c r="G267" s="33">
        <v>3.0000000000000001E-5</v>
      </c>
      <c r="H267" s="33">
        <v>2.9839999999999999E-4</v>
      </c>
      <c r="I267" s="33">
        <v>7.3E-7</v>
      </c>
      <c r="J267" s="34">
        <v>7.9570000000000005E-3</v>
      </c>
      <c r="K267" s="34">
        <v>4.5000000000000003E-5</v>
      </c>
      <c r="M267" s="34">
        <v>1.4671609999999999</v>
      </c>
      <c r="N267" s="34">
        <v>5.3999999999999998E-5</v>
      </c>
      <c r="O267" s="35">
        <v>-1.5331999999999999</v>
      </c>
      <c r="P267" s="35">
        <v>4.4999999999999997E-3</v>
      </c>
      <c r="Q267" s="36">
        <v>-1.29</v>
      </c>
      <c r="R267" s="36">
        <v>0.13</v>
      </c>
      <c r="T267" s="49">
        <v>952</v>
      </c>
      <c r="U267" s="49">
        <v>22</v>
      </c>
      <c r="V267" s="49">
        <v>103.03030303030303</v>
      </c>
      <c r="W267" s="9">
        <f t="shared" ref="W267:W298" si="29">F267-(H267*(EXP($W$4*T267*1000000)-1))</f>
        <v>0.28144264887196913</v>
      </c>
      <c r="X267" s="9">
        <f t="shared" si="25"/>
        <v>4.4014183246508038E-5</v>
      </c>
      <c r="Y267" s="10">
        <f t="shared" si="26"/>
        <v>-26.217477947486636</v>
      </c>
      <c r="Z267" s="10">
        <f t="shared" si="27"/>
        <v>1.5597774301301399</v>
      </c>
      <c r="AA267" s="51">
        <f t="shared" si="28"/>
        <v>2.4499730110334137</v>
      </c>
    </row>
    <row r="268" spans="1:27" ht="15" customHeight="1" x14ac:dyDescent="0.25">
      <c r="A268" s="30" t="s">
        <v>383</v>
      </c>
      <c r="B268" s="31">
        <v>36.18</v>
      </c>
      <c r="C268" s="32">
        <v>72</v>
      </c>
      <c r="D268" s="31">
        <v>9.3800000000000008</v>
      </c>
      <c r="E268" s="32"/>
      <c r="F268" s="33">
        <v>0.28259200000000001</v>
      </c>
      <c r="G268" s="33">
        <v>3.1000000000000001E-5</v>
      </c>
      <c r="H268" s="33">
        <v>2.04E-4</v>
      </c>
      <c r="I268" s="33">
        <v>2.9000000000000002E-6</v>
      </c>
      <c r="J268" s="34">
        <v>5.7299999999999999E-3</v>
      </c>
      <c r="K268" s="34">
        <v>1.2E-4</v>
      </c>
      <c r="M268" s="34">
        <v>1.467155</v>
      </c>
      <c r="N268" s="34">
        <v>5.1999999999999997E-5</v>
      </c>
      <c r="O268" s="35">
        <v>-1.5353000000000001</v>
      </c>
      <c r="P268" s="35">
        <v>4.4000000000000003E-3</v>
      </c>
      <c r="Q268" s="36">
        <v>-1.37</v>
      </c>
      <c r="R268" s="36">
        <v>0.16</v>
      </c>
      <c r="T268" s="49">
        <v>685.8</v>
      </c>
      <c r="U268" s="49">
        <v>15</v>
      </c>
      <c r="V268" s="49">
        <v>102.05357142857143</v>
      </c>
      <c r="W268" s="9">
        <f t="shared" si="29"/>
        <v>0.28258937121383021</v>
      </c>
      <c r="X268" s="9">
        <f t="shared" si="25"/>
        <v>4.4701770958846688E-5</v>
      </c>
      <c r="Y268" s="10">
        <f t="shared" si="26"/>
        <v>8.4060938025132259</v>
      </c>
      <c r="Z268" s="10">
        <f t="shared" si="27"/>
        <v>1.5831928672560558</v>
      </c>
      <c r="AA268" s="51">
        <f t="shared" si="28"/>
        <v>0.90544754717459797</v>
      </c>
    </row>
    <row r="269" spans="1:27" ht="15" customHeight="1" x14ac:dyDescent="0.25">
      <c r="A269" s="30" t="s">
        <v>384</v>
      </c>
      <c r="B269" s="31">
        <v>36.154000000000003</v>
      </c>
      <c r="C269" s="32">
        <v>72</v>
      </c>
      <c r="D269" s="31">
        <v>5.1070000000000002</v>
      </c>
      <c r="E269" s="32"/>
      <c r="F269" s="33">
        <v>0.28247899999999998</v>
      </c>
      <c r="G269" s="33">
        <v>4.0000000000000003E-5</v>
      </c>
      <c r="H269" s="33">
        <v>1.0369000000000001E-3</v>
      </c>
      <c r="I269" s="33">
        <v>5.4E-6</v>
      </c>
      <c r="J269" s="34">
        <v>2.8369999999999999E-2</v>
      </c>
      <c r="K269" s="34">
        <v>2.2000000000000001E-4</v>
      </c>
      <c r="M269" s="34">
        <v>1.4671829999999999</v>
      </c>
      <c r="N269" s="34">
        <v>5.8999999999999998E-5</v>
      </c>
      <c r="O269" s="35">
        <v>-1.5368999999999999</v>
      </c>
      <c r="P269" s="35">
        <v>4.8999999999999998E-3</v>
      </c>
      <c r="Q269" s="36">
        <v>-1.288</v>
      </c>
      <c r="R269" s="36">
        <v>0.05</v>
      </c>
      <c r="T269" s="49">
        <v>746.8</v>
      </c>
      <c r="U269" s="49">
        <v>16</v>
      </c>
      <c r="V269" s="49">
        <v>100.75553157042631</v>
      </c>
      <c r="W269" s="9">
        <f t="shared" si="29"/>
        <v>0.28246444149933986</v>
      </c>
      <c r="X269" s="9">
        <f t="shared" si="25"/>
        <v>5.1354146150600042E-5</v>
      </c>
      <c r="Y269" s="10">
        <f t="shared" si="26"/>
        <v>5.3557268142001568</v>
      </c>
      <c r="Z269" s="10">
        <f t="shared" si="27"/>
        <v>1.8190484351077174</v>
      </c>
      <c r="AA269" s="51">
        <f t="shared" si="28"/>
        <v>1.0825456990304032</v>
      </c>
    </row>
    <row r="270" spans="1:27" ht="15" customHeight="1" x14ac:dyDescent="0.25">
      <c r="A270" s="30" t="s">
        <v>385</v>
      </c>
      <c r="B270" s="31">
        <v>27.167999999999999</v>
      </c>
      <c r="C270" s="32">
        <v>54</v>
      </c>
      <c r="D270" s="31">
        <v>7.85</v>
      </c>
      <c r="E270" s="32"/>
      <c r="F270" s="33">
        <v>0.28261799999999998</v>
      </c>
      <c r="G270" s="33">
        <v>5.1E-5</v>
      </c>
      <c r="H270" s="33">
        <v>2.2430000000000002E-3</v>
      </c>
      <c r="I270" s="33">
        <v>5.8999999999999998E-5</v>
      </c>
      <c r="J270" s="34">
        <v>7.3200000000000001E-2</v>
      </c>
      <c r="K270" s="34">
        <v>2.0999999999999999E-3</v>
      </c>
      <c r="M270" s="34">
        <v>1.467085</v>
      </c>
      <c r="N270" s="34">
        <v>5.1E-5</v>
      </c>
      <c r="O270" s="35">
        <v>-1.5307999999999999</v>
      </c>
      <c r="P270" s="35">
        <v>5.1000000000000004E-3</v>
      </c>
      <c r="Q270" s="36">
        <v>-1.2569999999999999</v>
      </c>
      <c r="R270" s="36">
        <v>0.02</v>
      </c>
      <c r="T270" s="49">
        <v>646</v>
      </c>
      <c r="U270" s="49">
        <v>17</v>
      </c>
      <c r="V270" s="49">
        <v>98.928024502297092</v>
      </c>
      <c r="W270" s="9">
        <f t="shared" si="29"/>
        <v>0.282590783785722</v>
      </c>
      <c r="X270" s="9">
        <f t="shared" si="25"/>
        <v>6.031789391927729E-5</v>
      </c>
      <c r="Y270" s="10">
        <f t="shared" si="26"/>
        <v>7.5601323032925549</v>
      </c>
      <c r="Z270" s="10">
        <f t="shared" si="27"/>
        <v>2.1360744408038812</v>
      </c>
      <c r="AA270" s="51">
        <f t="shared" si="28"/>
        <v>0.91806814678647908</v>
      </c>
    </row>
    <row r="271" spans="1:27" ht="15" customHeight="1" x14ac:dyDescent="0.25">
      <c r="A271" s="30" t="s">
        <v>386</v>
      </c>
      <c r="B271" s="31">
        <v>36.064</v>
      </c>
      <c r="C271" s="32">
        <v>72</v>
      </c>
      <c r="D271" s="31">
        <v>7.84</v>
      </c>
      <c r="E271" s="32"/>
      <c r="F271" s="33">
        <v>0.28247899999999998</v>
      </c>
      <c r="G271" s="33">
        <v>3.0000000000000001E-5</v>
      </c>
      <c r="H271" s="33">
        <v>7.3499999999999998E-4</v>
      </c>
      <c r="I271" s="33">
        <v>2.0000000000000002E-5</v>
      </c>
      <c r="J271" s="34">
        <v>1.864E-2</v>
      </c>
      <c r="K271" s="34">
        <v>5.5000000000000003E-4</v>
      </c>
      <c r="M271" s="34">
        <v>1.46712</v>
      </c>
      <c r="N271" s="34">
        <v>3.8999999999999999E-5</v>
      </c>
      <c r="O271" s="35">
        <v>-1.5349999999999999</v>
      </c>
      <c r="P271" s="35">
        <v>4.1000000000000003E-3</v>
      </c>
      <c r="Q271" s="36">
        <v>-1.3129999999999999</v>
      </c>
      <c r="R271" s="36">
        <v>5.5E-2</v>
      </c>
      <c r="T271" s="49">
        <v>300.5</v>
      </c>
      <c r="U271" s="49">
        <v>7</v>
      </c>
      <c r="V271" s="49">
        <v>99.701393497013953</v>
      </c>
      <c r="W271" s="9">
        <f t="shared" si="29"/>
        <v>0.28247486481473422</v>
      </c>
      <c r="X271" s="9">
        <f t="shared" si="25"/>
        <v>4.4014183246508038E-5</v>
      </c>
      <c r="Y271" s="10">
        <f t="shared" si="26"/>
        <v>-4.2852043347119118</v>
      </c>
      <c r="Z271" s="10">
        <f t="shared" si="27"/>
        <v>1.5574951172547813</v>
      </c>
      <c r="AA271" s="51">
        <f t="shared" si="28"/>
        <v>1.0740453534934686</v>
      </c>
    </row>
    <row r="272" spans="1:27" ht="15" customHeight="1" x14ac:dyDescent="0.25">
      <c r="A272" s="30" t="s">
        <v>387</v>
      </c>
      <c r="B272" s="31">
        <v>36.177999999999997</v>
      </c>
      <c r="C272" s="32">
        <v>72</v>
      </c>
      <c r="D272" s="31">
        <v>9.52</v>
      </c>
      <c r="E272" s="32"/>
      <c r="F272" s="33">
        <v>0.28269100000000003</v>
      </c>
      <c r="G272" s="33">
        <v>3.3000000000000003E-5</v>
      </c>
      <c r="H272" s="33">
        <v>1.7730000000000001E-3</v>
      </c>
      <c r="I272" s="33">
        <v>8.6000000000000007E-6</v>
      </c>
      <c r="J272" s="34">
        <v>4.58E-2</v>
      </c>
      <c r="K272" s="34">
        <v>1.6000000000000001E-4</v>
      </c>
      <c r="M272" s="34">
        <v>1.4671670000000001</v>
      </c>
      <c r="N272" s="34">
        <v>4.8000000000000001E-5</v>
      </c>
      <c r="O272" s="35">
        <v>-1.5270999999999999</v>
      </c>
      <c r="P272" s="35">
        <v>3.5999999999999999E-3</v>
      </c>
      <c r="Q272" s="36">
        <v>-1.2649999999999999</v>
      </c>
      <c r="R272" s="36">
        <v>0.02</v>
      </c>
      <c r="T272" s="49">
        <v>247.5</v>
      </c>
      <c r="U272" s="49">
        <v>6</v>
      </c>
      <c r="V272" s="49">
        <v>97.058823529411768</v>
      </c>
      <c r="W272" s="9">
        <f t="shared" si="29"/>
        <v>0.2826827883195171</v>
      </c>
      <c r="X272" s="9">
        <f t="shared" si="25"/>
        <v>4.6111260304368053E-5</v>
      </c>
      <c r="Y272" s="10">
        <f t="shared" si="26"/>
        <v>1.8896586929706416</v>
      </c>
      <c r="Z272" s="10">
        <f t="shared" si="27"/>
        <v>1.6315097934649359</v>
      </c>
      <c r="AA272" s="51">
        <f t="shared" si="28"/>
        <v>0.80258513035543211</v>
      </c>
    </row>
    <row r="273" spans="1:27" ht="15" customHeight="1" x14ac:dyDescent="0.25">
      <c r="A273" s="30" t="s">
        <v>388</v>
      </c>
      <c r="B273" s="31">
        <v>29.257999999999999</v>
      </c>
      <c r="C273" s="32">
        <v>59</v>
      </c>
      <c r="D273" s="31">
        <v>7.09</v>
      </c>
      <c r="E273" s="32"/>
      <c r="F273" s="33">
        <v>0.28253899999999998</v>
      </c>
      <c r="G273" s="33">
        <v>5.8E-5</v>
      </c>
      <c r="H273" s="33">
        <v>1.2700000000000001E-3</v>
      </c>
      <c r="I273" s="33">
        <v>1.2999999999999999E-4</v>
      </c>
      <c r="J273" s="34">
        <v>3.9100000000000003E-2</v>
      </c>
      <c r="K273" s="34">
        <v>4.1999999999999997E-3</v>
      </c>
      <c r="M273" s="34">
        <v>1.467152</v>
      </c>
      <c r="N273" s="34">
        <v>7.3999999999999996E-5</v>
      </c>
      <c r="O273" s="35">
        <v>-1.5327</v>
      </c>
      <c r="P273" s="35">
        <v>5.1999999999999998E-3</v>
      </c>
      <c r="Q273" s="36">
        <v>-1.238</v>
      </c>
      <c r="R273" s="36">
        <v>3.5999999999999997E-2</v>
      </c>
      <c r="T273" s="49">
        <v>307.60000000000002</v>
      </c>
      <c r="U273" s="49">
        <v>11</v>
      </c>
      <c r="V273" s="49">
        <v>96.125</v>
      </c>
      <c r="W273" s="9">
        <f t="shared" si="29"/>
        <v>0.28253168554419816</v>
      </c>
      <c r="X273" s="9">
        <f t="shared" si="25"/>
        <v>6.6341904757530052E-5</v>
      </c>
      <c r="Y273" s="10">
        <f t="shared" si="26"/>
        <v>-2.1160632317784867</v>
      </c>
      <c r="Z273" s="10">
        <f t="shared" si="27"/>
        <v>2.3476257632215614</v>
      </c>
      <c r="AA273" s="51">
        <f t="shared" si="28"/>
        <v>1.0052289942134358</v>
      </c>
    </row>
    <row r="274" spans="1:27" ht="15" customHeight="1" x14ac:dyDescent="0.25">
      <c r="A274" s="30" t="s">
        <v>389</v>
      </c>
      <c r="B274" s="31">
        <v>36.154000000000003</v>
      </c>
      <c r="C274" s="32">
        <v>72</v>
      </c>
      <c r="D274" s="31">
        <v>9.7899999999999991</v>
      </c>
      <c r="E274" s="32"/>
      <c r="F274" s="33">
        <v>0.28241699999999997</v>
      </c>
      <c r="G274" s="33">
        <v>2.8E-5</v>
      </c>
      <c r="H274" s="33">
        <v>5.0710000000000002E-4</v>
      </c>
      <c r="I274" s="33">
        <v>2.5000000000000002E-6</v>
      </c>
      <c r="J274" s="34">
        <v>1.41E-2</v>
      </c>
      <c r="K274" s="34">
        <v>5.1999999999999997E-5</v>
      </c>
      <c r="M274" s="34">
        <v>1.4671209999999999</v>
      </c>
      <c r="N274" s="34">
        <v>3.4E-5</v>
      </c>
      <c r="O274" s="35">
        <v>-1.5248999999999999</v>
      </c>
      <c r="P274" s="35">
        <v>3.8999999999999998E-3</v>
      </c>
      <c r="Q274" s="36">
        <v>-1.238</v>
      </c>
      <c r="R274" s="36">
        <v>0.06</v>
      </c>
      <c r="T274" s="49">
        <v>840</v>
      </c>
      <c r="U274" s="49">
        <v>19</v>
      </c>
      <c r="V274" s="49">
        <v>101.44927536231884</v>
      </c>
      <c r="W274" s="9">
        <f t="shared" si="29"/>
        <v>0.28240898456416391</v>
      </c>
      <c r="X274" s="9">
        <f t="shared" si="25"/>
        <v>4.267608612393115E-5</v>
      </c>
      <c r="Y274" s="10">
        <f t="shared" si="26"/>
        <v>5.4943542197549711</v>
      </c>
      <c r="Z274" s="10">
        <f t="shared" si="27"/>
        <v>1.5119750507652796</v>
      </c>
      <c r="AA274" s="51">
        <f t="shared" si="28"/>
        <v>1.1526594203990104</v>
      </c>
    </row>
    <row r="275" spans="1:27" ht="15" customHeight="1" x14ac:dyDescent="0.25">
      <c r="A275" s="30" t="s">
        <v>390</v>
      </c>
      <c r="B275" s="31">
        <v>36.101999999999997</v>
      </c>
      <c r="C275" s="32">
        <v>72</v>
      </c>
      <c r="D275" s="31">
        <v>7.47</v>
      </c>
      <c r="E275" s="32"/>
      <c r="F275" s="33">
        <v>0.28243499999999999</v>
      </c>
      <c r="G275" s="33">
        <v>3.4E-5</v>
      </c>
      <c r="H275" s="33">
        <v>1.1027000000000001E-3</v>
      </c>
      <c r="I275" s="33">
        <v>3.1999999999999999E-6</v>
      </c>
      <c r="J275" s="34">
        <v>3.1941999999999998E-2</v>
      </c>
      <c r="K275" s="34">
        <v>4.5000000000000003E-5</v>
      </c>
      <c r="M275" s="34">
        <v>1.4671810000000001</v>
      </c>
      <c r="N275" s="34">
        <v>4.5000000000000003E-5</v>
      </c>
      <c r="O275" s="35">
        <v>-1.5265</v>
      </c>
      <c r="P275" s="35">
        <v>3.8999999999999998E-3</v>
      </c>
      <c r="Q275" s="36">
        <v>-1.25</v>
      </c>
      <c r="R275" s="36">
        <v>3.5999999999999997E-2</v>
      </c>
      <c r="T275" s="49">
        <v>326.60000000000002</v>
      </c>
      <c r="U275" s="49">
        <v>7.4</v>
      </c>
      <c r="V275" s="49">
        <v>100.30712530712532</v>
      </c>
      <c r="W275" s="9">
        <f t="shared" si="29"/>
        <v>0.28242825561074936</v>
      </c>
      <c r="X275" s="9">
        <f t="shared" si="25"/>
        <v>4.6832129215498932E-5</v>
      </c>
      <c r="Y275" s="10">
        <f t="shared" si="26"/>
        <v>-5.3520648533433857</v>
      </c>
      <c r="Z275" s="10">
        <f t="shared" si="27"/>
        <v>1.6573081278647983</v>
      </c>
      <c r="AA275" s="51">
        <f t="shared" si="28"/>
        <v>1.145645256456854</v>
      </c>
    </row>
    <row r="276" spans="1:27" ht="15" customHeight="1" x14ac:dyDescent="0.25">
      <c r="A276" s="30" t="s">
        <v>391</v>
      </c>
      <c r="B276" s="31">
        <v>36.061999999999998</v>
      </c>
      <c r="C276" s="32">
        <v>72</v>
      </c>
      <c r="D276" s="31">
        <v>8.83</v>
      </c>
      <c r="E276" s="32"/>
      <c r="F276" s="33">
        <v>0.28250999999999998</v>
      </c>
      <c r="G276" s="33">
        <v>2.6999999999999999E-5</v>
      </c>
      <c r="H276" s="33">
        <v>7.2400000000000003E-4</v>
      </c>
      <c r="I276" s="33">
        <v>8.1000000000000004E-6</v>
      </c>
      <c r="J276" s="34">
        <v>1.8720000000000001E-2</v>
      </c>
      <c r="K276" s="34">
        <v>1.8000000000000001E-4</v>
      </c>
      <c r="M276" s="34">
        <v>1.4671190000000001</v>
      </c>
      <c r="N276" s="34">
        <v>4.8000000000000001E-5</v>
      </c>
      <c r="O276" s="35">
        <v>-1.5317000000000001</v>
      </c>
      <c r="P276" s="35">
        <v>4.4000000000000003E-3</v>
      </c>
      <c r="Q276" s="36">
        <v>-1.3089999999999999</v>
      </c>
      <c r="R276" s="36">
        <v>4.9000000000000002E-2</v>
      </c>
      <c r="T276" s="49">
        <v>307.3</v>
      </c>
      <c r="U276" s="49">
        <v>8.4</v>
      </c>
      <c r="V276" s="49">
        <v>100.45766590389019</v>
      </c>
      <c r="W276" s="9">
        <f t="shared" si="29"/>
        <v>0.28250583426271925</v>
      </c>
      <c r="X276" s="9">
        <f t="shared" si="25"/>
        <v>4.2026757272685084E-5</v>
      </c>
      <c r="Y276" s="10">
        <f t="shared" si="26"/>
        <v>-3.0375524642178853</v>
      </c>
      <c r="Z276" s="10">
        <f t="shared" si="27"/>
        <v>1.4871902215507493</v>
      </c>
      <c r="AA276" s="51">
        <f t="shared" si="28"/>
        <v>1.0309785952105675</v>
      </c>
    </row>
    <row r="277" spans="1:27" ht="15" customHeight="1" x14ac:dyDescent="0.25">
      <c r="A277" s="30" t="s">
        <v>392</v>
      </c>
      <c r="B277" s="31">
        <v>25.495999999999999</v>
      </c>
      <c r="C277" s="32">
        <v>51</v>
      </c>
      <c r="D277" s="31">
        <v>10.68</v>
      </c>
      <c r="E277" s="32"/>
      <c r="F277" s="33">
        <v>0.28251700000000002</v>
      </c>
      <c r="G277" s="33">
        <v>4.3000000000000002E-5</v>
      </c>
      <c r="H277" s="33">
        <v>2.2100000000000002E-3</v>
      </c>
      <c r="I277" s="33">
        <v>9.0000000000000006E-5</v>
      </c>
      <c r="J277" s="34">
        <v>6.1800000000000001E-2</v>
      </c>
      <c r="K277" s="34">
        <v>2.7000000000000001E-3</v>
      </c>
      <c r="M277" s="34">
        <v>1.4671559999999999</v>
      </c>
      <c r="N277" s="34">
        <v>5.7000000000000003E-5</v>
      </c>
      <c r="O277" s="35">
        <v>-1.5321</v>
      </c>
      <c r="P277" s="35">
        <v>4.7999999999999996E-3</v>
      </c>
      <c r="Q277" s="36">
        <v>-1.2569999999999999</v>
      </c>
      <c r="R277" s="36">
        <v>1.9E-2</v>
      </c>
      <c r="T277" s="49">
        <v>321.2</v>
      </c>
      <c r="U277" s="49">
        <v>6.4</v>
      </c>
      <c r="V277" s="49">
        <v>101.19722747321991</v>
      </c>
      <c r="W277" s="9">
        <f t="shared" si="29"/>
        <v>0.28250370724597551</v>
      </c>
      <c r="X277" s="9">
        <f t="shared" si="25"/>
        <v>5.3723815267134449E-5</v>
      </c>
      <c r="Y277" s="10">
        <f t="shared" si="26"/>
        <v>-2.8025324150726671</v>
      </c>
      <c r="Z277" s="10">
        <f t="shared" si="27"/>
        <v>1.9011700595850112</v>
      </c>
      <c r="AA277" s="51">
        <f t="shared" si="28"/>
        <v>1.0623877648284801</v>
      </c>
    </row>
    <row r="278" spans="1:27" ht="15" customHeight="1" x14ac:dyDescent="0.25">
      <c r="A278" s="30" t="s">
        <v>393</v>
      </c>
      <c r="B278" s="31">
        <v>36.363999999999997</v>
      </c>
      <c r="C278" s="32">
        <v>73</v>
      </c>
      <c r="D278" s="31">
        <v>7.49</v>
      </c>
      <c r="E278" s="32"/>
      <c r="F278" s="33">
        <v>0.28242499999999998</v>
      </c>
      <c r="G278" s="33">
        <v>3.1999999999999999E-5</v>
      </c>
      <c r="H278" s="33">
        <v>1.2160000000000001E-3</v>
      </c>
      <c r="I278" s="33">
        <v>1.5E-5</v>
      </c>
      <c r="J278" s="34">
        <v>3.499E-2</v>
      </c>
      <c r="K278" s="34">
        <v>5.8E-4</v>
      </c>
      <c r="M278" s="34">
        <v>1.4671559999999999</v>
      </c>
      <c r="N278" s="34">
        <v>5.1E-5</v>
      </c>
      <c r="O278" s="35">
        <v>-1.5206</v>
      </c>
      <c r="P278" s="35">
        <v>4.1999999999999997E-3</v>
      </c>
      <c r="Q278" s="36">
        <v>-1.256</v>
      </c>
      <c r="R278" s="36">
        <v>3.3000000000000002E-2</v>
      </c>
      <c r="T278" s="49">
        <v>320.60000000000002</v>
      </c>
      <c r="U278" s="49">
        <v>6.7</v>
      </c>
      <c r="V278" s="49">
        <v>100.72258875274898</v>
      </c>
      <c r="W278" s="9">
        <f t="shared" si="29"/>
        <v>0.28241769968136304</v>
      </c>
      <c r="X278" s="9">
        <f t="shared" si="25"/>
        <v>4.5400972752323149E-5</v>
      </c>
      <c r="Y278" s="10">
        <f t="shared" si="26"/>
        <v>-5.8595465197641694</v>
      </c>
      <c r="Z278" s="10">
        <f t="shared" si="27"/>
        <v>1.6066404440062687</v>
      </c>
      <c r="AA278" s="51">
        <f t="shared" si="28"/>
        <v>1.1630090635026868</v>
      </c>
    </row>
    <row r="279" spans="1:27" ht="15" customHeight="1" x14ac:dyDescent="0.25">
      <c r="A279" s="30" t="s">
        <v>394</v>
      </c>
      <c r="B279" s="31">
        <v>35.945999999999998</v>
      </c>
      <c r="C279" s="32">
        <v>72</v>
      </c>
      <c r="D279" s="31">
        <v>6.7</v>
      </c>
      <c r="E279" s="32"/>
      <c r="F279" s="33">
        <v>0.28245599999999998</v>
      </c>
      <c r="G279" s="33">
        <v>4.1999999999999998E-5</v>
      </c>
      <c r="H279" s="33">
        <v>2.4420000000000002E-3</v>
      </c>
      <c r="I279" s="33">
        <v>1.1E-5</v>
      </c>
      <c r="J279" s="34">
        <v>5.6910000000000002E-2</v>
      </c>
      <c r="K279" s="34">
        <v>3.1E-4</v>
      </c>
      <c r="M279" s="34">
        <v>1.4671099999999999</v>
      </c>
      <c r="N279" s="34">
        <v>5.5000000000000002E-5</v>
      </c>
      <c r="O279" s="35">
        <v>-1.5325</v>
      </c>
      <c r="P279" s="35">
        <v>4.4999999999999997E-3</v>
      </c>
      <c r="Q279" s="36">
        <v>-1.26</v>
      </c>
      <c r="R279" s="36">
        <v>2.5999999999999999E-2</v>
      </c>
      <c r="T279" s="49">
        <v>328.4</v>
      </c>
      <c r="U279" s="49">
        <v>7.4</v>
      </c>
      <c r="V279" s="49">
        <v>99.696417729204612</v>
      </c>
      <c r="W279" s="9">
        <f t="shared" si="29"/>
        <v>0.28244098154749342</v>
      </c>
      <c r="X279" s="9">
        <f t="shared" si="25"/>
        <v>5.2926820486943938E-5</v>
      </c>
      <c r="Y279" s="10">
        <f t="shared" si="26"/>
        <v>-4.861531334411362</v>
      </c>
      <c r="Z279" s="10">
        <f t="shared" si="27"/>
        <v>1.8729962506680575</v>
      </c>
      <c r="AA279" s="51">
        <f t="shared" si="28"/>
        <v>1.1571153304558919</v>
      </c>
    </row>
    <row r="280" spans="1:27" ht="15" customHeight="1" x14ac:dyDescent="0.25">
      <c r="A280" s="30" t="s">
        <v>395</v>
      </c>
      <c r="B280" s="31">
        <v>34.274000000000001</v>
      </c>
      <c r="C280" s="32">
        <v>69</v>
      </c>
      <c r="D280" s="31">
        <v>8.43</v>
      </c>
      <c r="E280" s="32"/>
      <c r="F280" s="33">
        <v>0.28264899999999998</v>
      </c>
      <c r="G280" s="33">
        <v>3.6000000000000001E-5</v>
      </c>
      <c r="H280" s="33">
        <v>1.3454999999999999E-3</v>
      </c>
      <c r="I280" s="33">
        <v>1.1000000000000001E-6</v>
      </c>
      <c r="J280" s="34">
        <v>3.5209999999999998E-2</v>
      </c>
      <c r="K280" s="34">
        <v>2.2000000000000001E-4</v>
      </c>
      <c r="M280" s="34">
        <v>1.4671670000000001</v>
      </c>
      <c r="N280" s="34">
        <v>5.1999999999999997E-5</v>
      </c>
      <c r="O280" s="35">
        <v>-1.5225</v>
      </c>
      <c r="P280" s="35">
        <v>4.4000000000000003E-3</v>
      </c>
      <c r="Q280" s="36">
        <v>-1.2669999999999999</v>
      </c>
      <c r="R280" s="36">
        <v>3.3000000000000002E-2</v>
      </c>
      <c r="T280" s="49">
        <v>245.9</v>
      </c>
      <c r="U280" s="49">
        <v>6.1</v>
      </c>
      <c r="V280" s="49">
        <v>99.716139497161407</v>
      </c>
      <c r="W280" s="9">
        <f t="shared" si="29"/>
        <v>0.28264280867156405</v>
      </c>
      <c r="X280" s="9">
        <f t="shared" si="25"/>
        <v>4.8303709245328031E-5</v>
      </c>
      <c r="Y280" s="10">
        <f t="shared" si="26"/>
        <v>0.43941934049884779</v>
      </c>
      <c r="Z280" s="10">
        <f t="shared" si="27"/>
        <v>1.7090769806138439</v>
      </c>
      <c r="AA280" s="51">
        <f t="shared" si="28"/>
        <v>0.85263832634142689</v>
      </c>
    </row>
    <row r="281" spans="1:27" ht="15" customHeight="1" x14ac:dyDescent="0.25">
      <c r="A281" s="30" t="s">
        <v>600</v>
      </c>
      <c r="B281" s="31">
        <v>35.945999999999998</v>
      </c>
      <c r="C281" s="32">
        <v>72</v>
      </c>
      <c r="D281" s="31">
        <v>8.4700000000000006</v>
      </c>
      <c r="E281" s="32"/>
      <c r="F281" s="33">
        <v>0.28235700000000002</v>
      </c>
      <c r="G281" s="33">
        <v>3.8000000000000002E-5</v>
      </c>
      <c r="H281" s="33">
        <v>3.202E-3</v>
      </c>
      <c r="I281" s="33">
        <v>3.8000000000000002E-5</v>
      </c>
      <c r="J281" s="34">
        <v>0.10392999999999999</v>
      </c>
      <c r="K281" s="34">
        <v>7.7999999999999999E-4</v>
      </c>
      <c r="M281" s="34">
        <v>1.4671099999999999</v>
      </c>
      <c r="N281" s="34">
        <v>4.3000000000000002E-5</v>
      </c>
      <c r="O281" s="35">
        <v>-1.5294000000000001</v>
      </c>
      <c r="P281" s="35">
        <v>3.8E-3</v>
      </c>
      <c r="Q281" s="36">
        <v>-1.26</v>
      </c>
      <c r="R281" s="36">
        <v>1.2E-2</v>
      </c>
      <c r="T281" s="49">
        <v>1030</v>
      </c>
      <c r="U281" s="49">
        <v>26</v>
      </c>
      <c r="V281" s="49">
        <v>100.68426197458456</v>
      </c>
      <c r="W281" s="9">
        <f t="shared" si="29"/>
        <v>0.282294829361869</v>
      </c>
      <c r="X281" s="9">
        <f t="shared" si="25"/>
        <v>4.9812130318399243E-5</v>
      </c>
      <c r="Y281" s="10">
        <f t="shared" si="26"/>
        <v>5.7495416356401208</v>
      </c>
      <c r="Z281" s="10">
        <f t="shared" si="27"/>
        <v>1.765557311934618</v>
      </c>
      <c r="AA281" s="51">
        <f t="shared" si="28"/>
        <v>1.327059364580633</v>
      </c>
    </row>
    <row r="282" spans="1:27" ht="15" customHeight="1" x14ac:dyDescent="0.25">
      <c r="A282" s="30" t="s">
        <v>396</v>
      </c>
      <c r="B282" s="31">
        <v>36.363999999999997</v>
      </c>
      <c r="C282" s="32">
        <v>73</v>
      </c>
      <c r="D282" s="31">
        <v>7.92</v>
      </c>
      <c r="E282" s="32"/>
      <c r="F282" s="33">
        <v>0.282277</v>
      </c>
      <c r="G282" s="33">
        <v>4.1E-5</v>
      </c>
      <c r="H282" s="33">
        <v>1.549E-3</v>
      </c>
      <c r="I282" s="33">
        <v>3.1999999999999999E-5</v>
      </c>
      <c r="J282" s="34">
        <v>4.2549999999999998E-2</v>
      </c>
      <c r="K282" s="34">
        <v>8.4999999999999995E-4</v>
      </c>
      <c r="M282" s="34">
        <v>1.4672050000000001</v>
      </c>
      <c r="N282" s="34">
        <v>4.6E-5</v>
      </c>
      <c r="O282" s="35">
        <v>-1.5313000000000001</v>
      </c>
      <c r="P282" s="35">
        <v>4.1000000000000003E-3</v>
      </c>
      <c r="Q282" s="36">
        <v>-1.2430000000000001</v>
      </c>
      <c r="R282" s="36">
        <v>2.8000000000000001E-2</v>
      </c>
      <c r="T282" s="49">
        <v>727</v>
      </c>
      <c r="U282" s="49">
        <v>17</v>
      </c>
      <c r="V282" s="49">
        <v>100.13774104683195</v>
      </c>
      <c r="W282" s="9">
        <f t="shared" si="29"/>
        <v>0.28225583195064985</v>
      </c>
      <c r="X282" s="9">
        <f t="shared" si="25"/>
        <v>5.2136823137367976E-5</v>
      </c>
      <c r="Y282" s="10">
        <f t="shared" si="26"/>
        <v>-2.4795155998180718</v>
      </c>
      <c r="Z282" s="10">
        <f t="shared" si="27"/>
        <v>1.8466897697211326</v>
      </c>
      <c r="AA282" s="51">
        <f t="shared" si="28"/>
        <v>1.3810819753957715</v>
      </c>
    </row>
    <row r="283" spans="1:27" ht="15" customHeight="1" x14ac:dyDescent="0.25">
      <c r="A283" s="30" t="s">
        <v>397</v>
      </c>
      <c r="B283" s="31">
        <v>35.945999999999998</v>
      </c>
      <c r="C283" s="32">
        <v>72</v>
      </c>
      <c r="D283" s="31">
        <v>7.1</v>
      </c>
      <c r="E283" s="32"/>
      <c r="F283" s="33">
        <v>0.28290500000000002</v>
      </c>
      <c r="G283" s="33">
        <v>4.0000000000000003E-5</v>
      </c>
      <c r="H283" s="33">
        <v>2.2420000000000001E-3</v>
      </c>
      <c r="I283" s="33">
        <v>2.4000000000000001E-5</v>
      </c>
      <c r="J283" s="34">
        <v>5.0360000000000002E-2</v>
      </c>
      <c r="K283" s="34">
        <v>6.8000000000000005E-4</v>
      </c>
      <c r="M283" s="34">
        <v>1.4671050000000001</v>
      </c>
      <c r="N283" s="34">
        <v>4.3999999999999999E-5</v>
      </c>
      <c r="O283" s="35">
        <v>-1.5355000000000001</v>
      </c>
      <c r="P283" s="35">
        <v>4.7999999999999996E-3</v>
      </c>
      <c r="Q283" s="36">
        <v>-1.27</v>
      </c>
      <c r="R283" s="36">
        <v>2.8000000000000001E-2</v>
      </c>
      <c r="T283" s="49">
        <v>225.7</v>
      </c>
      <c r="U283" s="49">
        <v>5.7</v>
      </c>
      <c r="V283" s="49">
        <v>96.206308610400683</v>
      </c>
      <c r="W283" s="9">
        <f t="shared" si="29"/>
        <v>0.28289553268503487</v>
      </c>
      <c r="X283" s="9">
        <f t="shared" si="25"/>
        <v>5.1354146150600042E-5</v>
      </c>
      <c r="Y283" s="10">
        <f t="shared" si="26"/>
        <v>8.930545733483175</v>
      </c>
      <c r="Z283" s="10">
        <f t="shared" si="27"/>
        <v>1.8169254112221367</v>
      </c>
      <c r="AA283" s="51">
        <f t="shared" si="28"/>
        <v>0.50309630746357614</v>
      </c>
    </row>
    <row r="284" spans="1:27" ht="15" customHeight="1" x14ac:dyDescent="0.25">
      <c r="A284" s="30" t="s">
        <v>398</v>
      </c>
      <c r="B284" s="31">
        <v>36.781999999999996</v>
      </c>
      <c r="C284" s="32">
        <v>74</v>
      </c>
      <c r="D284" s="31">
        <v>7.6</v>
      </c>
      <c r="E284" s="32"/>
      <c r="F284" s="33">
        <v>0.28254499999999999</v>
      </c>
      <c r="G284" s="33">
        <v>4.3000000000000002E-5</v>
      </c>
      <c r="H284" s="33">
        <v>2.7299999999999998E-3</v>
      </c>
      <c r="I284" s="33">
        <v>1.7000000000000001E-4</v>
      </c>
      <c r="J284" s="34">
        <v>7.9899999999999999E-2</v>
      </c>
      <c r="K284" s="34">
        <v>5.4000000000000003E-3</v>
      </c>
      <c r="M284" s="34">
        <v>1.4671149999999999</v>
      </c>
      <c r="N284" s="34">
        <v>4.3999999999999999E-5</v>
      </c>
      <c r="O284" s="35">
        <v>-1.5343</v>
      </c>
      <c r="P284" s="35">
        <v>4.4999999999999997E-3</v>
      </c>
      <c r="Q284" s="36">
        <v>-1.2649999999999999</v>
      </c>
      <c r="R284" s="36">
        <v>1.7999999999999999E-2</v>
      </c>
      <c r="T284" s="49">
        <v>322.5</v>
      </c>
      <c r="U284" s="49">
        <v>7.4</v>
      </c>
      <c r="V284" s="49">
        <v>98.805147058823536</v>
      </c>
      <c r="W284" s="9">
        <f t="shared" si="29"/>
        <v>0.28252851287996628</v>
      </c>
      <c r="X284" s="9">
        <f t="shared" si="25"/>
        <v>5.3723815267134449E-5</v>
      </c>
      <c r="Y284" s="10">
        <f t="shared" si="26"/>
        <v>-1.8956870625153055</v>
      </c>
      <c r="Z284" s="10">
        <f t="shared" si="27"/>
        <v>1.9011755792519569</v>
      </c>
      <c r="AA284" s="51">
        <f t="shared" si="28"/>
        <v>1.0367847655090481</v>
      </c>
    </row>
    <row r="285" spans="1:27" ht="15" customHeight="1" x14ac:dyDescent="0.25">
      <c r="A285" s="30" t="s">
        <v>399</v>
      </c>
      <c r="B285" s="31">
        <v>10.867000000000001</v>
      </c>
      <c r="C285" s="32">
        <v>22</v>
      </c>
      <c r="D285" s="31">
        <v>3.65</v>
      </c>
      <c r="E285" s="32"/>
      <c r="F285" s="33">
        <v>0.28251599999999999</v>
      </c>
      <c r="G285" s="33">
        <v>6.6000000000000005E-5</v>
      </c>
      <c r="H285" s="33">
        <v>1.173E-3</v>
      </c>
      <c r="I285" s="33">
        <v>1.5999999999999999E-5</v>
      </c>
      <c r="J285" s="34">
        <v>3.0190000000000002E-2</v>
      </c>
      <c r="K285" s="34">
        <v>2.9E-4</v>
      </c>
      <c r="M285" s="34">
        <v>1.46723</v>
      </c>
      <c r="N285" s="34">
        <v>1.4999999999999999E-4</v>
      </c>
      <c r="O285" s="35">
        <v>-1.53</v>
      </c>
      <c r="P285" s="35">
        <v>0.01</v>
      </c>
      <c r="Q285" s="36">
        <v>-1.2210000000000001</v>
      </c>
      <c r="R285" s="36">
        <v>9.7000000000000003E-2</v>
      </c>
      <c r="T285" s="49">
        <v>313.89999999999998</v>
      </c>
      <c r="U285" s="49">
        <v>9.5</v>
      </c>
      <c r="V285" s="49">
        <v>101.29073894804776</v>
      </c>
      <c r="W285" s="9">
        <f t="shared" si="29"/>
        <v>0.28250910543514063</v>
      </c>
      <c r="X285" s="9">
        <f t="shared" si="25"/>
        <v>7.3438738597944264E-5</v>
      </c>
      <c r="Y285" s="10">
        <f t="shared" si="26"/>
        <v>-2.7744748276470332</v>
      </c>
      <c r="Z285" s="10">
        <f t="shared" si="27"/>
        <v>2.5987963500040401</v>
      </c>
      <c r="AA285" s="51">
        <f t="shared" si="28"/>
        <v>1.0347852541328253</v>
      </c>
    </row>
    <row r="286" spans="1:27" ht="15" customHeight="1" x14ac:dyDescent="0.25">
      <c r="A286" s="30" t="s">
        <v>400</v>
      </c>
      <c r="B286" s="31">
        <v>35.945999999999998</v>
      </c>
      <c r="C286" s="32">
        <v>72</v>
      </c>
      <c r="D286" s="31">
        <v>8.56</v>
      </c>
      <c r="E286" s="32"/>
      <c r="F286" s="33">
        <v>0.28265899999999999</v>
      </c>
      <c r="G286" s="33">
        <v>3.1999999999999999E-5</v>
      </c>
      <c r="H286" s="33">
        <v>9.9219999999999994E-4</v>
      </c>
      <c r="I286" s="33">
        <v>3.1999999999999999E-6</v>
      </c>
      <c r="J286" s="34">
        <v>2.639E-2</v>
      </c>
      <c r="K286" s="34">
        <v>1.3999999999999999E-4</v>
      </c>
      <c r="M286" s="34">
        <v>1.4671590000000001</v>
      </c>
      <c r="N286" s="34">
        <v>4.5000000000000003E-5</v>
      </c>
      <c r="O286" s="35">
        <v>-1.5432999999999999</v>
      </c>
      <c r="P286" s="35">
        <v>4.7000000000000002E-3</v>
      </c>
      <c r="Q286" s="36">
        <v>-1.214</v>
      </c>
      <c r="R286" s="36">
        <v>0.03</v>
      </c>
      <c r="T286" s="49">
        <v>259.7</v>
      </c>
      <c r="U286" s="49">
        <v>5.8</v>
      </c>
      <c r="V286" s="49">
        <v>100.54200542005418</v>
      </c>
      <c r="W286" s="9">
        <f t="shared" si="29"/>
        <v>0.28265417753842859</v>
      </c>
      <c r="X286" s="9">
        <f t="shared" si="25"/>
        <v>4.5400972752323149E-5</v>
      </c>
      <c r="Y286" s="10">
        <f t="shared" si="26"/>
        <v>1.149453655733268</v>
      </c>
      <c r="Z286" s="10">
        <f t="shared" si="27"/>
        <v>1.606422087201409</v>
      </c>
      <c r="AA286" s="51">
        <f t="shared" si="28"/>
        <v>0.83078621106416639</v>
      </c>
    </row>
    <row r="287" spans="1:27" ht="15" customHeight="1" x14ac:dyDescent="0.25">
      <c r="A287" s="30" t="s">
        <v>401</v>
      </c>
      <c r="B287" s="31">
        <v>35.945999999999998</v>
      </c>
      <c r="C287" s="32">
        <v>72</v>
      </c>
      <c r="D287" s="31">
        <v>7.34</v>
      </c>
      <c r="E287" s="32"/>
      <c r="F287" s="33">
        <v>0.281219</v>
      </c>
      <c r="G287" s="33">
        <v>3.4999999999999997E-5</v>
      </c>
      <c r="H287" s="33">
        <v>3.7800000000000003E-4</v>
      </c>
      <c r="I287" s="33">
        <v>1.5E-5</v>
      </c>
      <c r="J287" s="34">
        <v>1.1469999999999999E-2</v>
      </c>
      <c r="K287" s="34">
        <v>4.8999999999999998E-4</v>
      </c>
      <c r="M287" s="34">
        <v>1.467157</v>
      </c>
      <c r="N287" s="34">
        <v>5.7000000000000003E-5</v>
      </c>
      <c r="O287" s="35">
        <v>-1.5367999999999999</v>
      </c>
      <c r="P287" s="35">
        <v>3.8999999999999998E-3</v>
      </c>
      <c r="Q287" s="36">
        <v>-1.3080000000000001</v>
      </c>
      <c r="R287" s="36">
        <v>9.5000000000000001E-2</v>
      </c>
      <c r="T287" s="49">
        <v>2092</v>
      </c>
      <c r="U287" s="49">
        <v>20</v>
      </c>
      <c r="V287" s="49">
        <v>98.586055582642615</v>
      </c>
      <c r="W287" s="9">
        <f t="shared" si="29"/>
        <v>0.28120394410209121</v>
      </c>
      <c r="X287" s="9">
        <f t="shared" si="25"/>
        <v>4.7563098373184102E-5</v>
      </c>
      <c r="Y287" s="10">
        <f t="shared" si="26"/>
        <v>-8.6252161893651813</v>
      </c>
      <c r="Z287" s="10">
        <f t="shared" si="27"/>
        <v>1.6899504850220737</v>
      </c>
      <c r="AA287" s="51">
        <f t="shared" si="28"/>
        <v>2.7590034378523525</v>
      </c>
    </row>
    <row r="288" spans="1:27" ht="15" customHeight="1" x14ac:dyDescent="0.25">
      <c r="A288" s="30" t="s">
        <v>402</v>
      </c>
      <c r="B288" s="31">
        <v>36.055999999999997</v>
      </c>
      <c r="C288" s="32">
        <v>72</v>
      </c>
      <c r="D288" s="31">
        <v>8.02</v>
      </c>
      <c r="E288" s="32"/>
      <c r="F288" s="33">
        <v>0.28273599999999999</v>
      </c>
      <c r="G288" s="33">
        <v>4.1999999999999998E-5</v>
      </c>
      <c r="H288" s="33">
        <v>1.5629999999999999E-3</v>
      </c>
      <c r="I288" s="33">
        <v>8.7999999999999998E-5</v>
      </c>
      <c r="J288" s="34">
        <v>3.9699999999999999E-2</v>
      </c>
      <c r="K288" s="34">
        <v>2.2000000000000001E-3</v>
      </c>
      <c r="M288" s="34">
        <v>1.467144</v>
      </c>
      <c r="N288" s="34">
        <v>4.6E-5</v>
      </c>
      <c r="O288" s="35">
        <v>-1.5383</v>
      </c>
      <c r="P288" s="35">
        <v>4.0000000000000001E-3</v>
      </c>
      <c r="Q288" s="36">
        <v>-1.232</v>
      </c>
      <c r="R288" s="36">
        <v>2.9000000000000001E-2</v>
      </c>
      <c r="T288" s="49">
        <v>237.9</v>
      </c>
      <c r="U288" s="49">
        <v>5.7</v>
      </c>
      <c r="V288" s="49">
        <v>101.71013253527148</v>
      </c>
      <c r="W288" s="9">
        <f t="shared" si="29"/>
        <v>0.28272904235005458</v>
      </c>
      <c r="X288" s="9">
        <f t="shared" si="25"/>
        <v>5.2926820486943938E-5</v>
      </c>
      <c r="Y288" s="10">
        <f t="shared" si="26"/>
        <v>3.3121039380867856</v>
      </c>
      <c r="Z288" s="10">
        <f t="shared" si="27"/>
        <v>1.872618035980711</v>
      </c>
      <c r="AA288" s="51">
        <f t="shared" si="28"/>
        <v>0.73428359859431358</v>
      </c>
    </row>
    <row r="289" spans="1:27" ht="15" customHeight="1" x14ac:dyDescent="0.25">
      <c r="A289" s="30" t="s">
        <v>403</v>
      </c>
      <c r="B289" s="31">
        <v>24.242999999999999</v>
      </c>
      <c r="C289" s="32">
        <v>48</v>
      </c>
      <c r="D289" s="31">
        <v>8.91</v>
      </c>
      <c r="E289" s="32"/>
      <c r="F289" s="33">
        <v>0.28254499999999999</v>
      </c>
      <c r="G289" s="33">
        <v>4.6999999999999997E-5</v>
      </c>
      <c r="H289" s="33">
        <v>1.9919999999999998E-3</v>
      </c>
      <c r="I289" s="33">
        <v>1.7E-5</v>
      </c>
      <c r="J289" s="34">
        <v>5.6840000000000002E-2</v>
      </c>
      <c r="K289" s="34">
        <v>2.7999999999999998E-4</v>
      </c>
      <c r="M289" s="34">
        <v>1.4671780000000001</v>
      </c>
      <c r="N289" s="34">
        <v>5.8E-5</v>
      </c>
      <c r="O289" s="35">
        <v>-1.5342</v>
      </c>
      <c r="P289" s="35">
        <v>3.8999999999999998E-3</v>
      </c>
      <c r="Q289" s="36">
        <v>-1.2609999999999999</v>
      </c>
      <c r="R289" s="36">
        <v>0.03</v>
      </c>
      <c r="T289" s="49">
        <v>316.39999999999998</v>
      </c>
      <c r="U289" s="49">
        <v>7.1</v>
      </c>
      <c r="V289" s="49">
        <v>101.54043645699613</v>
      </c>
      <c r="W289" s="9">
        <f t="shared" si="29"/>
        <v>0.28253319805767685</v>
      </c>
      <c r="X289" s="9">
        <f t="shared" si="25"/>
        <v>5.6975857403440526E-5</v>
      </c>
      <c r="Y289" s="10">
        <f t="shared" si="26"/>
        <v>-1.8660885014387674</v>
      </c>
      <c r="Z289" s="10">
        <f t="shared" si="27"/>
        <v>2.0162312109106573</v>
      </c>
      <c r="AA289" s="51">
        <f t="shared" si="28"/>
        <v>1.0161931823706121</v>
      </c>
    </row>
    <row r="290" spans="1:27" ht="15" customHeight="1" x14ac:dyDescent="0.25">
      <c r="A290" s="30" t="s">
        <v>404</v>
      </c>
      <c r="B290" s="31">
        <v>35.945999999999998</v>
      </c>
      <c r="C290" s="32">
        <v>72</v>
      </c>
      <c r="D290" s="31">
        <v>7.24</v>
      </c>
      <c r="E290" s="32"/>
      <c r="F290" s="33">
        <v>0.28239799999999998</v>
      </c>
      <c r="G290" s="33">
        <v>3.1000000000000001E-5</v>
      </c>
      <c r="H290" s="33">
        <v>4.1330000000000002E-4</v>
      </c>
      <c r="I290" s="33">
        <v>2.3999999999999999E-6</v>
      </c>
      <c r="J290" s="34">
        <v>1.14E-2</v>
      </c>
      <c r="K290" s="34">
        <v>1.1E-4</v>
      </c>
      <c r="M290" s="34">
        <v>1.467217</v>
      </c>
      <c r="N290" s="34">
        <v>4.8000000000000001E-5</v>
      </c>
      <c r="O290" s="35">
        <v>-1.5302</v>
      </c>
      <c r="P290" s="35">
        <v>4.1999999999999997E-3</v>
      </c>
      <c r="Q290" s="36">
        <v>-1.2230000000000001</v>
      </c>
      <c r="R290" s="36">
        <v>8.5999999999999993E-2</v>
      </c>
      <c r="T290" s="49">
        <v>841</v>
      </c>
      <c r="U290" s="49">
        <v>19</v>
      </c>
      <c r="V290" s="49">
        <v>100</v>
      </c>
      <c r="W290" s="9">
        <f t="shared" si="29"/>
        <v>0.28239145936805549</v>
      </c>
      <c r="X290" s="9">
        <f t="shared" si="25"/>
        <v>4.4701770958846688E-5</v>
      </c>
      <c r="Y290" s="10">
        <f t="shared" si="26"/>
        <v>4.8960400651965053</v>
      </c>
      <c r="Z290" s="10">
        <f t="shared" si="27"/>
        <v>1.5837468039969771</v>
      </c>
      <c r="AA290" s="51">
        <f t="shared" si="28"/>
        <v>1.1758146361048956</v>
      </c>
    </row>
    <row r="291" spans="1:27" ht="15" customHeight="1" x14ac:dyDescent="0.25">
      <c r="A291" s="30" t="s">
        <v>405</v>
      </c>
      <c r="B291" s="31">
        <v>35.945999999999998</v>
      </c>
      <c r="C291" s="32">
        <v>72</v>
      </c>
      <c r="D291" s="31">
        <v>8.36</v>
      </c>
      <c r="E291" s="32"/>
      <c r="F291" s="33">
        <v>0.28270899999999999</v>
      </c>
      <c r="G291" s="33">
        <v>3.4E-5</v>
      </c>
      <c r="H291" s="33">
        <v>1.5732999999999999E-3</v>
      </c>
      <c r="I291" s="33">
        <v>7.4000000000000003E-6</v>
      </c>
      <c r="J291" s="34">
        <v>4.1239999999999999E-2</v>
      </c>
      <c r="K291" s="34">
        <v>1.9000000000000001E-4</v>
      </c>
      <c r="M291" s="34">
        <v>1.467225</v>
      </c>
      <c r="N291" s="34">
        <v>5.3999999999999998E-5</v>
      </c>
      <c r="O291" s="35">
        <v>-1.5374000000000001</v>
      </c>
      <c r="P291" s="35">
        <v>3.8999999999999998E-3</v>
      </c>
      <c r="Q291" s="36">
        <v>-1.2390000000000001</v>
      </c>
      <c r="R291" s="36">
        <v>2.9000000000000001E-2</v>
      </c>
      <c r="T291" s="49">
        <v>245</v>
      </c>
      <c r="U291" s="49">
        <v>5.8</v>
      </c>
      <c r="V291" s="49">
        <v>102.08333333333333</v>
      </c>
      <c r="W291" s="9">
        <f t="shared" si="29"/>
        <v>0.28270178700572246</v>
      </c>
      <c r="X291" s="9">
        <f t="shared" si="25"/>
        <v>4.6832129215498932E-5</v>
      </c>
      <c r="Y291" s="10">
        <f t="shared" si="26"/>
        <v>2.5061121047054158</v>
      </c>
      <c r="Z291" s="10">
        <f t="shared" si="27"/>
        <v>1.6570063588305928</v>
      </c>
      <c r="AA291" s="51">
        <f t="shared" si="28"/>
        <v>0.77279026347337076</v>
      </c>
    </row>
    <row r="292" spans="1:27" ht="15" customHeight="1" x14ac:dyDescent="0.25">
      <c r="A292" s="30" t="s">
        <v>406</v>
      </c>
      <c r="B292" s="31">
        <v>31.347999999999999</v>
      </c>
      <c r="C292" s="32">
        <v>63</v>
      </c>
      <c r="D292" s="31">
        <v>7.4459999999999997</v>
      </c>
      <c r="E292" s="32"/>
      <c r="F292" s="33">
        <v>0.28273599999999999</v>
      </c>
      <c r="G292" s="33">
        <v>4.3000000000000002E-5</v>
      </c>
      <c r="H292" s="33">
        <v>2.5899999999999999E-3</v>
      </c>
      <c r="I292" s="33">
        <v>3.0000000000000001E-5</v>
      </c>
      <c r="J292" s="34">
        <v>6.7900000000000002E-2</v>
      </c>
      <c r="K292" s="34">
        <v>8.4000000000000003E-4</v>
      </c>
      <c r="M292" s="34">
        <v>1.467066</v>
      </c>
      <c r="N292" s="34">
        <v>5.7000000000000003E-5</v>
      </c>
      <c r="O292" s="35">
        <v>-1.5266999999999999</v>
      </c>
      <c r="P292" s="35">
        <v>4.4000000000000003E-3</v>
      </c>
      <c r="Q292" s="36">
        <v>-1.232</v>
      </c>
      <c r="R292" s="36">
        <v>1.9E-2</v>
      </c>
      <c r="T292" s="49">
        <v>242.3</v>
      </c>
      <c r="U292" s="49">
        <v>5.4</v>
      </c>
      <c r="V292" s="49">
        <v>99.3032786885246</v>
      </c>
      <c r="W292" s="9">
        <f t="shared" si="29"/>
        <v>0.282724256969622</v>
      </c>
      <c r="X292" s="9">
        <f t="shared" si="25"/>
        <v>5.3723815267134449E-5</v>
      </c>
      <c r="Y292" s="10">
        <f t="shared" si="26"/>
        <v>3.2409200688165996</v>
      </c>
      <c r="Z292" s="10">
        <f t="shared" si="27"/>
        <v>1.9008353687888224</v>
      </c>
      <c r="AA292" s="51">
        <f t="shared" si="28"/>
        <v>0.75496349779883265</v>
      </c>
    </row>
    <row r="293" spans="1:27" ht="15" customHeight="1" x14ac:dyDescent="0.25">
      <c r="A293" s="30" t="s">
        <v>407</v>
      </c>
      <c r="B293" s="31">
        <v>36.061999999999998</v>
      </c>
      <c r="C293" s="32">
        <v>72</v>
      </c>
      <c r="D293" s="31">
        <v>9.56</v>
      </c>
      <c r="E293" s="32"/>
      <c r="F293" s="33">
        <v>0.282663</v>
      </c>
      <c r="G293" s="33">
        <v>3.3000000000000003E-5</v>
      </c>
      <c r="H293" s="33">
        <v>1.4189999999999999E-3</v>
      </c>
      <c r="I293" s="33">
        <v>1.9000000000000001E-5</v>
      </c>
      <c r="J293" s="34">
        <v>3.891E-2</v>
      </c>
      <c r="K293" s="34">
        <v>7.7999999999999999E-4</v>
      </c>
      <c r="M293" s="34">
        <v>1.467211</v>
      </c>
      <c r="N293" s="34">
        <v>5.1E-5</v>
      </c>
      <c r="O293" s="35">
        <v>-1.5406</v>
      </c>
      <c r="P293" s="35">
        <v>3.8E-3</v>
      </c>
      <c r="Q293" s="36">
        <v>-1.278</v>
      </c>
      <c r="R293" s="36">
        <v>2.7E-2</v>
      </c>
      <c r="T293" s="49">
        <v>235.4</v>
      </c>
      <c r="U293" s="49">
        <v>5.8</v>
      </c>
      <c r="V293" s="49">
        <v>100.64129970072682</v>
      </c>
      <c r="W293" s="9">
        <f t="shared" si="29"/>
        <v>0.28265674988705131</v>
      </c>
      <c r="X293" s="9">
        <f t="shared" si="25"/>
        <v>4.6111260304368053E-5</v>
      </c>
      <c r="Y293" s="10">
        <f t="shared" si="26"/>
        <v>0.69856757822117643</v>
      </c>
      <c r="Z293" s="10">
        <f t="shared" si="27"/>
        <v>1.6314657798166543</v>
      </c>
      <c r="AA293" s="51">
        <f t="shared" si="28"/>
        <v>0.8345552088850281</v>
      </c>
    </row>
    <row r="294" spans="1:27" ht="15" customHeight="1" x14ac:dyDescent="0.25">
      <c r="A294" s="30" t="s">
        <v>408</v>
      </c>
      <c r="B294" s="31">
        <v>36.154000000000003</v>
      </c>
      <c r="C294" s="32">
        <v>72</v>
      </c>
      <c r="D294" s="31">
        <v>7.75</v>
      </c>
      <c r="E294" s="32"/>
      <c r="F294" s="33">
        <v>0.28218700000000002</v>
      </c>
      <c r="G294" s="33">
        <v>3.4999999999999997E-5</v>
      </c>
      <c r="H294" s="33">
        <v>1.523E-3</v>
      </c>
      <c r="I294" s="33">
        <v>2.0000000000000002E-5</v>
      </c>
      <c r="J294" s="34">
        <v>4.0869999999999997E-2</v>
      </c>
      <c r="K294" s="34">
        <v>5.5000000000000003E-4</v>
      </c>
      <c r="M294" s="34">
        <v>1.4671719999999999</v>
      </c>
      <c r="N294" s="34">
        <v>5.1999999999999997E-5</v>
      </c>
      <c r="O294" s="35">
        <v>-1.5351999999999999</v>
      </c>
      <c r="P294" s="35">
        <v>3.3999999999999998E-3</v>
      </c>
      <c r="Q294" s="36">
        <v>-1.2669999999999999</v>
      </c>
      <c r="R294" s="36">
        <v>2.4E-2</v>
      </c>
      <c r="T294" s="49">
        <v>595.79999999999995</v>
      </c>
      <c r="U294" s="49">
        <v>12</v>
      </c>
      <c r="V294" s="49">
        <v>96.501457725947517</v>
      </c>
      <c r="W294" s="9">
        <f t="shared" si="29"/>
        <v>0.28216996420461327</v>
      </c>
      <c r="X294" s="9">
        <f t="shared" si="25"/>
        <v>4.7563098373184102E-5</v>
      </c>
      <c r="Y294" s="10">
        <f t="shared" si="26"/>
        <v>-8.4698683916140105</v>
      </c>
      <c r="Z294" s="10">
        <f t="shared" si="27"/>
        <v>1.6841910579945552</v>
      </c>
      <c r="AA294" s="51">
        <f t="shared" si="28"/>
        <v>1.5060108806194505</v>
      </c>
    </row>
    <row r="295" spans="1:27" ht="15" customHeight="1" x14ac:dyDescent="0.25">
      <c r="A295" s="30" t="s">
        <v>409</v>
      </c>
      <c r="B295" s="31">
        <v>36.152000000000001</v>
      </c>
      <c r="C295" s="32">
        <v>72</v>
      </c>
      <c r="D295" s="31">
        <v>7.48</v>
      </c>
      <c r="E295" s="32"/>
      <c r="F295" s="33">
        <v>0.28268799999999999</v>
      </c>
      <c r="G295" s="33">
        <v>3.6000000000000001E-5</v>
      </c>
      <c r="H295" s="33">
        <v>2.3709999999999998E-3</v>
      </c>
      <c r="I295" s="33">
        <v>5.8E-5</v>
      </c>
      <c r="J295" s="34">
        <v>6.6299999999999998E-2</v>
      </c>
      <c r="K295" s="34">
        <v>2E-3</v>
      </c>
      <c r="M295" s="34">
        <v>1.467123</v>
      </c>
      <c r="N295" s="34">
        <v>5.3000000000000001E-5</v>
      </c>
      <c r="O295" s="35">
        <v>-1.5367999999999999</v>
      </c>
      <c r="P295" s="35">
        <v>4.3E-3</v>
      </c>
      <c r="Q295" s="36">
        <v>-1.282</v>
      </c>
      <c r="R295" s="36">
        <v>0.02</v>
      </c>
      <c r="T295" s="49">
        <v>241.2</v>
      </c>
      <c r="U295" s="49">
        <v>5.0999999999999996</v>
      </c>
      <c r="V295" s="49">
        <v>101.13207547169812</v>
      </c>
      <c r="W295" s="9">
        <f t="shared" si="29"/>
        <v>0.28267729882661657</v>
      </c>
      <c r="X295" s="9">
        <f t="shared" si="25"/>
        <v>4.8303709245328031E-5</v>
      </c>
      <c r="Y295" s="10">
        <f t="shared" si="26"/>
        <v>1.5549360124067491</v>
      </c>
      <c r="Z295" s="10">
        <f t="shared" si="27"/>
        <v>1.7090590706625441</v>
      </c>
      <c r="AA295" s="51">
        <f t="shared" si="28"/>
        <v>0.82000423528408861</v>
      </c>
    </row>
    <row r="296" spans="1:27" ht="15" customHeight="1" x14ac:dyDescent="0.25">
      <c r="A296" s="30" t="s">
        <v>410</v>
      </c>
      <c r="B296" s="31">
        <v>36.055999999999997</v>
      </c>
      <c r="C296" s="32">
        <v>72</v>
      </c>
      <c r="D296" s="31">
        <v>8.4600000000000009</v>
      </c>
      <c r="E296" s="32"/>
      <c r="F296" s="33">
        <v>0.28237499999999999</v>
      </c>
      <c r="G296" s="33">
        <v>3.3000000000000003E-5</v>
      </c>
      <c r="H296" s="33">
        <v>8.9349999999999998E-4</v>
      </c>
      <c r="I296" s="33">
        <v>6.0000000000000002E-6</v>
      </c>
      <c r="J296" s="34">
        <v>2.4879999999999999E-2</v>
      </c>
      <c r="K296" s="34">
        <v>2.1000000000000001E-4</v>
      </c>
      <c r="M296" s="34">
        <v>1.467176</v>
      </c>
      <c r="N296" s="34">
        <v>5.0000000000000002E-5</v>
      </c>
      <c r="O296" s="35">
        <v>-1.5321</v>
      </c>
      <c r="P296" s="35">
        <v>4.1999999999999997E-3</v>
      </c>
      <c r="Q296" s="36">
        <v>-1.2829999999999999</v>
      </c>
      <c r="R296" s="36">
        <v>4.2000000000000003E-2</v>
      </c>
      <c r="T296" s="49">
        <v>395.2</v>
      </c>
      <c r="U296" s="49">
        <v>9.3000000000000007</v>
      </c>
      <c r="V296" s="49">
        <v>98.137571393096607</v>
      </c>
      <c r="W296" s="9">
        <f t="shared" si="29"/>
        <v>0.28236838303265221</v>
      </c>
      <c r="X296" s="9">
        <f t="shared" si="25"/>
        <v>4.6111260304368053E-5</v>
      </c>
      <c r="Y296" s="10">
        <f t="shared" si="26"/>
        <v>-5.9385816141455106</v>
      </c>
      <c r="Z296" s="10">
        <f t="shared" si="27"/>
        <v>1.6320480452214348</v>
      </c>
      <c r="AA296" s="51">
        <f t="shared" si="28"/>
        <v>1.2223206993702858</v>
      </c>
    </row>
    <row r="297" spans="1:27" ht="15" customHeight="1" x14ac:dyDescent="0.25">
      <c r="A297" s="30" t="s">
        <v>411</v>
      </c>
      <c r="B297" s="31">
        <v>36.161999999999999</v>
      </c>
      <c r="C297" s="32">
        <v>72</v>
      </c>
      <c r="D297" s="31">
        <v>7.41</v>
      </c>
      <c r="E297" s="32"/>
      <c r="F297" s="33">
        <v>0.28206900000000001</v>
      </c>
      <c r="G297" s="33">
        <v>3.4999999999999997E-5</v>
      </c>
      <c r="H297" s="33">
        <v>5.6559999999999998E-4</v>
      </c>
      <c r="I297" s="33">
        <v>3.8999999999999999E-6</v>
      </c>
      <c r="J297" s="34">
        <v>1.559E-2</v>
      </c>
      <c r="K297" s="34">
        <v>1.8000000000000001E-4</v>
      </c>
      <c r="M297" s="34">
        <v>1.467185</v>
      </c>
      <c r="N297" s="34">
        <v>4.3000000000000002E-5</v>
      </c>
      <c r="O297" s="35">
        <v>-1.5316000000000001</v>
      </c>
      <c r="P297" s="35">
        <v>4.1999999999999997E-3</v>
      </c>
      <c r="Q297" s="36">
        <v>-1.177</v>
      </c>
      <c r="R297" s="36">
        <v>6.8000000000000005E-2</v>
      </c>
      <c r="T297" s="49">
        <v>1028</v>
      </c>
      <c r="U297" s="49">
        <v>23</v>
      </c>
      <c r="V297" s="49">
        <v>100.78431372549019</v>
      </c>
      <c r="W297" s="9">
        <f t="shared" si="29"/>
        <v>0.2820580397324956</v>
      </c>
      <c r="X297" s="9">
        <f t="shared" si="25"/>
        <v>4.7563098373184102E-5</v>
      </c>
      <c r="Y297" s="10">
        <f t="shared" si="26"/>
        <v>-2.6886265205050552</v>
      </c>
      <c r="Z297" s="10">
        <f t="shared" si="27"/>
        <v>1.685834251613505</v>
      </c>
      <c r="AA297" s="51">
        <f t="shared" si="28"/>
        <v>1.6294037994842334</v>
      </c>
    </row>
    <row r="298" spans="1:27" ht="15" customHeight="1" x14ac:dyDescent="0.25">
      <c r="A298" s="30" t="s">
        <v>412</v>
      </c>
      <c r="B298" s="31">
        <v>36.055999999999997</v>
      </c>
      <c r="C298" s="32">
        <v>72</v>
      </c>
      <c r="D298" s="31">
        <v>8.7799999999999994</v>
      </c>
      <c r="E298" s="32"/>
      <c r="F298" s="33">
        <v>0.282254</v>
      </c>
      <c r="G298" s="33">
        <v>3.3000000000000003E-5</v>
      </c>
      <c r="H298" s="33">
        <v>5.0869999999999995E-4</v>
      </c>
      <c r="I298" s="33">
        <v>6.2999999999999998E-6</v>
      </c>
      <c r="J298" s="34">
        <v>1.516E-2</v>
      </c>
      <c r="K298" s="34">
        <v>2.3000000000000001E-4</v>
      </c>
      <c r="M298" s="34">
        <v>1.4671920000000001</v>
      </c>
      <c r="N298" s="34">
        <v>4.3999999999999999E-5</v>
      </c>
      <c r="O298" s="35">
        <v>-1.5366</v>
      </c>
      <c r="P298" s="35">
        <v>4.4000000000000003E-3</v>
      </c>
      <c r="Q298" s="36">
        <v>-1.2549999999999999</v>
      </c>
      <c r="R298" s="36">
        <v>5.5E-2</v>
      </c>
      <c r="T298" s="49">
        <v>725</v>
      </c>
      <c r="U298" s="49">
        <v>17</v>
      </c>
      <c r="V298" s="49">
        <v>98.639455782312922</v>
      </c>
      <c r="W298" s="9">
        <f t="shared" si="29"/>
        <v>0.28224706755187728</v>
      </c>
      <c r="X298" s="9">
        <f t="shared" si="25"/>
        <v>4.6111260304368053E-5</v>
      </c>
      <c r="Y298" s="10">
        <f t="shared" si="26"/>
        <v>-2.8349837313923487</v>
      </c>
      <c r="Z298" s="10">
        <f t="shared" si="27"/>
        <v>1.6332565732890547</v>
      </c>
      <c r="AA298" s="51">
        <f t="shared" si="28"/>
        <v>1.3753934170764464</v>
      </c>
    </row>
    <row r="299" spans="1:27" ht="15" customHeight="1" x14ac:dyDescent="0.25">
      <c r="A299" s="30" t="s">
        <v>413</v>
      </c>
      <c r="B299" s="31">
        <v>36.124000000000002</v>
      </c>
      <c r="C299" s="32">
        <v>72</v>
      </c>
      <c r="D299" s="31">
        <v>5.45</v>
      </c>
      <c r="E299" s="32"/>
      <c r="F299" s="33">
        <v>0.28261700000000001</v>
      </c>
      <c r="G299" s="33">
        <v>4.5000000000000003E-5</v>
      </c>
      <c r="H299" s="33">
        <v>5.2269999999999997E-4</v>
      </c>
      <c r="I299" s="33">
        <v>7.6000000000000001E-6</v>
      </c>
      <c r="J299" s="34">
        <v>1.414E-2</v>
      </c>
      <c r="K299" s="34">
        <v>2.7E-4</v>
      </c>
      <c r="M299" s="34">
        <v>1.4671890000000001</v>
      </c>
      <c r="N299" s="34">
        <v>5.3999999999999998E-5</v>
      </c>
      <c r="O299" s="35">
        <v>-1.5258</v>
      </c>
      <c r="P299" s="35">
        <v>5.8999999999999999E-3</v>
      </c>
      <c r="Q299" s="36">
        <v>-1.2589999999999999</v>
      </c>
      <c r="R299" s="36">
        <v>9.7000000000000003E-2</v>
      </c>
      <c r="T299" s="49">
        <v>605</v>
      </c>
      <c r="U299" s="49">
        <v>15</v>
      </c>
      <c r="V299" s="49">
        <v>98.055105348460287</v>
      </c>
      <c r="W299" s="9">
        <f t="shared" ref="W299:W330" si="30">F299-(H299*(EXP($W$4*T299*1000000)-1))</f>
        <v>0.28261106245033252</v>
      </c>
      <c r="X299" s="9">
        <f t="shared" si="25"/>
        <v>5.5337585119493502E-5</v>
      </c>
      <c r="Y299" s="10">
        <f t="shared" si="26"/>
        <v>7.3560653183712965</v>
      </c>
      <c r="Z299" s="10">
        <f t="shared" si="27"/>
        <v>1.9595231456404072</v>
      </c>
      <c r="AA299" s="51">
        <f t="shared" si="28"/>
        <v>0.87851986529945603</v>
      </c>
    </row>
    <row r="300" spans="1:27" ht="15" customHeight="1" x14ac:dyDescent="0.25">
      <c r="A300" s="30" t="s">
        <v>414</v>
      </c>
      <c r="B300" s="31">
        <v>36.084000000000003</v>
      </c>
      <c r="C300" s="32">
        <v>72</v>
      </c>
      <c r="D300" s="31">
        <v>6.74</v>
      </c>
      <c r="E300" s="32"/>
      <c r="F300" s="33">
        <v>0.282721</v>
      </c>
      <c r="G300" s="33">
        <v>3.4999999999999997E-5</v>
      </c>
      <c r="H300" s="33">
        <v>1.5950000000000001E-3</v>
      </c>
      <c r="I300" s="33">
        <v>1.2999999999999999E-5</v>
      </c>
      <c r="J300" s="34">
        <v>4.7300000000000002E-2</v>
      </c>
      <c r="K300" s="34">
        <v>2.5999999999999998E-4</v>
      </c>
      <c r="M300" s="34">
        <v>1.467133</v>
      </c>
      <c r="N300" s="34">
        <v>5.5000000000000002E-5</v>
      </c>
      <c r="O300" s="35">
        <v>-1.5238</v>
      </c>
      <c r="P300" s="35">
        <v>4.7000000000000002E-3</v>
      </c>
      <c r="Q300" s="36">
        <v>-1.248</v>
      </c>
      <c r="R300" s="36">
        <v>2.5000000000000001E-2</v>
      </c>
      <c r="T300" s="49">
        <v>251.6</v>
      </c>
      <c r="U300" s="49">
        <v>5.5</v>
      </c>
      <c r="V300" s="49">
        <v>98.705374656728125</v>
      </c>
      <c r="W300" s="9">
        <f t="shared" si="30"/>
        <v>0.28271349006699459</v>
      </c>
      <c r="X300" s="9">
        <f t="shared" si="25"/>
        <v>4.7563098373184102E-5</v>
      </c>
      <c r="Y300" s="10">
        <f t="shared" si="26"/>
        <v>3.0674035628064367</v>
      </c>
      <c r="Z300" s="10">
        <f t="shared" si="27"/>
        <v>1.6828941513780116</v>
      </c>
      <c r="AA300" s="51">
        <f t="shared" si="28"/>
        <v>0.75620695983914643</v>
      </c>
    </row>
    <row r="301" spans="1:27" ht="15" customHeight="1" x14ac:dyDescent="0.25">
      <c r="A301" s="30" t="s">
        <v>415</v>
      </c>
      <c r="B301" s="31">
        <v>36.085999999999999</v>
      </c>
      <c r="C301" s="32">
        <v>72</v>
      </c>
      <c r="D301" s="31">
        <v>5.0999999999999996</v>
      </c>
      <c r="E301" s="32"/>
      <c r="F301" s="33">
        <v>0.28281299999999998</v>
      </c>
      <c r="G301" s="33">
        <v>5.8999999999999998E-5</v>
      </c>
      <c r="H301" s="33">
        <v>1.9250000000000001E-3</v>
      </c>
      <c r="I301" s="33">
        <v>1.5999999999999999E-5</v>
      </c>
      <c r="J301" s="34">
        <v>5.0430000000000003E-2</v>
      </c>
      <c r="K301" s="34">
        <v>5.1999999999999995E-4</v>
      </c>
      <c r="M301" s="34">
        <v>1.4671050000000001</v>
      </c>
      <c r="N301" s="34">
        <v>7.3999999999999996E-5</v>
      </c>
      <c r="O301" s="35">
        <v>-1.5278</v>
      </c>
      <c r="P301" s="35">
        <v>6.1999999999999998E-3</v>
      </c>
      <c r="Q301" s="36">
        <v>-1.2589999999999999</v>
      </c>
      <c r="R301" s="36">
        <v>3.7999999999999999E-2</v>
      </c>
      <c r="T301" s="49">
        <v>216.2</v>
      </c>
      <c r="U301" s="49">
        <v>4.9000000000000004</v>
      </c>
      <c r="V301" s="49">
        <v>101.98113207547171</v>
      </c>
      <c r="W301" s="9">
        <f t="shared" si="30"/>
        <v>0.28280521412295395</v>
      </c>
      <c r="X301" s="9">
        <f t="shared" si="25"/>
        <v>6.7217916710183664E-5</v>
      </c>
      <c r="Y301" s="10">
        <f t="shared" si="26"/>
        <v>5.5232111892267177</v>
      </c>
      <c r="Z301" s="10">
        <f t="shared" si="27"/>
        <v>2.3781401200007046</v>
      </c>
      <c r="AA301" s="51">
        <f t="shared" si="28"/>
        <v>0.63102174976132441</v>
      </c>
    </row>
    <row r="302" spans="1:27" ht="15" customHeight="1" x14ac:dyDescent="0.25">
      <c r="A302" s="30" t="s">
        <v>416</v>
      </c>
      <c r="B302" s="31">
        <v>36.058</v>
      </c>
      <c r="C302" s="32">
        <v>72</v>
      </c>
      <c r="D302" s="31">
        <v>6.26</v>
      </c>
      <c r="E302" s="32"/>
      <c r="F302" s="33">
        <v>0.28256799999999999</v>
      </c>
      <c r="G302" s="33">
        <v>3.6999999999999998E-5</v>
      </c>
      <c r="H302" s="33">
        <v>8.8800000000000001E-4</v>
      </c>
      <c r="I302" s="33">
        <v>1.8E-5</v>
      </c>
      <c r="J302" s="34">
        <v>2.3650000000000001E-2</v>
      </c>
      <c r="K302" s="34">
        <v>5.1000000000000004E-4</v>
      </c>
      <c r="M302" s="34">
        <v>1.467206</v>
      </c>
      <c r="N302" s="34">
        <v>4.6E-5</v>
      </c>
      <c r="O302" s="35">
        <v>-1.5397000000000001</v>
      </c>
      <c r="P302" s="35">
        <v>5.1999999999999998E-3</v>
      </c>
      <c r="Q302" s="36">
        <v>-1.26</v>
      </c>
      <c r="R302" s="36">
        <v>4.9000000000000002E-2</v>
      </c>
      <c r="T302" s="49">
        <v>759</v>
      </c>
      <c r="U302" s="49">
        <v>18</v>
      </c>
      <c r="V302" s="49">
        <v>100</v>
      </c>
      <c r="W302" s="9">
        <f t="shared" si="30"/>
        <v>0.28255532698978941</v>
      </c>
      <c r="X302" s="9">
        <f t="shared" si="25"/>
        <v>4.9053525121617799E-5</v>
      </c>
      <c r="Y302" s="10">
        <f t="shared" si="26"/>
        <v>8.8502105746868232</v>
      </c>
      <c r="Z302" s="10">
        <f t="shared" si="27"/>
        <v>1.7376044206041108</v>
      </c>
      <c r="AA302" s="51">
        <f t="shared" si="28"/>
        <v>0.95496193405877627</v>
      </c>
    </row>
    <row r="303" spans="1:27" ht="15" customHeight="1" x14ac:dyDescent="0.25">
      <c r="A303" s="30" t="s">
        <v>417</v>
      </c>
      <c r="B303" s="31">
        <v>35.945999999999998</v>
      </c>
      <c r="C303" s="32">
        <v>72</v>
      </c>
      <c r="D303" s="31">
        <v>7.15</v>
      </c>
      <c r="E303" s="32"/>
      <c r="F303" s="33">
        <v>0.28291500000000003</v>
      </c>
      <c r="G303" s="33">
        <v>3.1000000000000001E-5</v>
      </c>
      <c r="H303" s="33">
        <v>8.9289999999999997E-4</v>
      </c>
      <c r="I303" s="33">
        <v>5.8000000000000004E-6</v>
      </c>
      <c r="J303" s="34">
        <v>2.1059999999999999E-2</v>
      </c>
      <c r="K303" s="34">
        <v>2.0000000000000001E-4</v>
      </c>
      <c r="M303" s="34">
        <v>1.467155</v>
      </c>
      <c r="N303" s="34">
        <v>5.5999999999999999E-5</v>
      </c>
      <c r="O303" s="35">
        <v>-1.5304</v>
      </c>
      <c r="P303" s="35">
        <v>4.1000000000000003E-3</v>
      </c>
      <c r="Q303" s="36">
        <v>-1.2210000000000001</v>
      </c>
      <c r="R303" s="36">
        <v>4.7E-2</v>
      </c>
      <c r="T303" s="49">
        <v>216.5</v>
      </c>
      <c r="U303" s="49">
        <v>5.3</v>
      </c>
      <c r="V303" s="49">
        <v>101.3102480112307</v>
      </c>
      <c r="W303" s="9">
        <f t="shared" si="30"/>
        <v>0.28291138354505951</v>
      </c>
      <c r="X303" s="9">
        <f t="shared" si="25"/>
        <v>4.4701770958846688E-5</v>
      </c>
      <c r="Y303" s="10">
        <f t="shared" si="26"/>
        <v>9.2861296798241177</v>
      </c>
      <c r="Z303" s="10">
        <f t="shared" si="27"/>
        <v>1.5815299137966754</v>
      </c>
      <c r="AA303" s="51">
        <f t="shared" si="28"/>
        <v>0.47126798916144147</v>
      </c>
    </row>
    <row r="304" spans="1:27" ht="15" customHeight="1" x14ac:dyDescent="0.25">
      <c r="A304" s="30" t="s">
        <v>418</v>
      </c>
      <c r="B304" s="31">
        <v>34.274000000000001</v>
      </c>
      <c r="C304" s="32">
        <v>69</v>
      </c>
      <c r="D304" s="31">
        <v>5.9160000000000004</v>
      </c>
      <c r="E304" s="32"/>
      <c r="F304" s="33">
        <v>0.28194900000000001</v>
      </c>
      <c r="G304" s="33">
        <v>5.1E-5</v>
      </c>
      <c r="H304" s="33">
        <v>5.7300000000000005E-4</v>
      </c>
      <c r="I304" s="33">
        <v>6.0999999999999999E-5</v>
      </c>
      <c r="J304" s="34">
        <v>1.4999999999999999E-2</v>
      </c>
      <c r="K304" s="34">
        <v>1.6999999999999999E-3</v>
      </c>
      <c r="M304" s="34">
        <v>1.467171</v>
      </c>
      <c r="N304" s="34">
        <v>7.6000000000000004E-5</v>
      </c>
      <c r="O304" s="35">
        <v>-1.5236000000000001</v>
      </c>
      <c r="P304" s="35">
        <v>4.4000000000000003E-3</v>
      </c>
      <c r="Q304" s="36">
        <v>-1.2689999999999999</v>
      </c>
      <c r="R304" s="36">
        <v>9.6000000000000002E-2</v>
      </c>
      <c r="T304" s="49">
        <v>591</v>
      </c>
      <c r="U304" s="49">
        <v>16</v>
      </c>
      <c r="V304" s="49">
        <v>97.203947368421055</v>
      </c>
      <c r="W304" s="9">
        <f t="shared" si="30"/>
        <v>0.28194264252560003</v>
      </c>
      <c r="X304" s="9">
        <f t="shared" si="25"/>
        <v>6.031789391927729E-5</v>
      </c>
      <c r="Y304" s="10">
        <f t="shared" si="26"/>
        <v>-16.626872159773988</v>
      </c>
      <c r="Z304" s="10">
        <f t="shared" si="27"/>
        <v>2.1358104467195123</v>
      </c>
      <c r="AA304" s="51">
        <f t="shared" si="28"/>
        <v>1.7925661123791514</v>
      </c>
    </row>
    <row r="305" spans="1:27" ht="15" customHeight="1" x14ac:dyDescent="0.25">
      <c r="A305" s="30" t="s">
        <v>419</v>
      </c>
      <c r="B305" s="31">
        <v>33.020000000000003</v>
      </c>
      <c r="C305" s="32">
        <v>66</v>
      </c>
      <c r="D305" s="31">
        <v>5.14</v>
      </c>
      <c r="E305" s="32"/>
      <c r="F305" s="33">
        <v>0.28244799999999998</v>
      </c>
      <c r="G305" s="33">
        <v>4.8000000000000001E-5</v>
      </c>
      <c r="H305" s="33">
        <v>2.6790999999999998E-3</v>
      </c>
      <c r="I305" s="33">
        <v>5.5999999999999997E-6</v>
      </c>
      <c r="J305" s="34">
        <v>7.5399999999999995E-2</v>
      </c>
      <c r="K305" s="34">
        <v>2.7E-4</v>
      </c>
      <c r="M305" s="34">
        <v>1.467217</v>
      </c>
      <c r="N305" s="34">
        <v>5.3999999999999998E-5</v>
      </c>
      <c r="O305" s="35">
        <v>-1.5243</v>
      </c>
      <c r="P305" s="35">
        <v>6.0000000000000001E-3</v>
      </c>
      <c r="Q305" s="36">
        <v>-1.2669999999999999</v>
      </c>
      <c r="R305" s="36">
        <v>2.3E-2</v>
      </c>
      <c r="T305" s="49">
        <v>307.5</v>
      </c>
      <c r="U305" s="49">
        <v>8.9</v>
      </c>
      <c r="V305" s="49">
        <v>99.225556631171358</v>
      </c>
      <c r="W305" s="9">
        <f t="shared" si="30"/>
        <v>0.28243257498458946</v>
      </c>
      <c r="X305" s="9">
        <f t="shared" si="25"/>
        <v>5.7803532131325585E-5</v>
      </c>
      <c r="Y305" s="10">
        <f t="shared" si="26"/>
        <v>-5.6254972478886334</v>
      </c>
      <c r="Z305" s="10">
        <f t="shared" si="27"/>
        <v>2.0454798733238189</v>
      </c>
      <c r="AA305" s="51">
        <f t="shared" si="28"/>
        <v>1.1762351141065615</v>
      </c>
    </row>
    <row r="306" spans="1:27" ht="15" customHeight="1" x14ac:dyDescent="0.25">
      <c r="A306" s="30" t="s">
        <v>420</v>
      </c>
      <c r="B306" s="31">
        <v>31.347999999999999</v>
      </c>
      <c r="C306" s="32">
        <v>63</v>
      </c>
      <c r="D306" s="31">
        <v>4.92</v>
      </c>
      <c r="E306" s="32"/>
      <c r="F306" s="33">
        <v>0.28217100000000001</v>
      </c>
      <c r="G306" s="33">
        <v>6.3E-5</v>
      </c>
      <c r="H306" s="33">
        <v>9.2100000000000005E-4</v>
      </c>
      <c r="I306" s="33">
        <v>3.1000000000000001E-5</v>
      </c>
      <c r="J306" s="34">
        <v>2.4279999999999999E-2</v>
      </c>
      <c r="K306" s="34">
        <v>9.3999999999999997E-4</v>
      </c>
      <c r="M306" s="34">
        <v>1.4671989999999999</v>
      </c>
      <c r="N306" s="34">
        <v>6.6000000000000005E-5</v>
      </c>
      <c r="O306" s="35">
        <v>-1.5381</v>
      </c>
      <c r="P306" s="35">
        <v>6.1000000000000004E-3</v>
      </c>
      <c r="Q306" s="36">
        <v>-1.3169999999999999</v>
      </c>
      <c r="R306" s="36">
        <v>7.6999999999999999E-2</v>
      </c>
      <c r="T306" s="49">
        <v>525.29999999999995</v>
      </c>
      <c r="U306" s="49">
        <v>12</v>
      </c>
      <c r="V306" s="49">
        <v>101.40926640926639</v>
      </c>
      <c r="W306" s="9">
        <f t="shared" si="30"/>
        <v>0.28216192299178144</v>
      </c>
      <c r="X306" s="9">
        <f t="shared" si="25"/>
        <v>7.0754846666904657E-5</v>
      </c>
      <c r="Y306" s="10">
        <f t="shared" si="26"/>
        <v>-10.335452102101517</v>
      </c>
      <c r="Z306" s="10">
        <f t="shared" si="27"/>
        <v>2.5050055508757385</v>
      </c>
      <c r="AA306" s="51">
        <f t="shared" si="28"/>
        <v>1.504406745592817</v>
      </c>
    </row>
    <row r="307" spans="1:27" ht="15" customHeight="1" x14ac:dyDescent="0.25">
      <c r="A307" s="30" t="s">
        <v>421</v>
      </c>
      <c r="B307" s="31">
        <v>35.945999999999998</v>
      </c>
      <c r="C307" s="32">
        <v>72</v>
      </c>
      <c r="D307" s="31">
        <v>9.6</v>
      </c>
      <c r="E307" s="32"/>
      <c r="F307" s="33">
        <v>0.28223300000000001</v>
      </c>
      <c r="G307" s="33">
        <v>3.0000000000000001E-5</v>
      </c>
      <c r="H307" s="33">
        <v>7.5600000000000005E-4</v>
      </c>
      <c r="I307" s="33">
        <v>2.8E-5</v>
      </c>
      <c r="J307" s="34">
        <v>2.1770000000000001E-2</v>
      </c>
      <c r="K307" s="34">
        <v>7.2000000000000005E-4</v>
      </c>
      <c r="M307" s="34">
        <v>1.46719</v>
      </c>
      <c r="N307" s="34">
        <v>4.8999999999999998E-5</v>
      </c>
      <c r="O307" s="35">
        <v>-1.5354000000000001</v>
      </c>
      <c r="P307" s="35">
        <v>4.3E-3</v>
      </c>
      <c r="Q307" s="36">
        <v>-1.2749999999999999</v>
      </c>
      <c r="R307" s="36">
        <v>3.9E-2</v>
      </c>
      <c r="T307" s="49">
        <v>346</v>
      </c>
      <c r="U307" s="49">
        <v>12</v>
      </c>
      <c r="V307" s="49">
        <v>96.378830083565461</v>
      </c>
      <c r="W307" s="9">
        <f t="shared" si="30"/>
        <v>0.28222810056839431</v>
      </c>
      <c r="X307" s="9">
        <f t="shared" si="25"/>
        <v>4.4014183246508038E-5</v>
      </c>
      <c r="Y307" s="10">
        <f t="shared" si="26"/>
        <v>-12.002343471071431</v>
      </c>
      <c r="Z307" s="10">
        <f t="shared" si="27"/>
        <v>1.5576533953731708</v>
      </c>
      <c r="AA307" s="51">
        <f t="shared" si="28"/>
        <v>1.4130231461800786</v>
      </c>
    </row>
    <row r="308" spans="1:27" ht="15" customHeight="1" x14ac:dyDescent="0.25">
      <c r="A308" s="30" t="s">
        <v>422</v>
      </c>
      <c r="B308" s="31">
        <v>22.989000000000001</v>
      </c>
      <c r="C308" s="32">
        <v>46</v>
      </c>
      <c r="D308" s="31">
        <v>6.27</v>
      </c>
      <c r="E308" s="32"/>
      <c r="F308" s="33">
        <v>0.281416</v>
      </c>
      <c r="G308" s="33">
        <v>4.1E-5</v>
      </c>
      <c r="H308" s="33">
        <v>1.649E-4</v>
      </c>
      <c r="I308" s="33">
        <v>3.8999999999999999E-6</v>
      </c>
      <c r="J308" s="34">
        <v>5.2399999999999999E-3</v>
      </c>
      <c r="K308" s="34">
        <v>1.2E-4</v>
      </c>
      <c r="M308" s="34">
        <v>1.467184</v>
      </c>
      <c r="N308" s="34">
        <v>7.7000000000000001E-5</v>
      </c>
      <c r="O308" s="35">
        <v>-1.534</v>
      </c>
      <c r="P308" s="35">
        <v>5.5999999999999999E-3</v>
      </c>
      <c r="Q308" s="36">
        <v>-1.1000000000000001</v>
      </c>
      <c r="R308" s="36">
        <v>0.28000000000000003</v>
      </c>
      <c r="T308" s="49">
        <v>2020</v>
      </c>
      <c r="U308" s="49">
        <v>21</v>
      </c>
      <c r="V308" s="49">
        <v>100</v>
      </c>
      <c r="W308" s="9">
        <f t="shared" si="30"/>
        <v>0.28140966230345554</v>
      </c>
      <c r="X308" s="9">
        <f t="shared" si="25"/>
        <v>5.2136823137367976E-5</v>
      </c>
      <c r="Y308" s="10">
        <f t="shared" si="26"/>
        <v>-2.9830007339870512</v>
      </c>
      <c r="Z308" s="10">
        <f t="shared" si="27"/>
        <v>1.85214929340205</v>
      </c>
      <c r="AA308" s="51">
        <f t="shared" si="28"/>
        <v>2.4840669649875018</v>
      </c>
    </row>
    <row r="309" spans="1:27" ht="15" customHeight="1" x14ac:dyDescent="0.25">
      <c r="A309" s="30" t="s">
        <v>423</v>
      </c>
      <c r="B309" s="31">
        <v>35.945999999999998</v>
      </c>
      <c r="C309" s="32">
        <v>72</v>
      </c>
      <c r="D309" s="31">
        <v>7.01</v>
      </c>
      <c r="E309" s="32"/>
      <c r="F309" s="33">
        <v>0.282694</v>
      </c>
      <c r="G309" s="33">
        <v>4.1E-5</v>
      </c>
      <c r="H309" s="33">
        <v>1.8864000000000001E-3</v>
      </c>
      <c r="I309" s="33">
        <v>7.7000000000000008E-6</v>
      </c>
      <c r="J309" s="34">
        <v>5.1819999999999998E-2</v>
      </c>
      <c r="K309" s="34">
        <v>4.4999999999999999E-4</v>
      </c>
      <c r="M309" s="34">
        <v>1.4671339999999999</v>
      </c>
      <c r="N309" s="34">
        <v>4.3999999999999999E-5</v>
      </c>
      <c r="O309" s="35">
        <v>-1.5305</v>
      </c>
      <c r="P309" s="35">
        <v>4.1999999999999997E-3</v>
      </c>
      <c r="Q309" s="36">
        <v>-1.282</v>
      </c>
      <c r="R309" s="36">
        <v>2.9000000000000001E-2</v>
      </c>
      <c r="T309" s="49">
        <v>246</v>
      </c>
      <c r="U309" s="49">
        <v>6.8</v>
      </c>
      <c r="V309" s="49">
        <v>101.23456790123457</v>
      </c>
      <c r="W309" s="9">
        <f t="shared" si="30"/>
        <v>0.28268531617800102</v>
      </c>
      <c r="X309" s="9">
        <f t="shared" si="25"/>
        <v>5.2136823137367976E-5</v>
      </c>
      <c r="Y309" s="10">
        <f t="shared" si="26"/>
        <v>1.9456458547062461</v>
      </c>
      <c r="Z309" s="10">
        <f t="shared" si="27"/>
        <v>1.8447002420129976</v>
      </c>
      <c r="AA309" s="51">
        <f t="shared" si="28"/>
        <v>0.80074401245722304</v>
      </c>
    </row>
    <row r="310" spans="1:27" ht="15" customHeight="1" x14ac:dyDescent="0.25">
      <c r="A310" s="30" t="s">
        <v>424</v>
      </c>
      <c r="B310" s="31">
        <v>35.945999999999998</v>
      </c>
      <c r="C310" s="32">
        <v>72</v>
      </c>
      <c r="D310" s="31">
        <v>7.52</v>
      </c>
      <c r="E310" s="32"/>
      <c r="F310" s="33">
        <v>0.282414</v>
      </c>
      <c r="G310" s="33">
        <v>3.8999999999999999E-5</v>
      </c>
      <c r="H310" s="33">
        <v>1.003E-3</v>
      </c>
      <c r="I310" s="33">
        <v>5.9000000000000003E-6</v>
      </c>
      <c r="J310" s="34">
        <v>3.2410000000000001E-2</v>
      </c>
      <c r="K310" s="34">
        <v>2.7E-4</v>
      </c>
      <c r="M310" s="34">
        <v>1.467174</v>
      </c>
      <c r="N310" s="34">
        <v>4.6999999999999997E-5</v>
      </c>
      <c r="O310" s="35">
        <v>-1.5235000000000001</v>
      </c>
      <c r="P310" s="35">
        <v>4.4999999999999997E-3</v>
      </c>
      <c r="Q310" s="36">
        <v>-1.238</v>
      </c>
      <c r="R310" s="36">
        <v>3.7999999999999999E-2</v>
      </c>
      <c r="T310" s="49">
        <v>821</v>
      </c>
      <c r="U310" s="49">
        <v>18</v>
      </c>
      <c r="V310" s="49">
        <v>99.394673123486683</v>
      </c>
      <c r="W310" s="9">
        <f t="shared" si="30"/>
        <v>0.28239850751416473</v>
      </c>
      <c r="X310" s="9">
        <f t="shared" si="25"/>
        <v>5.0579129360410992E-5</v>
      </c>
      <c r="Y310" s="10">
        <f t="shared" si="26"/>
        <v>4.6940850877263962</v>
      </c>
      <c r="Z310" s="10">
        <f t="shared" si="27"/>
        <v>1.7918958594909107</v>
      </c>
      <c r="AA310" s="51">
        <f t="shared" si="28"/>
        <v>1.1717782065385789</v>
      </c>
    </row>
    <row r="311" spans="1:27" ht="15" customHeight="1" x14ac:dyDescent="0.25">
      <c r="A311" s="30" t="s">
        <v>425</v>
      </c>
      <c r="B311" s="31">
        <v>36.106999999999999</v>
      </c>
      <c r="C311" s="32">
        <v>72</v>
      </c>
      <c r="D311" s="31">
        <v>8.26</v>
      </c>
      <c r="E311" s="32"/>
      <c r="F311" s="33">
        <v>0.28277600000000003</v>
      </c>
      <c r="G311" s="33">
        <v>3.1999999999999999E-5</v>
      </c>
      <c r="H311" s="33">
        <v>2.0760000000000002E-3</v>
      </c>
      <c r="I311" s="33">
        <v>8.8999999999999995E-5</v>
      </c>
      <c r="J311" s="34">
        <v>5.6300000000000003E-2</v>
      </c>
      <c r="K311" s="34">
        <v>2.5000000000000001E-3</v>
      </c>
      <c r="M311" s="34">
        <v>1.4671460000000001</v>
      </c>
      <c r="N311" s="34">
        <v>4.6999999999999997E-5</v>
      </c>
      <c r="O311" s="35">
        <v>-1.5331999999999999</v>
      </c>
      <c r="P311" s="35">
        <v>4.1999999999999997E-3</v>
      </c>
      <c r="Q311" s="36">
        <v>-1.256</v>
      </c>
      <c r="R311" s="36">
        <v>2.1000000000000001E-2</v>
      </c>
      <c r="T311" s="49">
        <v>231</v>
      </c>
      <c r="U311" s="49">
        <v>5.9</v>
      </c>
      <c r="V311" s="49">
        <v>95.970087245533861</v>
      </c>
      <c r="W311" s="9">
        <f t="shared" si="30"/>
        <v>0.28276702735491033</v>
      </c>
      <c r="X311" s="9">
        <f t="shared" si="25"/>
        <v>4.5400972752323149E-5</v>
      </c>
      <c r="Y311" s="10">
        <f t="shared" si="26"/>
        <v>4.5021743670736747</v>
      </c>
      <c r="Z311" s="10">
        <f t="shared" si="27"/>
        <v>1.6063192900084289</v>
      </c>
      <c r="AA311" s="51">
        <f t="shared" si="28"/>
        <v>0.68690434448210558</v>
      </c>
    </row>
    <row r="312" spans="1:27" ht="15" customHeight="1" x14ac:dyDescent="0.25">
      <c r="A312" s="30" t="s">
        <v>426</v>
      </c>
      <c r="B312" s="31">
        <v>36.076000000000001</v>
      </c>
      <c r="C312" s="32">
        <v>72</v>
      </c>
      <c r="D312" s="31">
        <v>6.61</v>
      </c>
      <c r="E312" s="32"/>
      <c r="F312" s="33">
        <v>0.28167300000000001</v>
      </c>
      <c r="G312" s="33">
        <v>3.4999999999999997E-5</v>
      </c>
      <c r="H312" s="33">
        <v>9.7369999999999998E-4</v>
      </c>
      <c r="I312" s="33">
        <v>7.7000000000000008E-6</v>
      </c>
      <c r="J312" s="34">
        <v>2.734E-2</v>
      </c>
      <c r="K312" s="34">
        <v>2.7E-4</v>
      </c>
      <c r="M312" s="34">
        <v>1.4672179999999999</v>
      </c>
      <c r="N312" s="34">
        <v>5.7000000000000003E-5</v>
      </c>
      <c r="O312" s="35">
        <v>-1.5142</v>
      </c>
      <c r="P312" s="35">
        <v>4.3E-3</v>
      </c>
      <c r="Q312" s="36">
        <v>-1.238</v>
      </c>
      <c r="R312" s="36">
        <v>4.7E-2</v>
      </c>
      <c r="T312" s="49">
        <v>2077</v>
      </c>
      <c r="U312" s="49">
        <v>32</v>
      </c>
      <c r="V312" s="49">
        <v>97.847358121330714</v>
      </c>
      <c r="W312" s="9">
        <f t="shared" si="30"/>
        <v>0.28163450062836876</v>
      </c>
      <c r="X312" s="9">
        <f t="shared" si="25"/>
        <v>4.7563098373184102E-5</v>
      </c>
      <c r="Y312" s="10">
        <f t="shared" si="26"/>
        <v>6.324940981614624</v>
      </c>
      <c r="Z312" s="10">
        <f t="shared" si="27"/>
        <v>1.6898917443008976</v>
      </c>
      <c r="AA312" s="51">
        <f t="shared" si="28"/>
        <v>2.1877311866187288</v>
      </c>
    </row>
    <row r="313" spans="1:27" ht="15" customHeight="1" x14ac:dyDescent="0.25">
      <c r="A313" s="30" t="s">
        <v>427</v>
      </c>
      <c r="B313" s="31">
        <v>36.154000000000003</v>
      </c>
      <c r="C313" s="32">
        <v>72</v>
      </c>
      <c r="D313" s="31">
        <v>9.91</v>
      </c>
      <c r="E313" s="32"/>
      <c r="F313" s="33">
        <v>0.28158499999999997</v>
      </c>
      <c r="G313" s="33">
        <v>3.1999999999999999E-5</v>
      </c>
      <c r="H313" s="33">
        <v>9.9799999999999997E-4</v>
      </c>
      <c r="I313" s="33">
        <v>1.2999999999999999E-5</v>
      </c>
      <c r="J313" s="34">
        <v>2.7519999999999999E-2</v>
      </c>
      <c r="K313" s="34">
        <v>3.1E-4</v>
      </c>
      <c r="M313" s="34">
        <v>1.4671559999999999</v>
      </c>
      <c r="N313" s="34">
        <v>4.3000000000000002E-5</v>
      </c>
      <c r="O313" s="35">
        <v>-1.5333000000000001</v>
      </c>
      <c r="P313" s="35">
        <v>3.2000000000000002E-3</v>
      </c>
      <c r="Q313" s="36">
        <v>-1.27</v>
      </c>
      <c r="R313" s="36">
        <v>2.5999999999999999E-2</v>
      </c>
      <c r="T313" s="49">
        <v>2001</v>
      </c>
      <c r="U313" s="49">
        <v>26</v>
      </c>
      <c r="V313" s="49">
        <v>100.49900199600799</v>
      </c>
      <c r="W313" s="9">
        <f t="shared" si="30"/>
        <v>0.2815470108536054</v>
      </c>
      <c r="X313" s="9">
        <f t="shared" si="25"/>
        <v>4.5400972752323149E-5</v>
      </c>
      <c r="Y313" s="10">
        <f t="shared" si="26"/>
        <v>1.4565997918292162</v>
      </c>
      <c r="Z313" s="10">
        <f t="shared" si="27"/>
        <v>1.6127887743988545</v>
      </c>
      <c r="AA313" s="51">
        <f t="shared" si="28"/>
        <v>2.3086699739320204</v>
      </c>
    </row>
    <row r="314" spans="1:27" ht="15" customHeight="1" x14ac:dyDescent="0.25">
      <c r="A314" s="30" t="s">
        <v>428</v>
      </c>
      <c r="B314" s="31">
        <v>36.055999999999997</v>
      </c>
      <c r="C314" s="32">
        <v>72</v>
      </c>
      <c r="D314" s="31">
        <v>7.06</v>
      </c>
      <c r="E314" s="32"/>
      <c r="F314" s="33">
        <v>0.281943</v>
      </c>
      <c r="G314" s="33">
        <v>3.8999999999999999E-5</v>
      </c>
      <c r="H314" s="33">
        <v>1.1169999999999999E-3</v>
      </c>
      <c r="I314" s="33">
        <v>1.9000000000000001E-5</v>
      </c>
      <c r="J314" s="34">
        <v>3.1510000000000003E-2</v>
      </c>
      <c r="K314" s="34">
        <v>7.1000000000000002E-4</v>
      </c>
      <c r="M314" s="34">
        <v>1.4671810000000001</v>
      </c>
      <c r="N314" s="34">
        <v>5.1E-5</v>
      </c>
      <c r="O314" s="35">
        <v>-1.5375000000000001</v>
      </c>
      <c r="P314" s="35">
        <v>4.7000000000000002E-3</v>
      </c>
      <c r="Q314" s="36">
        <v>-1.2989999999999999</v>
      </c>
      <c r="R314" s="36">
        <v>3.6999999999999998E-2</v>
      </c>
      <c r="T314" s="49">
        <v>915</v>
      </c>
      <c r="U314" s="49">
        <v>22</v>
      </c>
      <c r="V314" s="49">
        <v>98.493003229278798</v>
      </c>
      <c r="W314" s="9">
        <f t="shared" si="30"/>
        <v>0.28192375431367689</v>
      </c>
      <c r="X314" s="9">
        <f t="shared" si="25"/>
        <v>5.0579129360410992E-5</v>
      </c>
      <c r="Y314" s="10">
        <f t="shared" si="26"/>
        <v>-10.004193245004567</v>
      </c>
      <c r="Z314" s="10">
        <f t="shared" si="27"/>
        <v>1.7922763956157439</v>
      </c>
      <c r="AA314" s="51">
        <f t="shared" si="28"/>
        <v>1.8262527381510663</v>
      </c>
    </row>
    <row r="315" spans="1:27" ht="15" customHeight="1" x14ac:dyDescent="0.25">
      <c r="A315" s="30" t="s">
        <v>429</v>
      </c>
      <c r="B315" s="31">
        <v>19.227</v>
      </c>
      <c r="C315" s="32">
        <v>38</v>
      </c>
      <c r="D315" s="31">
        <v>8.67</v>
      </c>
      <c r="E315" s="32"/>
      <c r="F315" s="33">
        <v>0.28226800000000002</v>
      </c>
      <c r="G315" s="33">
        <v>4.1999999999999998E-5</v>
      </c>
      <c r="H315" s="33">
        <v>5.1329999999999995E-4</v>
      </c>
      <c r="I315" s="33">
        <v>6.3999999999999997E-6</v>
      </c>
      <c r="J315" s="34">
        <v>1.473E-2</v>
      </c>
      <c r="K315" s="34">
        <v>1.9000000000000001E-4</v>
      </c>
      <c r="M315" s="34">
        <v>1.467117</v>
      </c>
      <c r="N315" s="34">
        <v>5.1999999999999997E-5</v>
      </c>
      <c r="O315" s="35">
        <v>-1.5419</v>
      </c>
      <c r="P315" s="35">
        <v>6.7999999999999996E-3</v>
      </c>
      <c r="Q315" s="36">
        <v>-1.3120000000000001</v>
      </c>
      <c r="R315" s="36">
        <v>9.1999999999999998E-2</v>
      </c>
      <c r="T315" s="49">
        <v>637</v>
      </c>
      <c r="U315" s="49">
        <v>17</v>
      </c>
      <c r="V315" s="49">
        <v>100.95087163232964</v>
      </c>
      <c r="W315" s="9">
        <f t="shared" si="30"/>
        <v>0.28226185898638145</v>
      </c>
      <c r="X315" s="9">
        <f t="shared" si="25"/>
        <v>5.2926820486943938E-5</v>
      </c>
      <c r="Y315" s="10">
        <f t="shared" si="26"/>
        <v>-4.290543291552984</v>
      </c>
      <c r="Z315" s="10">
        <f t="shared" si="27"/>
        <v>1.8742919144476566</v>
      </c>
      <c r="AA315" s="51">
        <f t="shared" si="28"/>
        <v>1.3564641938104702</v>
      </c>
    </row>
    <row r="316" spans="1:27" ht="15" customHeight="1" x14ac:dyDescent="0.25">
      <c r="A316" s="30" t="s">
        <v>430</v>
      </c>
      <c r="B316" s="31">
        <v>36.363999999999997</v>
      </c>
      <c r="C316" s="32">
        <v>73</v>
      </c>
      <c r="D316" s="31">
        <v>7.2</v>
      </c>
      <c r="E316" s="32"/>
      <c r="F316" s="33">
        <v>0.28269100000000003</v>
      </c>
      <c r="G316" s="33">
        <v>3.6000000000000001E-5</v>
      </c>
      <c r="H316" s="33">
        <v>1.2273E-3</v>
      </c>
      <c r="I316" s="33">
        <v>3.4000000000000001E-6</v>
      </c>
      <c r="J316" s="34">
        <v>3.6330000000000001E-2</v>
      </c>
      <c r="K316" s="34">
        <v>1.2999999999999999E-4</v>
      </c>
      <c r="M316" s="34">
        <v>1.467168</v>
      </c>
      <c r="N316" s="34">
        <v>5.5000000000000002E-5</v>
      </c>
      <c r="O316" s="35">
        <v>-1.5355000000000001</v>
      </c>
      <c r="P316" s="35">
        <v>4.7000000000000002E-3</v>
      </c>
      <c r="Q316" s="36">
        <v>-1.266</v>
      </c>
      <c r="R316" s="36">
        <v>0.03</v>
      </c>
      <c r="T316" s="49">
        <v>247</v>
      </c>
      <c r="U316" s="49">
        <v>6.2</v>
      </c>
      <c r="V316" s="49">
        <v>99.838318512530307</v>
      </c>
      <c r="W316" s="9">
        <f t="shared" si="30"/>
        <v>0.28268532724845752</v>
      </c>
      <c r="X316" s="9">
        <f t="shared" si="25"/>
        <v>4.8303709245328031E-5</v>
      </c>
      <c r="Y316" s="10">
        <f t="shared" si="26"/>
        <v>1.9683398150882603</v>
      </c>
      <c r="Z316" s="10">
        <f t="shared" si="27"/>
        <v>1.709081172587279</v>
      </c>
      <c r="AA316" s="51">
        <f t="shared" si="28"/>
        <v>0.79101415845569933</v>
      </c>
    </row>
    <row r="317" spans="1:27" ht="15" customHeight="1" x14ac:dyDescent="0.25">
      <c r="A317" s="30" t="s">
        <v>431</v>
      </c>
      <c r="B317" s="31">
        <v>36.363999999999997</v>
      </c>
      <c r="C317" s="32">
        <v>73</v>
      </c>
      <c r="D317" s="31">
        <v>8.3800000000000008</v>
      </c>
      <c r="E317" s="32"/>
      <c r="F317" s="33">
        <v>0.28252699999999997</v>
      </c>
      <c r="G317" s="33">
        <v>3.1999999999999999E-5</v>
      </c>
      <c r="H317" s="33">
        <v>1.4159999999999999E-3</v>
      </c>
      <c r="I317" s="33">
        <v>1.5999999999999999E-5</v>
      </c>
      <c r="J317" s="34">
        <v>3.807E-2</v>
      </c>
      <c r="K317" s="34">
        <v>5.0000000000000001E-4</v>
      </c>
      <c r="M317" s="34">
        <v>1.4671749999999999</v>
      </c>
      <c r="N317" s="34">
        <v>5.8E-5</v>
      </c>
      <c r="O317" s="35">
        <v>-1.5339</v>
      </c>
      <c r="P317" s="35">
        <v>4.4999999999999997E-3</v>
      </c>
      <c r="Q317" s="36">
        <v>-1.262</v>
      </c>
      <c r="R317" s="36">
        <v>2.9000000000000001E-2</v>
      </c>
      <c r="T317" s="49">
        <v>292.2</v>
      </c>
      <c r="U317" s="49">
        <v>8.4</v>
      </c>
      <c r="V317" s="49">
        <v>98.582995951417004</v>
      </c>
      <c r="W317" s="9">
        <f t="shared" si="30"/>
        <v>0.2825192540811845</v>
      </c>
      <c r="X317" s="9">
        <f t="shared" si="25"/>
        <v>4.5400972752323149E-5</v>
      </c>
      <c r="Y317" s="10">
        <f t="shared" si="26"/>
        <v>-2.8996499597966352</v>
      </c>
      <c r="Z317" s="10">
        <f t="shared" si="27"/>
        <v>1.6065385775931862</v>
      </c>
      <c r="AA317" s="51">
        <f t="shared" si="28"/>
        <v>1.0259875143496047</v>
      </c>
    </row>
    <row r="318" spans="1:27" ht="15" customHeight="1" x14ac:dyDescent="0.25">
      <c r="A318" s="30" t="s">
        <v>432</v>
      </c>
      <c r="B318" s="31">
        <v>36.363999999999997</v>
      </c>
      <c r="C318" s="32">
        <v>73</v>
      </c>
      <c r="D318" s="31">
        <v>6.46</v>
      </c>
      <c r="E318" s="32"/>
      <c r="F318" s="33">
        <v>0.28209200000000001</v>
      </c>
      <c r="G318" s="33">
        <v>3.8000000000000002E-5</v>
      </c>
      <c r="H318" s="33">
        <v>7.3640000000000001E-4</v>
      </c>
      <c r="I318" s="33">
        <v>9.0999999999999993E-6</v>
      </c>
      <c r="J318" s="34">
        <v>2.1729999999999999E-2</v>
      </c>
      <c r="K318" s="34">
        <v>3.1E-4</v>
      </c>
      <c r="M318" s="34">
        <v>1.4670909999999999</v>
      </c>
      <c r="N318" s="34">
        <v>5.3999999999999998E-5</v>
      </c>
      <c r="O318" s="35">
        <v>-1.5236000000000001</v>
      </c>
      <c r="P318" s="35">
        <v>4.7999999999999996E-3</v>
      </c>
      <c r="Q318" s="36">
        <v>-1.304</v>
      </c>
      <c r="R318" s="36">
        <v>5.7000000000000002E-2</v>
      </c>
      <c r="T318" s="49">
        <v>600</v>
      </c>
      <c r="U318" s="49">
        <v>16</v>
      </c>
      <c r="V318" s="49">
        <v>99.667774086378742</v>
      </c>
      <c r="W318" s="9">
        <f t="shared" si="30"/>
        <v>0.28208370447068704</v>
      </c>
      <c r="X318" s="9">
        <f t="shared" si="25"/>
        <v>4.9812130318399243E-5</v>
      </c>
      <c r="Y318" s="10">
        <f t="shared" si="26"/>
        <v>-11.430058954049471</v>
      </c>
      <c r="Z318" s="10">
        <f t="shared" si="27"/>
        <v>1.7638450563162156</v>
      </c>
      <c r="AA318" s="51">
        <f t="shared" si="28"/>
        <v>1.6052046363288344</v>
      </c>
    </row>
    <row r="319" spans="1:27" ht="15" customHeight="1" x14ac:dyDescent="0.25">
      <c r="A319" s="30" t="s">
        <v>433</v>
      </c>
      <c r="B319" s="31">
        <v>36.363999999999997</v>
      </c>
      <c r="C319" s="32">
        <v>73</v>
      </c>
      <c r="D319" s="31">
        <v>7.51</v>
      </c>
      <c r="E319" s="32"/>
      <c r="F319" s="33">
        <v>0.28265800000000002</v>
      </c>
      <c r="G319" s="33">
        <v>5.5000000000000002E-5</v>
      </c>
      <c r="H319" s="33">
        <v>3.7490000000000002E-3</v>
      </c>
      <c r="I319" s="33">
        <v>7.2000000000000002E-5</v>
      </c>
      <c r="J319" s="34">
        <v>0.1108</v>
      </c>
      <c r="K319" s="34">
        <v>2.5000000000000001E-3</v>
      </c>
      <c r="M319" s="34">
        <v>1.467187</v>
      </c>
      <c r="N319" s="34">
        <v>5.8999999999999998E-5</v>
      </c>
      <c r="O319" s="35">
        <v>-1.5308999999999999</v>
      </c>
      <c r="P319" s="35">
        <v>3.7000000000000002E-3</v>
      </c>
      <c r="Q319" s="36">
        <v>-1.246</v>
      </c>
      <c r="R319" s="36">
        <v>1.2999999999999999E-2</v>
      </c>
      <c r="T319" s="49">
        <v>305.8</v>
      </c>
      <c r="U319" s="49">
        <v>5.7</v>
      </c>
      <c r="V319" s="49">
        <v>98.20166987797046</v>
      </c>
      <c r="W319" s="9">
        <f t="shared" si="30"/>
        <v>0.28263653466923666</v>
      </c>
      <c r="X319" s="9">
        <f t="shared" si="25"/>
        <v>6.3735769602768502E-5</v>
      </c>
      <c r="Y319" s="10">
        <f t="shared" si="26"/>
        <v>1.554015617613036</v>
      </c>
      <c r="Z319" s="10">
        <f t="shared" si="27"/>
        <v>2.2553939926961419</v>
      </c>
      <c r="AA319" s="51">
        <f t="shared" si="28"/>
        <v>0.89708786289135589</v>
      </c>
    </row>
    <row r="320" spans="1:27" ht="15" customHeight="1" x14ac:dyDescent="0.25">
      <c r="A320" s="30" t="s">
        <v>434</v>
      </c>
      <c r="B320" s="31">
        <v>35.945999999999998</v>
      </c>
      <c r="C320" s="32">
        <v>72</v>
      </c>
      <c r="D320" s="31">
        <v>7.81</v>
      </c>
      <c r="E320" s="32"/>
      <c r="F320" s="33">
        <v>0.28239799999999998</v>
      </c>
      <c r="G320" s="33">
        <v>3.8999999999999999E-5</v>
      </c>
      <c r="H320" s="33">
        <v>5.4000000000000001E-4</v>
      </c>
      <c r="I320" s="33">
        <v>1.8E-5</v>
      </c>
      <c r="J320" s="34">
        <v>1.533E-2</v>
      </c>
      <c r="K320" s="34">
        <v>6.2E-4</v>
      </c>
      <c r="M320" s="34">
        <v>1.46719</v>
      </c>
      <c r="N320" s="34">
        <v>4.8000000000000001E-5</v>
      </c>
      <c r="O320" s="35">
        <v>-1.5337000000000001</v>
      </c>
      <c r="P320" s="35">
        <v>4.1000000000000003E-3</v>
      </c>
      <c r="Q320" s="36">
        <v>-1.244</v>
      </c>
      <c r="R320" s="36">
        <v>6.6000000000000003E-2</v>
      </c>
      <c r="T320" s="49">
        <v>839.8</v>
      </c>
      <c r="U320" s="49">
        <v>17</v>
      </c>
      <c r="V320" s="49">
        <v>99.384615384615387</v>
      </c>
      <c r="W320" s="9">
        <f t="shared" si="30"/>
        <v>0.28238946658115704</v>
      </c>
      <c r="X320" s="9">
        <f t="shared" si="25"/>
        <v>5.0579129360410992E-5</v>
      </c>
      <c r="Y320" s="10">
        <f t="shared" si="26"/>
        <v>4.7983323353606444</v>
      </c>
      <c r="Z320" s="10">
        <f t="shared" si="27"/>
        <v>1.7919719003778312</v>
      </c>
      <c r="AA320" s="51">
        <f t="shared" si="28"/>
        <v>1.1796658416838817</v>
      </c>
    </row>
    <row r="321" spans="1:27" ht="15" customHeight="1" x14ac:dyDescent="0.25">
      <c r="A321" s="30" t="s">
        <v>435</v>
      </c>
      <c r="B321" s="31">
        <v>35.976999999999997</v>
      </c>
      <c r="C321" s="32">
        <v>72</v>
      </c>
      <c r="D321" s="31">
        <v>8.73</v>
      </c>
      <c r="E321" s="32"/>
      <c r="F321" s="33">
        <v>0.28268799999999999</v>
      </c>
      <c r="G321" s="33">
        <v>3.8999999999999999E-5</v>
      </c>
      <c r="H321" s="33">
        <v>1.8129999999999999E-3</v>
      </c>
      <c r="I321" s="33">
        <v>1.5E-5</v>
      </c>
      <c r="J321" s="34">
        <v>4.8730000000000002E-2</v>
      </c>
      <c r="K321" s="34">
        <v>3.1E-4</v>
      </c>
      <c r="M321" s="34">
        <v>1.4672019999999999</v>
      </c>
      <c r="N321" s="34">
        <v>4.3000000000000002E-5</v>
      </c>
      <c r="O321" s="35">
        <v>-1.5201</v>
      </c>
      <c r="P321" s="35">
        <v>4.1999999999999997E-3</v>
      </c>
      <c r="Q321" s="36">
        <v>-1.246</v>
      </c>
      <c r="R321" s="36">
        <v>2.3E-2</v>
      </c>
      <c r="T321" s="49">
        <v>244.4</v>
      </c>
      <c r="U321" s="49">
        <v>5.5</v>
      </c>
      <c r="V321" s="49">
        <v>98.034496590453273</v>
      </c>
      <c r="W321" s="9">
        <f t="shared" si="30"/>
        <v>0.28267970847275831</v>
      </c>
      <c r="X321" s="9">
        <f t="shared" si="25"/>
        <v>5.0579129360410992E-5</v>
      </c>
      <c r="Y321" s="10">
        <f t="shared" si="26"/>
        <v>1.7115527035138633</v>
      </c>
      <c r="Z321" s="10">
        <f t="shared" si="27"/>
        <v>1.7895796807732012</v>
      </c>
      <c r="AA321" s="51">
        <f t="shared" si="28"/>
        <v>0.80772614582472213</v>
      </c>
    </row>
    <row r="322" spans="1:27" ht="15" customHeight="1" x14ac:dyDescent="0.25">
      <c r="A322" s="30" t="s">
        <v>436</v>
      </c>
      <c r="B322" s="31">
        <v>36.067999999999998</v>
      </c>
      <c r="C322" s="32">
        <v>72</v>
      </c>
      <c r="D322" s="31">
        <v>6.54</v>
      </c>
      <c r="E322" s="32"/>
      <c r="F322" s="33">
        <v>0.28270200000000001</v>
      </c>
      <c r="G322" s="33">
        <v>4.1E-5</v>
      </c>
      <c r="H322" s="33">
        <v>1.5349999999999999E-3</v>
      </c>
      <c r="I322" s="33">
        <v>3.8999999999999999E-5</v>
      </c>
      <c r="J322" s="34">
        <v>4.0599999999999997E-2</v>
      </c>
      <c r="K322" s="34">
        <v>1.1999999999999999E-3</v>
      </c>
      <c r="M322" s="34">
        <v>1.4671419999999999</v>
      </c>
      <c r="N322" s="34">
        <v>5.1999999999999997E-5</v>
      </c>
      <c r="O322" s="35">
        <v>-1.5174000000000001</v>
      </c>
      <c r="P322" s="35">
        <v>3.8999999999999998E-3</v>
      </c>
      <c r="Q322" s="36">
        <v>-1.2270000000000001</v>
      </c>
      <c r="R322" s="36">
        <v>2.8000000000000001E-2</v>
      </c>
      <c r="T322" s="49">
        <v>235.9</v>
      </c>
      <c r="U322" s="49">
        <v>5.9</v>
      </c>
      <c r="V322" s="49">
        <v>96.403759705762155</v>
      </c>
      <c r="W322" s="9">
        <f t="shared" si="30"/>
        <v>0.28269522456222612</v>
      </c>
      <c r="X322" s="9">
        <f t="shared" si="25"/>
        <v>5.2136823137367976E-5</v>
      </c>
      <c r="Y322" s="10">
        <f t="shared" si="26"/>
        <v>2.070991522078458</v>
      </c>
      <c r="Z322" s="10">
        <f t="shared" si="27"/>
        <v>1.8446587030251926</v>
      </c>
      <c r="AA322" s="51">
        <f t="shared" si="28"/>
        <v>0.7819180776900807</v>
      </c>
    </row>
    <row r="323" spans="1:27" ht="15" customHeight="1" x14ac:dyDescent="0.25">
      <c r="A323" s="30" t="s">
        <v>437</v>
      </c>
      <c r="B323" s="31">
        <v>33.680999999999997</v>
      </c>
      <c r="C323" s="32">
        <v>67</v>
      </c>
      <c r="D323" s="31">
        <v>8.1300000000000008</v>
      </c>
      <c r="E323" s="32"/>
      <c r="F323" s="33">
        <v>0.28242600000000001</v>
      </c>
      <c r="G323" s="33">
        <v>4.1E-5</v>
      </c>
      <c r="H323" s="33">
        <v>1.6149999999999999E-3</v>
      </c>
      <c r="I323" s="33">
        <v>4.1999999999999998E-5</v>
      </c>
      <c r="J323" s="34">
        <v>4.58E-2</v>
      </c>
      <c r="K323" s="34">
        <v>1.2999999999999999E-3</v>
      </c>
      <c r="M323" s="34">
        <v>1.467163</v>
      </c>
      <c r="N323" s="34">
        <v>4.5000000000000003E-5</v>
      </c>
      <c r="O323" s="35">
        <v>-1.5218</v>
      </c>
      <c r="P323" s="35">
        <v>4.4000000000000003E-3</v>
      </c>
      <c r="Q323" s="36">
        <v>-1.242</v>
      </c>
      <c r="R323" s="36">
        <v>2.4E-2</v>
      </c>
      <c r="T323" s="49">
        <v>333.3</v>
      </c>
      <c r="U323" s="49">
        <v>8.6</v>
      </c>
      <c r="V323" s="49">
        <v>101.27620783956243</v>
      </c>
      <c r="W323" s="9">
        <f t="shared" si="30"/>
        <v>0.28241591898865476</v>
      </c>
      <c r="X323" s="9">
        <f t="shared" si="25"/>
        <v>5.2136823137367976E-5</v>
      </c>
      <c r="Y323" s="10">
        <f t="shared" si="26"/>
        <v>-5.6390653460136608</v>
      </c>
      <c r="Z323" s="10">
        <f t="shared" si="27"/>
        <v>1.8450596917019002</v>
      </c>
      <c r="AA323" s="51">
        <f t="shared" si="28"/>
        <v>1.1739432048056462</v>
      </c>
    </row>
    <row r="324" spans="1:27" ht="15" customHeight="1" x14ac:dyDescent="0.25">
      <c r="A324" s="30" t="s">
        <v>438</v>
      </c>
      <c r="B324" s="31">
        <v>36.36</v>
      </c>
      <c r="C324" s="32">
        <v>73</v>
      </c>
      <c r="D324" s="31">
        <v>7.96</v>
      </c>
      <c r="E324" s="32"/>
      <c r="F324" s="33">
        <v>0.28141899999999997</v>
      </c>
      <c r="G324" s="33">
        <v>3.3000000000000003E-5</v>
      </c>
      <c r="H324" s="33">
        <v>1.1169999999999999E-3</v>
      </c>
      <c r="I324" s="33">
        <v>2.1999999999999999E-5</v>
      </c>
      <c r="J324" s="34">
        <v>2.9020000000000001E-2</v>
      </c>
      <c r="K324" s="34">
        <v>5.5000000000000003E-4</v>
      </c>
      <c r="M324" s="34">
        <v>1.4671890000000001</v>
      </c>
      <c r="N324" s="34">
        <v>4.6E-5</v>
      </c>
      <c r="O324" s="35">
        <v>-1.5241</v>
      </c>
      <c r="P324" s="35">
        <v>5.1999999999999998E-3</v>
      </c>
      <c r="Q324" s="36">
        <v>-1.226</v>
      </c>
      <c r="R324" s="36">
        <v>2.5999999999999999E-2</v>
      </c>
      <c r="T324" s="49">
        <v>1952</v>
      </c>
      <c r="U324" s="49">
        <v>20</v>
      </c>
      <c r="V324" s="49">
        <v>97.127659574468083</v>
      </c>
      <c r="W324" s="9">
        <f t="shared" si="30"/>
        <v>0.28137754136327608</v>
      </c>
      <c r="X324" s="9">
        <f t="shared" si="25"/>
        <v>4.6111260304368053E-5</v>
      </c>
      <c r="Y324" s="10">
        <f t="shared" si="26"/>
        <v>-5.695826016106631</v>
      </c>
      <c r="Z324" s="10">
        <f t="shared" si="27"/>
        <v>1.6378349142387449</v>
      </c>
      <c r="AA324" s="51">
        <f t="shared" si="28"/>
        <v>2.5412948643807387</v>
      </c>
    </row>
    <row r="325" spans="1:27" ht="15" customHeight="1" x14ac:dyDescent="0.25">
      <c r="A325" s="30" t="s">
        <v>439</v>
      </c>
      <c r="B325" s="31">
        <v>30.619</v>
      </c>
      <c r="C325" s="32">
        <v>61</v>
      </c>
      <c r="D325" s="31">
        <v>5.37</v>
      </c>
      <c r="E325" s="32"/>
      <c r="F325" s="33">
        <v>0.282526</v>
      </c>
      <c r="G325" s="33">
        <v>5.5000000000000002E-5</v>
      </c>
      <c r="H325" s="33">
        <v>2.4510000000000001E-3</v>
      </c>
      <c r="I325" s="33">
        <v>6.7000000000000002E-5</v>
      </c>
      <c r="J325" s="34">
        <v>6.5600000000000006E-2</v>
      </c>
      <c r="K325" s="34">
        <v>1.6999999999999999E-3</v>
      </c>
      <c r="M325" s="34">
        <v>1.4672369999999999</v>
      </c>
      <c r="N325" s="34">
        <v>6.7000000000000002E-5</v>
      </c>
      <c r="O325" s="35">
        <v>-1.5222</v>
      </c>
      <c r="P325" s="35">
        <v>5.8999999999999999E-3</v>
      </c>
      <c r="Q325" s="36">
        <v>-1.2869999999999999</v>
      </c>
      <c r="R325" s="36">
        <v>2.9000000000000001E-2</v>
      </c>
      <c r="T325" s="49">
        <v>811</v>
      </c>
      <c r="U325" s="49">
        <v>16</v>
      </c>
      <c r="V325" s="49">
        <v>99.14425427872861</v>
      </c>
      <c r="W325" s="9">
        <f t="shared" si="30"/>
        <v>0.28248860611924864</v>
      </c>
      <c r="X325" s="9">
        <f t="shared" si="25"/>
        <v>6.3735769602768502E-5</v>
      </c>
      <c r="Y325" s="10">
        <f t="shared" si="26"/>
        <v>7.6602341182119282</v>
      </c>
      <c r="Z325" s="10">
        <f t="shared" si="27"/>
        <v>2.2579527567745394</v>
      </c>
      <c r="AA325" s="51">
        <f t="shared" si="28"/>
        <v>1.0563603951530907</v>
      </c>
    </row>
    <row r="326" spans="1:27" ht="15" customHeight="1" x14ac:dyDescent="0.25">
      <c r="A326" s="30" t="s">
        <v>440</v>
      </c>
      <c r="B326" s="31">
        <v>35.976999999999997</v>
      </c>
      <c r="C326" s="32">
        <v>72</v>
      </c>
      <c r="D326" s="31">
        <v>8.2899999999999991</v>
      </c>
      <c r="E326" s="32"/>
      <c r="F326" s="33">
        <v>0.28260600000000002</v>
      </c>
      <c r="G326" s="33">
        <v>3.1999999999999999E-5</v>
      </c>
      <c r="H326" s="33">
        <v>1.1640000000000001E-3</v>
      </c>
      <c r="I326" s="33">
        <v>1.8E-5</v>
      </c>
      <c r="J326" s="34">
        <v>3.058E-2</v>
      </c>
      <c r="K326" s="34">
        <v>5.1999999999999995E-4</v>
      </c>
      <c r="M326" s="34">
        <v>1.4672270000000001</v>
      </c>
      <c r="N326" s="34">
        <v>4.3000000000000002E-5</v>
      </c>
      <c r="O326" s="35">
        <v>-1.5236000000000001</v>
      </c>
      <c r="P326" s="35">
        <v>4.1000000000000003E-3</v>
      </c>
      <c r="Q326" s="36">
        <v>-1.2410000000000001</v>
      </c>
      <c r="R326" s="36">
        <v>3.6999999999999998E-2</v>
      </c>
      <c r="T326" s="49">
        <v>241.1</v>
      </c>
      <c r="U326" s="49">
        <v>5.0999999999999996</v>
      </c>
      <c r="V326" s="49">
        <v>100.20781379883626</v>
      </c>
      <c r="W326" s="9">
        <f t="shared" si="30"/>
        <v>0.28260074863351381</v>
      </c>
      <c r="X326" s="9">
        <f t="shared" ref="X326:X389" si="31">SQRT(G326^2+$X$4^2)</f>
        <v>4.5400972752323149E-5</v>
      </c>
      <c r="Y326" s="10">
        <f t="shared" ref="Y326:Y389" si="32">((W326/(0.282785-(0.0336*(EXP($W$4*T326*1000000)-1))))-1)*10000</f>
        <v>-1.1557561185115972</v>
      </c>
      <c r="Z326" s="10">
        <f t="shared" ref="Z326:Z389" si="33">((((W326+X326)/(0.282785-(0.0336*(EXP($W$4*T326*1000000)-1))))-1)*10000)-Y326</f>
        <v>1.6063554582435025</v>
      </c>
      <c r="AA326" s="51">
        <f t="shared" ref="AA326:AA389" si="34">(1/0.00001867*LN(1+(F326-0.28325)/(H326-0.0388)))/1000</f>
        <v>0.90875883450635331</v>
      </c>
    </row>
    <row r="327" spans="1:27" ht="15" customHeight="1" x14ac:dyDescent="0.25">
      <c r="A327" s="30" t="s">
        <v>441</v>
      </c>
      <c r="B327" s="31">
        <v>35.976999999999997</v>
      </c>
      <c r="C327" s="32">
        <v>72</v>
      </c>
      <c r="D327" s="31">
        <v>6.4249999999999998</v>
      </c>
      <c r="E327" s="32"/>
      <c r="F327" s="33">
        <v>0.28270200000000001</v>
      </c>
      <c r="G327" s="33">
        <v>5.3000000000000001E-5</v>
      </c>
      <c r="H327" s="33">
        <v>3.2399999999999998E-3</v>
      </c>
      <c r="I327" s="33">
        <v>1.4999999999999999E-4</v>
      </c>
      <c r="J327" s="34">
        <v>9.3399999999999997E-2</v>
      </c>
      <c r="K327" s="34">
        <v>4.5999999999999999E-3</v>
      </c>
      <c r="M327" s="34">
        <v>1.467112</v>
      </c>
      <c r="N327" s="34">
        <v>6.3E-5</v>
      </c>
      <c r="O327" s="35">
        <v>-1.5233000000000001</v>
      </c>
      <c r="P327" s="35">
        <v>4.5999999999999999E-3</v>
      </c>
      <c r="Q327" s="36">
        <v>-1.2689999999999999</v>
      </c>
      <c r="R327" s="36">
        <v>1.7000000000000001E-2</v>
      </c>
      <c r="T327" s="49">
        <v>706.9</v>
      </c>
      <c r="U327" s="49">
        <v>15</v>
      </c>
      <c r="V327" s="49">
        <v>99.563380281690144</v>
      </c>
      <c r="W327" s="9">
        <f t="shared" si="30"/>
        <v>0.28265895563230325</v>
      </c>
      <c r="X327" s="9">
        <f t="shared" si="31"/>
        <v>6.2018129017708912E-5</v>
      </c>
      <c r="Y327" s="10">
        <f t="shared" si="32"/>
        <v>11.346009785151434</v>
      </c>
      <c r="Z327" s="10">
        <f t="shared" si="33"/>
        <v>2.1965868623774476</v>
      </c>
      <c r="AA327" s="51">
        <f t="shared" si="34"/>
        <v>0.81912355598309317</v>
      </c>
    </row>
    <row r="328" spans="1:27" ht="15" customHeight="1" x14ac:dyDescent="0.25">
      <c r="A328" s="30" t="s">
        <v>599</v>
      </c>
      <c r="B328" s="31">
        <v>36.36</v>
      </c>
      <c r="C328" s="32">
        <v>73</v>
      </c>
      <c r="D328" s="31">
        <v>8.27</v>
      </c>
      <c r="E328" s="32"/>
      <c r="F328" s="33">
        <v>0.28240900000000002</v>
      </c>
      <c r="G328" s="33">
        <v>4.0000000000000003E-5</v>
      </c>
      <c r="H328" s="33">
        <v>1.204E-3</v>
      </c>
      <c r="I328" s="33">
        <v>2.3E-5</v>
      </c>
      <c r="J328" s="34">
        <v>3.5729999999999998E-2</v>
      </c>
      <c r="K328" s="34">
        <v>7.5000000000000002E-4</v>
      </c>
      <c r="M328" s="34">
        <v>1.4671350000000001</v>
      </c>
      <c r="N328" s="34">
        <v>5.5999999999999999E-5</v>
      </c>
      <c r="O328" s="35">
        <v>-1.5293000000000001</v>
      </c>
      <c r="P328" s="35">
        <v>4.4000000000000003E-3</v>
      </c>
      <c r="Q328" s="36">
        <v>-1.264</v>
      </c>
      <c r="R328" s="36">
        <v>3.5999999999999997E-2</v>
      </c>
      <c r="T328" s="49">
        <v>390.4</v>
      </c>
      <c r="U328" s="49">
        <v>10</v>
      </c>
      <c r="V328" s="49">
        <v>100.3598971722365</v>
      </c>
      <c r="W328" s="9">
        <f t="shared" si="30"/>
        <v>0.28240019226354762</v>
      </c>
      <c r="X328" s="9">
        <f t="shared" si="31"/>
        <v>5.1354146150600042E-5</v>
      </c>
      <c r="Y328" s="10">
        <f t="shared" si="32"/>
        <v>-4.9200407863980722</v>
      </c>
      <c r="Z328" s="10">
        <f t="shared" si="33"/>
        <v>1.8175936528164183</v>
      </c>
      <c r="AA328" s="51">
        <f t="shared" si="34"/>
        <v>1.1849424528116428</v>
      </c>
    </row>
    <row r="329" spans="1:27" ht="15" customHeight="1" x14ac:dyDescent="0.25">
      <c r="A329" s="30" t="s">
        <v>442</v>
      </c>
      <c r="B329" s="31">
        <v>36.36</v>
      </c>
      <c r="C329" s="32">
        <v>73</v>
      </c>
      <c r="D329" s="31">
        <v>7.42</v>
      </c>
      <c r="E329" s="32"/>
      <c r="F329" s="33">
        <v>0.28243600000000002</v>
      </c>
      <c r="G329" s="33">
        <v>3.4999999999999997E-5</v>
      </c>
      <c r="H329" s="33">
        <v>1.379E-3</v>
      </c>
      <c r="I329" s="33">
        <v>1.5999999999999999E-5</v>
      </c>
      <c r="J329" s="34">
        <v>4.2419999999999999E-2</v>
      </c>
      <c r="K329" s="34">
        <v>9.3000000000000005E-4</v>
      </c>
      <c r="M329" s="34">
        <v>1.467174</v>
      </c>
      <c r="N329" s="34">
        <v>4.1999999999999998E-5</v>
      </c>
      <c r="O329" s="35">
        <v>-1.5255000000000001</v>
      </c>
      <c r="P329" s="35">
        <v>3.8999999999999998E-3</v>
      </c>
      <c r="Q329" s="36">
        <v>-1.22</v>
      </c>
      <c r="R329" s="36">
        <v>2.5000000000000001E-2</v>
      </c>
      <c r="T329" s="49">
        <v>601</v>
      </c>
      <c r="U329" s="49">
        <v>20</v>
      </c>
      <c r="V329" s="49">
        <v>97.723577235772368</v>
      </c>
      <c r="W329" s="9">
        <f t="shared" si="30"/>
        <v>0.2824204395600482</v>
      </c>
      <c r="X329" s="9">
        <f t="shared" si="31"/>
        <v>4.7563098373184102E-5</v>
      </c>
      <c r="Y329" s="10">
        <f t="shared" si="32"/>
        <v>0.51617849278873251</v>
      </c>
      <c r="Z329" s="10">
        <f t="shared" si="33"/>
        <v>1.6842107303616238</v>
      </c>
      <c r="AA329" s="51">
        <f t="shared" si="34"/>
        <v>1.1526128725301332</v>
      </c>
    </row>
    <row r="330" spans="1:27" ht="15" customHeight="1" x14ac:dyDescent="0.25">
      <c r="A330" s="30" t="s">
        <v>443</v>
      </c>
      <c r="B330" s="31">
        <v>35.976999999999997</v>
      </c>
      <c r="C330" s="32">
        <v>72</v>
      </c>
      <c r="D330" s="31">
        <v>9.5500000000000007</v>
      </c>
      <c r="E330" s="32"/>
      <c r="F330" s="33">
        <v>0.282503</v>
      </c>
      <c r="G330" s="33">
        <v>4.0000000000000003E-5</v>
      </c>
      <c r="H330" s="33">
        <v>1.7849999999999999E-3</v>
      </c>
      <c r="I330" s="33">
        <v>5.8E-5</v>
      </c>
      <c r="J330" s="34">
        <v>5.0599999999999999E-2</v>
      </c>
      <c r="K330" s="34">
        <v>2E-3</v>
      </c>
      <c r="M330" s="34">
        <v>1.4672130000000001</v>
      </c>
      <c r="N330" s="34">
        <v>5.1999999999999997E-5</v>
      </c>
      <c r="O330" s="35">
        <v>-1.5344</v>
      </c>
      <c r="P330" s="35">
        <v>3.8E-3</v>
      </c>
      <c r="Q330" s="36">
        <v>-1.2390000000000001</v>
      </c>
      <c r="R330" s="36">
        <v>2.4E-2</v>
      </c>
      <c r="T330" s="49">
        <v>324.5</v>
      </c>
      <c r="U330" s="49">
        <v>8.1</v>
      </c>
      <c r="V330" s="49">
        <v>101.97988686360779</v>
      </c>
      <c r="W330" s="9">
        <f t="shared" si="30"/>
        <v>0.28249215290429935</v>
      </c>
      <c r="X330" s="9">
        <f t="shared" si="31"/>
        <v>5.1354146150600042E-5</v>
      </c>
      <c r="Y330" s="10">
        <f t="shared" si="32"/>
        <v>-3.1377384686992471</v>
      </c>
      <c r="Z330" s="10">
        <f t="shared" si="33"/>
        <v>1.8173259694054256</v>
      </c>
      <c r="AA330" s="51">
        <f t="shared" si="34"/>
        <v>1.0701697954621694</v>
      </c>
    </row>
    <row r="331" spans="1:27" ht="15" customHeight="1" x14ac:dyDescent="0.25">
      <c r="A331" s="30" t="s">
        <v>444</v>
      </c>
      <c r="B331" s="31">
        <v>27.173999999999999</v>
      </c>
      <c r="C331" s="32">
        <v>54</v>
      </c>
      <c r="D331" s="31">
        <v>9.2799999999999994</v>
      </c>
      <c r="E331" s="32"/>
      <c r="F331" s="33">
        <v>0.28267399999999998</v>
      </c>
      <c r="G331" s="33">
        <v>3.6000000000000001E-5</v>
      </c>
      <c r="H331" s="33">
        <v>1.586E-3</v>
      </c>
      <c r="I331" s="33">
        <v>1.4E-5</v>
      </c>
      <c r="J331" s="34">
        <v>4.2130000000000001E-2</v>
      </c>
      <c r="K331" s="34">
        <v>4.6999999999999999E-4</v>
      </c>
      <c r="M331" s="34">
        <v>1.467193</v>
      </c>
      <c r="N331" s="34">
        <v>6.0999999999999999E-5</v>
      </c>
      <c r="O331" s="35">
        <v>-1.5337000000000001</v>
      </c>
      <c r="P331" s="35">
        <v>3.8999999999999998E-3</v>
      </c>
      <c r="Q331" s="36">
        <v>-1.28</v>
      </c>
      <c r="R331" s="36">
        <v>2.8000000000000001E-2</v>
      </c>
      <c r="T331" s="49">
        <v>239.9</v>
      </c>
      <c r="U331" s="49">
        <v>6.3</v>
      </c>
      <c r="V331" s="49">
        <v>99.667636061487329</v>
      </c>
      <c r="W331" s="9">
        <f t="shared" ref="W331:W342" si="35">F331-(H331*(EXP($W$4*T331*1000000)-1))</f>
        <v>0.28266688048023791</v>
      </c>
      <c r="X331" s="9">
        <f t="shared" si="31"/>
        <v>4.8303709245328031E-5</v>
      </c>
      <c r="Y331" s="10">
        <f t="shared" si="32"/>
        <v>1.1573319268665117</v>
      </c>
      <c r="Z331" s="10">
        <f t="shared" si="33"/>
        <v>1.709054117189357</v>
      </c>
      <c r="AA331" s="51">
        <f t="shared" si="34"/>
        <v>0.82268252790297303</v>
      </c>
    </row>
    <row r="332" spans="1:27" ht="15" customHeight="1" x14ac:dyDescent="0.25">
      <c r="A332" s="30" t="s">
        <v>445</v>
      </c>
      <c r="B332" s="31">
        <v>35.976999999999997</v>
      </c>
      <c r="C332" s="32">
        <v>72</v>
      </c>
      <c r="D332" s="31">
        <v>7.99</v>
      </c>
      <c r="E332" s="32"/>
      <c r="F332" s="33">
        <v>0.28257900000000002</v>
      </c>
      <c r="G332" s="33">
        <v>3.3000000000000003E-5</v>
      </c>
      <c r="H332" s="33">
        <v>2.016E-3</v>
      </c>
      <c r="I332" s="33">
        <v>6.3999999999999997E-5</v>
      </c>
      <c r="J332" s="34">
        <v>5.6899999999999999E-2</v>
      </c>
      <c r="K332" s="34">
        <v>1.8E-3</v>
      </c>
      <c r="M332" s="34">
        <v>1.4672289999999999</v>
      </c>
      <c r="N332" s="34">
        <v>4.6E-5</v>
      </c>
      <c r="O332" s="35">
        <v>-1.5317000000000001</v>
      </c>
      <c r="P332" s="35">
        <v>4.1000000000000003E-3</v>
      </c>
      <c r="Q332" s="36">
        <v>-1.2490000000000001</v>
      </c>
      <c r="R332" s="36">
        <v>2.3E-2</v>
      </c>
      <c r="T332" s="49">
        <v>323.2</v>
      </c>
      <c r="U332" s="49">
        <v>7.5</v>
      </c>
      <c r="V332" s="49">
        <v>98.837920489296636</v>
      </c>
      <c r="W332" s="9">
        <f t="shared" si="35"/>
        <v>0.28256679838958149</v>
      </c>
      <c r="X332" s="9">
        <f t="shared" si="31"/>
        <v>4.6111260304368053E-5</v>
      </c>
      <c r="Y332" s="10">
        <f t="shared" si="32"/>
        <v>-0.52520881346995729</v>
      </c>
      <c r="Z332" s="10">
        <f t="shared" si="33"/>
        <v>1.6317854313785407</v>
      </c>
      <c r="AA332" s="51">
        <f t="shared" si="34"/>
        <v>0.96825090407176861</v>
      </c>
    </row>
    <row r="333" spans="1:27" ht="15" customHeight="1" x14ac:dyDescent="0.25">
      <c r="A333" s="30" t="s">
        <v>446</v>
      </c>
      <c r="B333" s="31">
        <v>33.680999999999997</v>
      </c>
      <c r="C333" s="32">
        <v>67</v>
      </c>
      <c r="D333" s="31">
        <v>8.1</v>
      </c>
      <c r="E333" s="32"/>
      <c r="F333" s="33">
        <v>0.28252899999999997</v>
      </c>
      <c r="G333" s="33">
        <v>3.0000000000000001E-5</v>
      </c>
      <c r="H333" s="33">
        <v>5.5780000000000001E-4</v>
      </c>
      <c r="I333" s="33">
        <v>7.3000000000000004E-6</v>
      </c>
      <c r="J333" s="34">
        <v>1.5480000000000001E-2</v>
      </c>
      <c r="K333" s="34">
        <v>1.8000000000000001E-4</v>
      </c>
      <c r="M333" s="34">
        <v>1.4672050000000001</v>
      </c>
      <c r="N333" s="34">
        <v>4.3000000000000002E-5</v>
      </c>
      <c r="O333" s="35">
        <v>-1.5265</v>
      </c>
      <c r="P333" s="35">
        <v>4.0000000000000001E-3</v>
      </c>
      <c r="Q333" s="36">
        <v>-1.1839999999999999</v>
      </c>
      <c r="R333" s="36">
        <v>5.5E-2</v>
      </c>
      <c r="T333" s="49">
        <v>784</v>
      </c>
      <c r="U333" s="49">
        <v>19</v>
      </c>
      <c r="V333" s="49">
        <v>100.75825729340701</v>
      </c>
      <c r="W333" s="9">
        <f t="shared" si="35"/>
        <v>0.28252077527828362</v>
      </c>
      <c r="X333" s="9">
        <f t="shared" si="31"/>
        <v>4.4014183246508038E-5</v>
      </c>
      <c r="Y333" s="10">
        <f t="shared" si="32"/>
        <v>8.1903455259646485</v>
      </c>
      <c r="Z333" s="10">
        <f t="shared" si="33"/>
        <v>1.5591855975882751</v>
      </c>
      <c r="AA333" s="51">
        <f t="shared" si="34"/>
        <v>1.0004281208315089</v>
      </c>
    </row>
    <row r="334" spans="1:27" ht="15" customHeight="1" x14ac:dyDescent="0.25">
      <c r="A334" s="30" t="s">
        <v>447</v>
      </c>
      <c r="B334" s="31">
        <v>36.36</v>
      </c>
      <c r="C334" s="32">
        <v>73</v>
      </c>
      <c r="D334" s="31">
        <v>8.83</v>
      </c>
      <c r="E334" s="32"/>
      <c r="F334" s="33">
        <v>0.282445</v>
      </c>
      <c r="G334" s="33">
        <v>3.1000000000000001E-5</v>
      </c>
      <c r="H334" s="33">
        <v>1.106E-3</v>
      </c>
      <c r="I334" s="33">
        <v>2.5999999999999998E-5</v>
      </c>
      <c r="J334" s="34">
        <v>3.091E-2</v>
      </c>
      <c r="K334" s="34">
        <v>6.4000000000000005E-4</v>
      </c>
      <c r="M334" s="34">
        <v>1.4671959999999999</v>
      </c>
      <c r="N334" s="34">
        <v>4.8999999999999998E-5</v>
      </c>
      <c r="O334" s="35">
        <v>-1.5326</v>
      </c>
      <c r="P334" s="35">
        <v>3.5000000000000001E-3</v>
      </c>
      <c r="Q334" s="36">
        <v>-1.294</v>
      </c>
      <c r="R334" s="36">
        <v>0.03</v>
      </c>
      <c r="T334" s="49">
        <v>321.7</v>
      </c>
      <c r="U334" s="49">
        <v>7.8</v>
      </c>
      <c r="V334" s="49">
        <v>100.56267583619882</v>
      </c>
      <c r="W334" s="9">
        <f t="shared" si="35"/>
        <v>0.28243833722150835</v>
      </c>
      <c r="X334" s="9">
        <f t="shared" si="31"/>
        <v>4.4701770958846688E-5</v>
      </c>
      <c r="Y334" s="10">
        <f t="shared" si="32"/>
        <v>-5.1046759991191237</v>
      </c>
      <c r="Z334" s="10">
        <f t="shared" si="33"/>
        <v>1.5819011184037279</v>
      </c>
      <c r="AA334" s="51">
        <f t="shared" si="34"/>
        <v>1.1318337619709493</v>
      </c>
    </row>
    <row r="335" spans="1:27" ht="15" customHeight="1" x14ac:dyDescent="0.25">
      <c r="A335" s="30" t="s">
        <v>448</v>
      </c>
      <c r="B335" s="31">
        <v>27.173999999999999</v>
      </c>
      <c r="C335" s="32">
        <v>54</v>
      </c>
      <c r="D335" s="31">
        <v>10.69</v>
      </c>
      <c r="E335" s="32"/>
      <c r="F335" s="33">
        <v>0.28255000000000002</v>
      </c>
      <c r="G335" s="33">
        <v>2.9E-5</v>
      </c>
      <c r="H335" s="33">
        <v>2.1699999999999999E-4</v>
      </c>
      <c r="I335" s="33">
        <v>1.2E-5</v>
      </c>
      <c r="J335" s="34">
        <v>5.0400000000000002E-3</v>
      </c>
      <c r="K335" s="34">
        <v>3.1E-4</v>
      </c>
      <c r="M335" s="34">
        <v>1.467211</v>
      </c>
      <c r="N335" s="34">
        <v>4.6999999999999997E-5</v>
      </c>
      <c r="O335" s="35">
        <v>-1.5447</v>
      </c>
      <c r="P335" s="35">
        <v>4.3E-3</v>
      </c>
      <c r="Q335" s="36">
        <v>-0.98</v>
      </c>
      <c r="R335" s="36">
        <v>0.15</v>
      </c>
      <c r="T335" s="49">
        <v>787</v>
      </c>
      <c r="U335" s="49">
        <v>18</v>
      </c>
      <c r="V335" s="49">
        <v>98.869346733668337</v>
      </c>
      <c r="W335" s="9">
        <f t="shared" si="35"/>
        <v>0.2825467880165547</v>
      </c>
      <c r="X335" s="9">
        <f t="shared" si="31"/>
        <v>4.333876240569392E-5</v>
      </c>
      <c r="Y335" s="10">
        <f t="shared" si="32"/>
        <v>9.1795506809577709</v>
      </c>
      <c r="Z335" s="10">
        <f t="shared" si="33"/>
        <v>1.5352694591519445</v>
      </c>
      <c r="AA335" s="51">
        <f t="shared" si="34"/>
        <v>0.96304715389503381</v>
      </c>
    </row>
    <row r="336" spans="1:27" ht="15" customHeight="1" x14ac:dyDescent="0.25">
      <c r="A336" s="30" t="s">
        <v>449</v>
      </c>
      <c r="B336" s="31">
        <v>28.704999999999998</v>
      </c>
      <c r="C336" s="32">
        <v>57</v>
      </c>
      <c r="D336" s="31">
        <v>7.98</v>
      </c>
      <c r="E336" s="32"/>
      <c r="F336" s="33">
        <v>0.28112300000000001</v>
      </c>
      <c r="G336" s="33">
        <v>3.4E-5</v>
      </c>
      <c r="H336" s="33">
        <v>2.7070000000000002E-4</v>
      </c>
      <c r="I336" s="33">
        <v>7.7999999999999999E-6</v>
      </c>
      <c r="J336" s="34">
        <v>8.4600000000000005E-3</v>
      </c>
      <c r="K336" s="34">
        <v>2.3000000000000001E-4</v>
      </c>
      <c r="M336" s="34">
        <v>1.4671719999999999</v>
      </c>
      <c r="N336" s="34">
        <v>4.6E-5</v>
      </c>
      <c r="O336" s="35">
        <v>-1.5287999999999999</v>
      </c>
      <c r="P336" s="35">
        <v>4.1000000000000003E-3</v>
      </c>
      <c r="Q336" s="36">
        <v>-1.36</v>
      </c>
      <c r="R336" s="36">
        <v>0.13</v>
      </c>
      <c r="T336" s="49">
        <v>2029</v>
      </c>
      <c r="U336" s="49">
        <v>27</v>
      </c>
      <c r="V336" s="49">
        <v>100.83661417322836</v>
      </c>
      <c r="W336" s="9">
        <f t="shared" si="35"/>
        <v>0.2811125487933348</v>
      </c>
      <c r="X336" s="9">
        <f t="shared" si="31"/>
        <v>4.6832129215498932E-5</v>
      </c>
      <c r="Y336" s="10">
        <f t="shared" si="32"/>
        <v>-13.329879087796703</v>
      </c>
      <c r="Z336" s="10">
        <f t="shared" si="33"/>
        <v>1.6637358507931577</v>
      </c>
      <c r="AA336" s="51">
        <f t="shared" si="34"/>
        <v>2.8781368357667563</v>
      </c>
    </row>
    <row r="337" spans="1:27" ht="15" customHeight="1" x14ac:dyDescent="0.25">
      <c r="A337" s="30" t="s">
        <v>450</v>
      </c>
      <c r="B337" s="31">
        <v>27.556999999999999</v>
      </c>
      <c r="C337" s="32">
        <v>55</v>
      </c>
      <c r="D337" s="31">
        <v>7.16</v>
      </c>
      <c r="E337" s="32"/>
      <c r="F337" s="33">
        <v>0.28246100000000002</v>
      </c>
      <c r="G337" s="33">
        <v>3.3000000000000003E-5</v>
      </c>
      <c r="H337" s="33">
        <v>8.4800000000000001E-4</v>
      </c>
      <c r="I337" s="33">
        <v>1.2E-5</v>
      </c>
      <c r="J337" s="34">
        <v>2.47E-2</v>
      </c>
      <c r="K337" s="34">
        <v>5.6999999999999998E-4</v>
      </c>
      <c r="M337" s="34">
        <v>1.4671449999999999</v>
      </c>
      <c r="N337" s="34">
        <v>6.7000000000000002E-5</v>
      </c>
      <c r="O337" s="35">
        <v>-1.5246</v>
      </c>
      <c r="P337" s="35">
        <v>4.4999999999999997E-3</v>
      </c>
      <c r="Q337" s="36">
        <v>-1.282</v>
      </c>
      <c r="R337" s="36">
        <v>3.5000000000000003E-2</v>
      </c>
      <c r="T337" s="49">
        <v>334.9</v>
      </c>
      <c r="U337" s="49">
        <v>7.5</v>
      </c>
      <c r="V337" s="49">
        <v>101.76238225463383</v>
      </c>
      <c r="W337" s="9">
        <f t="shared" si="35"/>
        <v>0.2824556811988212</v>
      </c>
      <c r="X337" s="9">
        <f t="shared" si="31"/>
        <v>4.6111260304368053E-5</v>
      </c>
      <c r="Y337" s="10">
        <f t="shared" si="32"/>
        <v>-4.1962014122975955</v>
      </c>
      <c r="Z337" s="10">
        <f t="shared" si="33"/>
        <v>1.6318280763605308</v>
      </c>
      <c r="AA337" s="51">
        <f t="shared" si="34"/>
        <v>1.1021032342527053</v>
      </c>
    </row>
    <row r="338" spans="1:27" ht="15" customHeight="1" x14ac:dyDescent="0.25">
      <c r="A338" s="30" t="s">
        <v>451</v>
      </c>
      <c r="B338" s="31">
        <v>36.36</v>
      </c>
      <c r="C338" s="32">
        <v>73</v>
      </c>
      <c r="D338" s="31">
        <v>9.7200000000000006</v>
      </c>
      <c r="E338" s="32"/>
      <c r="F338" s="33">
        <v>0.28270299999999998</v>
      </c>
      <c r="G338" s="33">
        <v>3.3000000000000003E-5</v>
      </c>
      <c r="H338" s="33">
        <v>1.147E-3</v>
      </c>
      <c r="I338" s="33">
        <v>3.0000000000000001E-5</v>
      </c>
      <c r="J338" s="34">
        <v>3.014E-2</v>
      </c>
      <c r="K338" s="34">
        <v>9.3000000000000005E-4</v>
      </c>
      <c r="M338" s="34">
        <v>1.4670840000000001</v>
      </c>
      <c r="N338" s="34">
        <v>4.6E-5</v>
      </c>
      <c r="O338" s="35">
        <v>-1.5396000000000001</v>
      </c>
      <c r="P338" s="35">
        <v>2.8999999999999998E-3</v>
      </c>
      <c r="Q338" s="36">
        <v>-1.2729999999999999</v>
      </c>
      <c r="R338" s="36">
        <v>0.03</v>
      </c>
      <c r="T338" s="49">
        <v>240.9</v>
      </c>
      <c r="U338" s="49">
        <v>5.2</v>
      </c>
      <c r="V338" s="49">
        <v>100.08309098462817</v>
      </c>
      <c r="W338" s="9">
        <f t="shared" si="35"/>
        <v>0.28269782963094098</v>
      </c>
      <c r="X338" s="9">
        <f t="shared" si="31"/>
        <v>4.6111260304368053E-5</v>
      </c>
      <c r="Y338" s="10">
        <f t="shared" si="32"/>
        <v>2.2746571205201072</v>
      </c>
      <c r="Z338" s="10">
        <f t="shared" si="33"/>
        <v>1.6314857844945685</v>
      </c>
      <c r="AA338" s="51">
        <f t="shared" si="34"/>
        <v>0.77251651130750987</v>
      </c>
    </row>
    <row r="339" spans="1:27" ht="15" customHeight="1" x14ac:dyDescent="0.25">
      <c r="A339" s="30" t="s">
        <v>598</v>
      </c>
      <c r="B339" s="31">
        <v>24.878</v>
      </c>
      <c r="C339" s="32">
        <v>50</v>
      </c>
      <c r="D339" s="31">
        <v>4.92</v>
      </c>
      <c r="E339" s="32"/>
      <c r="F339" s="33">
        <v>0.28278900000000001</v>
      </c>
      <c r="G339" s="33">
        <v>5.1999999999999997E-5</v>
      </c>
      <c r="H339" s="33">
        <v>9.4019999999999998E-4</v>
      </c>
      <c r="I339" s="33">
        <v>2.5000000000000002E-6</v>
      </c>
      <c r="J339" s="34">
        <v>2.4209999999999999E-2</v>
      </c>
      <c r="K339" s="34">
        <v>1.8000000000000001E-4</v>
      </c>
      <c r="M339" s="34">
        <v>1.467244</v>
      </c>
      <c r="N339" s="34">
        <v>7.3999999999999996E-5</v>
      </c>
      <c r="O339" s="35">
        <v>-1.5343</v>
      </c>
      <c r="P339" s="35">
        <v>6.1999999999999998E-3</v>
      </c>
      <c r="Q339" s="36">
        <v>-1.3340000000000001</v>
      </c>
      <c r="R339" s="36">
        <v>6.9000000000000006E-2</v>
      </c>
      <c r="T339" s="49">
        <v>210.4</v>
      </c>
      <c r="U339" s="49">
        <v>4.2</v>
      </c>
      <c r="V339" s="49">
        <v>98.271835590845399</v>
      </c>
      <c r="W339" s="9">
        <f t="shared" si="35"/>
        <v>0.28278529947305908</v>
      </c>
      <c r="X339" s="9">
        <f t="shared" si="31"/>
        <v>6.1165744717588366E-5</v>
      </c>
      <c r="Y339" s="10">
        <f t="shared" si="32"/>
        <v>4.6893401258474299</v>
      </c>
      <c r="Z339" s="10">
        <f t="shared" si="33"/>
        <v>2.1639889884550456</v>
      </c>
      <c r="AA339" s="51">
        <f t="shared" si="34"/>
        <v>0.64825744854954082</v>
      </c>
    </row>
    <row r="340" spans="1:27" ht="15" customHeight="1" x14ac:dyDescent="0.25">
      <c r="A340" s="30" t="s">
        <v>452</v>
      </c>
      <c r="B340" s="31">
        <v>36.36</v>
      </c>
      <c r="C340" s="32">
        <v>73</v>
      </c>
      <c r="D340" s="31">
        <v>9.42</v>
      </c>
      <c r="E340" s="32"/>
      <c r="F340" s="33">
        <v>0.282468</v>
      </c>
      <c r="G340" s="33">
        <v>3.1000000000000001E-5</v>
      </c>
      <c r="H340" s="33">
        <v>9.5009999999999995E-4</v>
      </c>
      <c r="I340" s="33">
        <v>6.1E-6</v>
      </c>
      <c r="J340" s="34">
        <v>2.5115999999999999E-2</v>
      </c>
      <c r="K340" s="34">
        <v>5.1E-5</v>
      </c>
      <c r="M340" s="34">
        <v>1.4671419999999999</v>
      </c>
      <c r="N340" s="34">
        <v>5.3000000000000001E-5</v>
      </c>
      <c r="O340" s="35">
        <v>-1.5362</v>
      </c>
      <c r="P340" s="35">
        <v>3.3E-3</v>
      </c>
      <c r="Q340" s="36">
        <v>-1.2669999999999999</v>
      </c>
      <c r="R340" s="36">
        <v>3.5000000000000003E-2</v>
      </c>
      <c r="T340" s="49">
        <v>323</v>
      </c>
      <c r="U340" s="49">
        <v>7.8</v>
      </c>
      <c r="V340" s="49">
        <v>99.568434032059201</v>
      </c>
      <c r="W340" s="9">
        <f t="shared" si="35"/>
        <v>0.28246225319708573</v>
      </c>
      <c r="X340" s="9">
        <f t="shared" si="31"/>
        <v>4.4701770958846688E-5</v>
      </c>
      <c r="Y340" s="10">
        <f t="shared" si="32"/>
        <v>-4.2293192676456925</v>
      </c>
      <c r="Z340" s="10">
        <f t="shared" si="33"/>
        <v>1.5819057111865487</v>
      </c>
      <c r="AA340" s="51">
        <f t="shared" si="34"/>
        <v>1.095341305206402</v>
      </c>
    </row>
    <row r="341" spans="1:27" ht="15" customHeight="1" x14ac:dyDescent="0.25">
      <c r="A341" s="30" t="s">
        <v>453</v>
      </c>
      <c r="B341" s="31">
        <v>35.976999999999997</v>
      </c>
      <c r="C341" s="32">
        <v>72</v>
      </c>
      <c r="D341" s="31">
        <v>8.9</v>
      </c>
      <c r="E341" s="32"/>
      <c r="F341" s="33">
        <v>0.28239399999999998</v>
      </c>
      <c r="G341" s="33">
        <v>3.0000000000000001E-5</v>
      </c>
      <c r="H341" s="33">
        <v>8.4599999999999996E-4</v>
      </c>
      <c r="I341" s="33">
        <v>1.5999999999999999E-5</v>
      </c>
      <c r="J341" s="34">
        <v>2.1149999999999999E-2</v>
      </c>
      <c r="K341" s="34">
        <v>4.0999999999999999E-4</v>
      </c>
      <c r="M341" s="34">
        <v>1.467158</v>
      </c>
      <c r="N341" s="34">
        <v>5.3000000000000001E-5</v>
      </c>
      <c r="O341" s="35">
        <v>-1.5303</v>
      </c>
      <c r="P341" s="35">
        <v>4.3E-3</v>
      </c>
      <c r="Q341" s="36">
        <v>-1.3</v>
      </c>
      <c r="R341" s="36">
        <v>4.3999999999999997E-2</v>
      </c>
      <c r="T341" s="49">
        <v>322.2</v>
      </c>
      <c r="U341" s="49">
        <v>6.9</v>
      </c>
      <c r="V341" s="49">
        <v>99.937965260545909</v>
      </c>
      <c r="W341" s="9">
        <f t="shared" si="35"/>
        <v>0.28238889557161023</v>
      </c>
      <c r="X341" s="9">
        <f t="shared" si="31"/>
        <v>4.4014183246508038E-5</v>
      </c>
      <c r="Y341" s="10">
        <f t="shared" si="32"/>
        <v>-6.8431525075718369</v>
      </c>
      <c r="Z341" s="10">
        <f t="shared" si="33"/>
        <v>1.5575705829584674</v>
      </c>
      <c r="AA341" s="51">
        <f t="shared" si="34"/>
        <v>1.1945926753630671</v>
      </c>
    </row>
    <row r="342" spans="1:27" ht="15" customHeight="1" x14ac:dyDescent="0.25">
      <c r="A342" s="30" t="s">
        <v>454</v>
      </c>
      <c r="B342" s="31">
        <v>36.743000000000002</v>
      </c>
      <c r="C342" s="32">
        <v>73</v>
      </c>
      <c r="D342" s="31">
        <v>4.5439999999999996</v>
      </c>
      <c r="E342" s="32"/>
      <c r="F342" s="33">
        <v>0.28265800000000002</v>
      </c>
      <c r="G342" s="33">
        <v>5.5999999999999999E-5</v>
      </c>
      <c r="H342" s="33">
        <v>1.2210000000000001E-3</v>
      </c>
      <c r="I342" s="33">
        <v>3.4E-5</v>
      </c>
      <c r="J342" s="34">
        <v>3.4099999999999998E-2</v>
      </c>
      <c r="K342" s="34">
        <v>9.5E-4</v>
      </c>
      <c r="M342" s="34">
        <v>1.4671909999999999</v>
      </c>
      <c r="N342" s="34">
        <v>5.5000000000000002E-5</v>
      </c>
      <c r="O342" s="35">
        <v>-1.5196000000000001</v>
      </c>
      <c r="P342" s="35">
        <v>5.7000000000000002E-3</v>
      </c>
      <c r="Q342" s="36">
        <v>-1.1819999999999999</v>
      </c>
      <c r="R342" s="36">
        <v>4.4999999999999998E-2</v>
      </c>
      <c r="T342" s="49">
        <v>234.4</v>
      </c>
      <c r="U342" s="49">
        <v>7.8</v>
      </c>
      <c r="V342" s="49">
        <v>101.91304347826087</v>
      </c>
      <c r="W342" s="9">
        <f t="shared" si="35"/>
        <v>0.28265264489209846</v>
      </c>
      <c r="X342" s="9">
        <f t="shared" si="31"/>
        <v>6.4600683640788115E-5</v>
      </c>
      <c r="Y342" s="10">
        <f t="shared" si="32"/>
        <v>0.53103475395666067</v>
      </c>
      <c r="Z342" s="10">
        <f t="shared" si="33"/>
        <v>2.285636286412096</v>
      </c>
      <c r="AA342" s="51">
        <f t="shared" si="34"/>
        <v>0.83720842350563174</v>
      </c>
    </row>
    <row r="343" spans="1:27" s="58" customFormat="1" ht="15" customHeight="1" x14ac:dyDescent="0.25">
      <c r="A343" s="37" t="s">
        <v>608</v>
      </c>
      <c r="B343" s="52"/>
      <c r="C343" s="53"/>
      <c r="D343" s="52"/>
      <c r="E343" s="53"/>
      <c r="F343" s="54"/>
      <c r="G343" s="54"/>
      <c r="H343" s="54"/>
      <c r="I343" s="54"/>
      <c r="J343" s="55"/>
      <c r="K343" s="55"/>
      <c r="L343" s="44"/>
      <c r="M343" s="55"/>
      <c r="N343" s="55"/>
      <c r="O343" s="56"/>
      <c r="P343" s="56"/>
      <c r="Q343" s="57"/>
      <c r="R343" s="57"/>
      <c r="T343" s="59"/>
      <c r="U343" s="59"/>
      <c r="V343" s="59"/>
      <c r="W343" s="60"/>
      <c r="X343" s="60"/>
      <c r="Y343" s="61"/>
      <c r="Z343" s="61"/>
      <c r="AA343" s="62"/>
    </row>
    <row r="344" spans="1:27" ht="15" customHeight="1" x14ac:dyDescent="0.25">
      <c r="A344" s="30" t="s">
        <v>455</v>
      </c>
      <c r="B344" s="31">
        <v>14.695</v>
      </c>
      <c r="C344" s="32">
        <v>29</v>
      </c>
      <c r="D344" s="31">
        <v>6.78</v>
      </c>
      <c r="E344" s="32"/>
      <c r="F344" s="33">
        <v>0.28153699999999998</v>
      </c>
      <c r="G344" s="33">
        <v>9.3999999999999994E-5</v>
      </c>
      <c r="H344" s="33">
        <v>3.241E-3</v>
      </c>
      <c r="I344" s="33">
        <v>8.0000000000000007E-5</v>
      </c>
      <c r="J344" s="34">
        <v>8.5300000000000001E-2</v>
      </c>
      <c r="K344" s="34">
        <v>2.2000000000000001E-3</v>
      </c>
      <c r="M344" s="34">
        <v>1.4671940000000001</v>
      </c>
      <c r="N344" s="34">
        <v>8.3999999999999995E-5</v>
      </c>
      <c r="O344" s="35">
        <v>-1.5381</v>
      </c>
      <c r="P344" s="35">
        <v>7.4000000000000003E-3</v>
      </c>
      <c r="Q344" s="36">
        <v>-1.2989999999999999</v>
      </c>
      <c r="R344" s="36">
        <v>0.03</v>
      </c>
      <c r="T344" s="49">
        <v>918</v>
      </c>
      <c r="U344" s="49">
        <v>20</v>
      </c>
      <c r="V344" s="49">
        <v>97.86780383795309</v>
      </c>
      <c r="W344" s="9">
        <f t="shared" ref="W344:W375" si="36">F344-(H344*(EXP($W$4*T344*1000000)-1))</f>
        <v>0.28148097355772378</v>
      </c>
      <c r="X344" s="9">
        <f t="shared" si="31"/>
        <v>9.9364220556783861E-5</v>
      </c>
      <c r="Y344" s="10">
        <f t="shared" si="32"/>
        <v>-25.626508998228825</v>
      </c>
      <c r="Z344" s="10">
        <f t="shared" si="33"/>
        <v>3.5210047590383802</v>
      </c>
      <c r="AA344" s="51">
        <f t="shared" si="34"/>
        <v>2.5200367299958848</v>
      </c>
    </row>
    <row r="345" spans="1:27" ht="15" customHeight="1" x14ac:dyDescent="0.25">
      <c r="A345" s="30" t="s">
        <v>456</v>
      </c>
      <c r="B345" s="31">
        <v>25.103999999999999</v>
      </c>
      <c r="C345" s="32">
        <v>50</v>
      </c>
      <c r="D345" s="31">
        <v>6.66</v>
      </c>
      <c r="E345" s="32"/>
      <c r="F345" s="33">
        <v>0.28259000000000001</v>
      </c>
      <c r="G345" s="33">
        <v>4.1E-5</v>
      </c>
      <c r="H345" s="33">
        <v>1.457E-3</v>
      </c>
      <c r="I345" s="33">
        <v>5.1999999999999997E-5</v>
      </c>
      <c r="J345" s="34">
        <v>4.5699999999999998E-2</v>
      </c>
      <c r="K345" s="34">
        <v>1.9E-3</v>
      </c>
      <c r="M345" s="34">
        <v>1.4671479999999999</v>
      </c>
      <c r="N345" s="34">
        <v>6.3999999999999997E-5</v>
      </c>
      <c r="O345" s="35">
        <v>-1.5496000000000001</v>
      </c>
      <c r="P345" s="35">
        <v>5.3E-3</v>
      </c>
      <c r="Q345" s="36">
        <v>-1.3049999999999999</v>
      </c>
      <c r="R345" s="36">
        <v>3.5000000000000003E-2</v>
      </c>
      <c r="T345" s="49">
        <v>637.79999999999995</v>
      </c>
      <c r="U345" s="49">
        <v>14</v>
      </c>
      <c r="V345" s="49">
        <v>100.28301886792453</v>
      </c>
      <c r="W345" s="9">
        <f t="shared" si="36"/>
        <v>0.28257254673510002</v>
      </c>
      <c r="X345" s="9">
        <f t="shared" si="31"/>
        <v>5.2136823137367976E-5</v>
      </c>
      <c r="Y345" s="10">
        <f t="shared" si="32"/>
        <v>6.7298060061249387</v>
      </c>
      <c r="Z345" s="10">
        <f t="shared" si="33"/>
        <v>1.8463191421358438</v>
      </c>
      <c r="AA345" s="51">
        <f t="shared" si="34"/>
        <v>0.93838384019448295</v>
      </c>
    </row>
    <row r="346" spans="1:27" ht="15" customHeight="1" x14ac:dyDescent="0.25">
      <c r="A346" s="30" t="s">
        <v>457</v>
      </c>
      <c r="B346" s="31">
        <v>36.125</v>
      </c>
      <c r="C346" s="32">
        <v>72</v>
      </c>
      <c r="D346" s="31">
        <v>8.07</v>
      </c>
      <c r="E346" s="32"/>
      <c r="F346" s="33">
        <v>0.282721</v>
      </c>
      <c r="G346" s="33">
        <v>3.4E-5</v>
      </c>
      <c r="H346" s="33">
        <v>1.0047999999999999E-3</v>
      </c>
      <c r="I346" s="33">
        <v>6.7000000000000002E-6</v>
      </c>
      <c r="J346" s="34">
        <v>2.5000000000000001E-2</v>
      </c>
      <c r="K346" s="34">
        <v>2.1000000000000001E-4</v>
      </c>
      <c r="M346" s="34">
        <v>1.4671970000000001</v>
      </c>
      <c r="N346" s="34">
        <v>4.3999999999999999E-5</v>
      </c>
      <c r="O346" s="35">
        <v>-1.5499000000000001</v>
      </c>
      <c r="P346" s="35">
        <v>3.8E-3</v>
      </c>
      <c r="Q346" s="36">
        <v>-1.264</v>
      </c>
      <c r="R346" s="36">
        <v>4.2000000000000003E-2</v>
      </c>
      <c r="T346" s="49">
        <v>549</v>
      </c>
      <c r="U346" s="49">
        <v>14</v>
      </c>
      <c r="V346" s="49">
        <v>98.918918918918919</v>
      </c>
      <c r="W346" s="9">
        <f t="shared" si="36"/>
        <v>0.28271064800836948</v>
      </c>
      <c r="X346" s="9">
        <f t="shared" si="31"/>
        <v>4.6832129215498932E-5</v>
      </c>
      <c r="Y346" s="10">
        <f t="shared" si="32"/>
        <v>9.6237946140265151</v>
      </c>
      <c r="Z346" s="10">
        <f t="shared" si="33"/>
        <v>1.658133495325842</v>
      </c>
      <c r="AA346" s="51">
        <f t="shared" si="34"/>
        <v>0.74447991438424332</v>
      </c>
    </row>
    <row r="347" spans="1:27" ht="15" customHeight="1" x14ac:dyDescent="0.25">
      <c r="A347" s="30" t="s">
        <v>458</v>
      </c>
      <c r="B347" s="31">
        <v>36.066000000000003</v>
      </c>
      <c r="C347" s="32">
        <v>72</v>
      </c>
      <c r="D347" s="31">
        <v>9.68</v>
      </c>
      <c r="E347" s="32"/>
      <c r="F347" s="33">
        <v>0.28270299999999998</v>
      </c>
      <c r="G347" s="33">
        <v>3.1000000000000001E-5</v>
      </c>
      <c r="H347" s="33">
        <v>6.4059999999999996E-4</v>
      </c>
      <c r="I347" s="33">
        <v>2.7999999999999999E-6</v>
      </c>
      <c r="J347" s="34">
        <v>1.6389999999999998E-2</v>
      </c>
      <c r="K347" s="34">
        <v>1.2E-4</v>
      </c>
      <c r="M347" s="34">
        <v>1.4671419999999999</v>
      </c>
      <c r="N347" s="34">
        <v>4.1999999999999998E-5</v>
      </c>
      <c r="O347" s="35">
        <v>-1.5489999999999999</v>
      </c>
      <c r="P347" s="35">
        <v>3.8999999999999998E-3</v>
      </c>
      <c r="Q347" s="36">
        <v>-1.2709999999999999</v>
      </c>
      <c r="R347" s="36">
        <v>5.3999999999999999E-2</v>
      </c>
      <c r="T347" s="49">
        <v>534.79999999999995</v>
      </c>
      <c r="U347" s="49">
        <v>11</v>
      </c>
      <c r="V347" s="49">
        <v>100.33771106941838</v>
      </c>
      <c r="W347" s="9">
        <f t="shared" si="36"/>
        <v>0.28269657175222118</v>
      </c>
      <c r="X347" s="9">
        <f t="shared" si="31"/>
        <v>4.4701770958846688E-5</v>
      </c>
      <c r="Y347" s="10">
        <f t="shared" si="32"/>
        <v>8.8065347823307327</v>
      </c>
      <c r="Z347" s="10">
        <f t="shared" si="33"/>
        <v>1.5826558295906068</v>
      </c>
      <c r="AA347" s="51">
        <f t="shared" si="34"/>
        <v>0.76233732478956606</v>
      </c>
    </row>
    <row r="348" spans="1:27" ht="15" customHeight="1" x14ac:dyDescent="0.25">
      <c r="A348" s="30" t="s">
        <v>459</v>
      </c>
      <c r="B348" s="31">
        <v>36.07</v>
      </c>
      <c r="C348" s="32">
        <v>72</v>
      </c>
      <c r="D348" s="31">
        <v>8.5399999999999991</v>
      </c>
      <c r="E348" s="32"/>
      <c r="F348" s="33">
        <v>0.28279599999999999</v>
      </c>
      <c r="G348" s="33">
        <v>3.8999999999999999E-5</v>
      </c>
      <c r="H348" s="33">
        <v>5.9299999999999999E-4</v>
      </c>
      <c r="I348" s="33">
        <v>1.1999999999999999E-6</v>
      </c>
      <c r="J348" s="34">
        <v>1.5618999999999999E-2</v>
      </c>
      <c r="K348" s="34">
        <v>5.8999999999999998E-5</v>
      </c>
      <c r="M348" s="34">
        <v>1.4672099999999999</v>
      </c>
      <c r="N348" s="34">
        <v>4.6999999999999997E-5</v>
      </c>
      <c r="O348" s="35">
        <v>-1.5508999999999999</v>
      </c>
      <c r="P348" s="35">
        <v>4.0000000000000001E-3</v>
      </c>
      <c r="Q348" s="36">
        <v>-1.149</v>
      </c>
      <c r="R348" s="36">
        <v>6.8000000000000005E-2</v>
      </c>
      <c r="T348" s="49">
        <v>553.70000000000005</v>
      </c>
      <c r="U348" s="49">
        <v>11</v>
      </c>
      <c r="V348" s="49">
        <v>98.875000000000014</v>
      </c>
      <c r="W348" s="9">
        <f t="shared" si="36"/>
        <v>0.28278983802055352</v>
      </c>
      <c r="X348" s="9">
        <f t="shared" si="31"/>
        <v>5.0579129360410992E-5</v>
      </c>
      <c r="Y348" s="10">
        <f t="shared" si="32"/>
        <v>12.533189793770827</v>
      </c>
      <c r="Z348" s="10">
        <f t="shared" si="33"/>
        <v>1.790818280376083</v>
      </c>
      <c r="AA348" s="51">
        <f t="shared" si="34"/>
        <v>0.63270461039352111</v>
      </c>
    </row>
    <row r="349" spans="1:27" ht="15" customHeight="1" x14ac:dyDescent="0.25">
      <c r="A349" s="30" t="s">
        <v>460</v>
      </c>
      <c r="B349" s="31">
        <v>36.128999999999998</v>
      </c>
      <c r="C349" s="32">
        <v>72</v>
      </c>
      <c r="D349" s="31">
        <v>6.72</v>
      </c>
      <c r="E349" s="32"/>
      <c r="F349" s="33">
        <v>0.28090300000000001</v>
      </c>
      <c r="G349" s="33">
        <v>3.0000000000000001E-5</v>
      </c>
      <c r="H349" s="33">
        <v>1.1039999999999999E-3</v>
      </c>
      <c r="I349" s="33">
        <v>3.6999999999999998E-5</v>
      </c>
      <c r="J349" s="34">
        <v>2.8899999999999999E-2</v>
      </c>
      <c r="K349" s="34">
        <v>1.1000000000000001E-3</v>
      </c>
      <c r="M349" s="34">
        <v>1.4671959999999999</v>
      </c>
      <c r="N349" s="34">
        <v>5.3999999999999998E-5</v>
      </c>
      <c r="O349" s="35">
        <v>-1.5444</v>
      </c>
      <c r="P349" s="35">
        <v>5.1000000000000004E-3</v>
      </c>
      <c r="Q349" s="36">
        <v>-1.264</v>
      </c>
      <c r="R349" s="36">
        <v>4.3999999999999997E-2</v>
      </c>
      <c r="T349" s="49">
        <v>2818</v>
      </c>
      <c r="U349" s="49">
        <v>22</v>
      </c>
      <c r="V349" s="49">
        <v>97.801527812645688</v>
      </c>
      <c r="W349" s="9">
        <f t="shared" si="36"/>
        <v>0.28084336118140518</v>
      </c>
      <c r="X349" s="9">
        <f t="shared" si="31"/>
        <v>4.4014183246508038E-5</v>
      </c>
      <c r="Y349" s="10">
        <f t="shared" si="32"/>
        <v>-4.5038396331886776</v>
      </c>
      <c r="Z349" s="10">
        <f t="shared" si="33"/>
        <v>1.5665088104321878</v>
      </c>
      <c r="AA349" s="51">
        <f t="shared" si="34"/>
        <v>3.2351306205720376</v>
      </c>
    </row>
    <row r="350" spans="1:27" ht="15" customHeight="1" x14ac:dyDescent="0.25">
      <c r="A350" s="30" t="s">
        <v>461</v>
      </c>
      <c r="B350" s="31">
        <v>36.128999999999998</v>
      </c>
      <c r="C350" s="32">
        <v>72</v>
      </c>
      <c r="D350" s="31">
        <v>7.32</v>
      </c>
      <c r="E350" s="32"/>
      <c r="F350" s="33">
        <v>0.28271000000000002</v>
      </c>
      <c r="G350" s="33">
        <v>3.8999999999999999E-5</v>
      </c>
      <c r="H350" s="33">
        <v>7.3309999999999998E-4</v>
      </c>
      <c r="I350" s="33">
        <v>3.1E-6</v>
      </c>
      <c r="J350" s="34">
        <v>2.009E-2</v>
      </c>
      <c r="K350" s="34">
        <v>1.2999999999999999E-4</v>
      </c>
      <c r="M350" s="34">
        <v>1.4671639999999999</v>
      </c>
      <c r="N350" s="34">
        <v>4.8000000000000001E-5</v>
      </c>
      <c r="O350" s="35">
        <v>-1.5449999999999999</v>
      </c>
      <c r="P350" s="35">
        <v>4.4999999999999997E-3</v>
      </c>
      <c r="Q350" s="36">
        <v>-1.2529999999999999</v>
      </c>
      <c r="R350" s="36">
        <v>5.1999999999999998E-2</v>
      </c>
      <c r="T350" s="49">
        <v>577</v>
      </c>
      <c r="U350" s="49">
        <v>15</v>
      </c>
      <c r="V350" s="49">
        <v>97.962648556876061</v>
      </c>
      <c r="W350" s="9">
        <f t="shared" si="36"/>
        <v>0.28270205992346259</v>
      </c>
      <c r="X350" s="9">
        <f t="shared" si="31"/>
        <v>5.0579129360410992E-5</v>
      </c>
      <c r="Y350" s="10">
        <f t="shared" si="32"/>
        <v>9.9488175930328993</v>
      </c>
      <c r="Z350" s="10">
        <f t="shared" si="33"/>
        <v>1.7909119455072897</v>
      </c>
      <c r="AA350" s="51">
        <f t="shared" si="34"/>
        <v>0.75446592609648033</v>
      </c>
    </row>
    <row r="351" spans="1:27" ht="15" customHeight="1" x14ac:dyDescent="0.25">
      <c r="A351" s="30" t="s">
        <v>462</v>
      </c>
      <c r="B351" s="31">
        <v>35.713999999999999</v>
      </c>
      <c r="C351" s="32">
        <v>71</v>
      </c>
      <c r="D351" s="31">
        <v>7.43</v>
      </c>
      <c r="E351" s="32"/>
      <c r="F351" s="33">
        <v>0.28247699999999998</v>
      </c>
      <c r="G351" s="33">
        <v>3.8000000000000002E-5</v>
      </c>
      <c r="H351" s="33">
        <v>9.4700000000000003E-4</v>
      </c>
      <c r="I351" s="33">
        <v>2.0000000000000002E-5</v>
      </c>
      <c r="J351" s="34">
        <v>2.2499999999999999E-2</v>
      </c>
      <c r="K351" s="34">
        <v>5.2999999999999998E-4</v>
      </c>
      <c r="M351" s="34">
        <v>1.4672430000000001</v>
      </c>
      <c r="N351" s="34">
        <v>5.8999999999999998E-5</v>
      </c>
      <c r="O351" s="35">
        <v>-1.5427999999999999</v>
      </c>
      <c r="P351" s="35">
        <v>4.1000000000000003E-3</v>
      </c>
      <c r="Q351" s="36">
        <v>-1.1990000000000001</v>
      </c>
      <c r="R351" s="36">
        <v>5.8000000000000003E-2</v>
      </c>
      <c r="T351" s="49">
        <v>308</v>
      </c>
      <c r="U351" s="49">
        <v>9.5</v>
      </c>
      <c r="V351" s="49">
        <v>96.885813148788941</v>
      </c>
      <c r="W351" s="9">
        <f t="shared" si="36"/>
        <v>0.28247153872197145</v>
      </c>
      <c r="X351" s="9">
        <f t="shared" si="31"/>
        <v>4.9812130318399243E-5</v>
      </c>
      <c r="Y351" s="10">
        <f t="shared" si="32"/>
        <v>-4.2355382214476212</v>
      </c>
      <c r="Z351" s="10">
        <f t="shared" si="33"/>
        <v>1.7626920016611258</v>
      </c>
      <c r="AA351" s="51">
        <f t="shared" si="34"/>
        <v>1.0827738548525192</v>
      </c>
    </row>
    <row r="352" spans="1:27" ht="15" customHeight="1" x14ac:dyDescent="0.25">
      <c r="A352" s="30" t="s">
        <v>463</v>
      </c>
      <c r="B352" s="31">
        <v>36.128999999999998</v>
      </c>
      <c r="C352" s="32">
        <v>72</v>
      </c>
      <c r="D352" s="31">
        <v>8.7799999999999994</v>
      </c>
      <c r="E352" s="32"/>
      <c r="F352" s="33">
        <v>0.28203299999999998</v>
      </c>
      <c r="G352" s="33">
        <v>3.4E-5</v>
      </c>
      <c r="H352" s="33">
        <v>5.7669999999999998E-4</v>
      </c>
      <c r="I352" s="33">
        <v>9.9999999999999995E-7</v>
      </c>
      <c r="J352" s="34">
        <v>1.7169E-2</v>
      </c>
      <c r="K352" s="34">
        <v>8.3999999999999995E-5</v>
      </c>
      <c r="M352" s="34">
        <v>1.4672130000000001</v>
      </c>
      <c r="N352" s="34">
        <v>5.3999999999999998E-5</v>
      </c>
      <c r="O352" s="35">
        <v>-1.5566</v>
      </c>
      <c r="P352" s="35">
        <v>3.8E-3</v>
      </c>
      <c r="Q352" s="36">
        <v>-1.351</v>
      </c>
      <c r="R352" s="36">
        <v>5.8999999999999997E-2</v>
      </c>
      <c r="T352" s="49">
        <v>993</v>
      </c>
      <c r="U352" s="49">
        <v>20</v>
      </c>
      <c r="V352" s="49">
        <v>100.58752025931928</v>
      </c>
      <c r="W352" s="9">
        <f t="shared" si="36"/>
        <v>0.28202220865698191</v>
      </c>
      <c r="X352" s="9">
        <f t="shared" si="31"/>
        <v>4.6832129215498932E-5</v>
      </c>
      <c r="Y352" s="10">
        <f t="shared" si="32"/>
        <v>-4.7512825709672413</v>
      </c>
      <c r="Z352" s="10">
        <f t="shared" si="33"/>
        <v>1.6597940343254791</v>
      </c>
      <c r="AA352" s="51">
        <f t="shared" si="34"/>
        <v>1.6787819433490927</v>
      </c>
    </row>
    <row r="353" spans="1:27" ht="15" customHeight="1" x14ac:dyDescent="0.25">
      <c r="A353" s="30" t="s">
        <v>464</v>
      </c>
      <c r="B353" s="31">
        <v>36.082000000000001</v>
      </c>
      <c r="C353" s="32">
        <v>72</v>
      </c>
      <c r="D353" s="31">
        <v>7.32</v>
      </c>
      <c r="E353" s="32"/>
      <c r="F353" s="33">
        <v>0.282669</v>
      </c>
      <c r="G353" s="33">
        <v>3.4E-5</v>
      </c>
      <c r="H353" s="33">
        <v>4.6059999999999997E-4</v>
      </c>
      <c r="I353" s="33">
        <v>5.9000000000000003E-6</v>
      </c>
      <c r="J353" s="34">
        <v>1.184E-2</v>
      </c>
      <c r="K353" s="34">
        <v>2.1000000000000001E-4</v>
      </c>
      <c r="M353" s="34">
        <v>1.467203</v>
      </c>
      <c r="N353" s="34">
        <v>4.1E-5</v>
      </c>
      <c r="O353" s="35">
        <v>-1.546</v>
      </c>
      <c r="P353" s="35">
        <v>3.8E-3</v>
      </c>
      <c r="Q353" s="36">
        <v>-1.4379999999999999</v>
      </c>
      <c r="R353" s="36">
        <v>8.1000000000000003E-2</v>
      </c>
      <c r="T353" s="49">
        <v>552.6</v>
      </c>
      <c r="U353" s="49">
        <v>13</v>
      </c>
      <c r="V353" s="49">
        <v>99.747292418772574</v>
      </c>
      <c r="W353" s="9">
        <f t="shared" si="36"/>
        <v>0.28266422337249064</v>
      </c>
      <c r="X353" s="9">
        <f t="shared" si="31"/>
        <v>4.6832129215498932E-5</v>
      </c>
      <c r="Y353" s="10">
        <f t="shared" si="32"/>
        <v>8.0609383463370321</v>
      </c>
      <c r="Z353" s="10">
        <f t="shared" si="33"/>
        <v>1.6581468905729757</v>
      </c>
      <c r="AA353" s="51">
        <f t="shared" si="34"/>
        <v>0.80559436071278923</v>
      </c>
    </row>
    <row r="354" spans="1:27" ht="15" customHeight="1" x14ac:dyDescent="0.25">
      <c r="A354" s="30" t="s">
        <v>465</v>
      </c>
      <c r="B354" s="31">
        <v>35.713999999999999</v>
      </c>
      <c r="C354" s="32">
        <v>71</v>
      </c>
      <c r="D354" s="31">
        <v>8.5</v>
      </c>
      <c r="E354" s="32"/>
      <c r="F354" s="33">
        <v>0.28253400000000001</v>
      </c>
      <c r="G354" s="33">
        <v>4.0000000000000003E-5</v>
      </c>
      <c r="H354" s="33">
        <v>2.1810000000000002E-3</v>
      </c>
      <c r="I354" s="33">
        <v>3.1999999999999999E-5</v>
      </c>
      <c r="J354" s="34">
        <v>5.9409999999999998E-2</v>
      </c>
      <c r="K354" s="34">
        <v>9.7999999999999997E-4</v>
      </c>
      <c r="M354" s="34">
        <v>1.467185</v>
      </c>
      <c r="N354" s="34">
        <v>4.8999999999999998E-5</v>
      </c>
      <c r="O354" s="35">
        <v>-1.55</v>
      </c>
      <c r="P354" s="35">
        <v>4.4000000000000003E-3</v>
      </c>
      <c r="Q354" s="36">
        <v>-1.2629999999999999</v>
      </c>
      <c r="R354" s="36">
        <v>2.3E-2</v>
      </c>
      <c r="T354" s="49">
        <v>325.7</v>
      </c>
      <c r="U354" s="49">
        <v>6.7</v>
      </c>
      <c r="V354" s="49">
        <v>96.161795098907589</v>
      </c>
      <c r="W354" s="9">
        <f t="shared" si="36"/>
        <v>0.28252069732918461</v>
      </c>
      <c r="X354" s="9">
        <f t="shared" si="31"/>
        <v>5.1354146150600042E-5</v>
      </c>
      <c r="Y354" s="10">
        <f t="shared" si="32"/>
        <v>-2.1008095224839263</v>
      </c>
      <c r="Z354" s="10">
        <f t="shared" si="33"/>
        <v>1.8173308401137067</v>
      </c>
      <c r="AA354" s="51">
        <f t="shared" si="34"/>
        <v>1.0371715638139447</v>
      </c>
    </row>
    <row r="355" spans="1:27" ht="15" customHeight="1" x14ac:dyDescent="0.25">
      <c r="A355" s="30" t="s">
        <v>466</v>
      </c>
      <c r="B355" s="31">
        <v>35.713999999999999</v>
      </c>
      <c r="C355" s="32">
        <v>71</v>
      </c>
      <c r="D355" s="31">
        <v>7.96</v>
      </c>
      <c r="E355" s="32"/>
      <c r="F355" s="33">
        <v>0.28257300000000002</v>
      </c>
      <c r="G355" s="33">
        <v>3.6000000000000001E-5</v>
      </c>
      <c r="H355" s="33">
        <v>3.6079999999999999E-4</v>
      </c>
      <c r="I355" s="33">
        <v>1.7E-6</v>
      </c>
      <c r="J355" s="34">
        <v>1.0057999999999999E-2</v>
      </c>
      <c r="K355" s="34">
        <v>2.8E-5</v>
      </c>
      <c r="M355" s="34">
        <v>1.467182</v>
      </c>
      <c r="N355" s="34">
        <v>5.0000000000000002E-5</v>
      </c>
      <c r="O355" s="35">
        <v>-1.5539000000000001</v>
      </c>
      <c r="P355" s="35">
        <v>4.8999999999999998E-3</v>
      </c>
      <c r="Q355" s="36">
        <v>-1.27</v>
      </c>
      <c r="R355" s="36">
        <v>0.1</v>
      </c>
      <c r="T355" s="49">
        <v>676.6</v>
      </c>
      <c r="U355" s="49">
        <v>13</v>
      </c>
      <c r="V355" s="49">
        <v>99.222759935474414</v>
      </c>
      <c r="W355" s="9">
        <f t="shared" si="36"/>
        <v>0.28256841342226774</v>
      </c>
      <c r="X355" s="9">
        <f t="shared" si="31"/>
        <v>4.8303709245328031E-5</v>
      </c>
      <c r="Y355" s="10">
        <f t="shared" si="32"/>
        <v>7.4566659239505562</v>
      </c>
      <c r="Z355" s="10">
        <f t="shared" si="33"/>
        <v>1.7107265147608963</v>
      </c>
      <c r="AA355" s="51">
        <f t="shared" si="34"/>
        <v>0.93513289786802845</v>
      </c>
    </row>
    <row r="356" spans="1:27" ht="15" customHeight="1" x14ac:dyDescent="0.25">
      <c r="A356" s="30" t="s">
        <v>467</v>
      </c>
      <c r="B356" s="31">
        <v>35.713999999999999</v>
      </c>
      <c r="C356" s="32">
        <v>71</v>
      </c>
      <c r="D356" s="31">
        <v>8.18</v>
      </c>
      <c r="E356" s="32"/>
      <c r="F356" s="33">
        <v>0.28273100000000001</v>
      </c>
      <c r="G356" s="33">
        <v>3.3000000000000003E-5</v>
      </c>
      <c r="H356" s="33">
        <v>3.3740000000000002E-4</v>
      </c>
      <c r="I356" s="33">
        <v>1.3999999999999999E-6</v>
      </c>
      <c r="J356" s="34">
        <v>8.5190000000000005E-3</v>
      </c>
      <c r="K356" s="34">
        <v>3.8000000000000002E-5</v>
      </c>
      <c r="M356" s="34">
        <v>1.4671780000000001</v>
      </c>
      <c r="N356" s="34">
        <v>4.3999999999999999E-5</v>
      </c>
      <c r="O356" s="35">
        <v>-1.5481</v>
      </c>
      <c r="P356" s="35">
        <v>3.8E-3</v>
      </c>
      <c r="Q356" s="36">
        <v>-1.25</v>
      </c>
      <c r="R356" s="36">
        <v>0.1</v>
      </c>
      <c r="T356" s="49">
        <v>555</v>
      </c>
      <c r="U356" s="49">
        <v>14</v>
      </c>
      <c r="V356" s="49">
        <v>99.462365591397855</v>
      </c>
      <c r="W356" s="9">
        <f t="shared" si="36"/>
        <v>0.28272748573611561</v>
      </c>
      <c r="X356" s="9">
        <f t="shared" si="31"/>
        <v>4.6111260304368053E-5</v>
      </c>
      <c r="Y356" s="10">
        <f t="shared" si="32"/>
        <v>10.354732622828156</v>
      </c>
      <c r="Z356" s="10">
        <f t="shared" si="33"/>
        <v>1.6326324680226989</v>
      </c>
      <c r="AA356" s="51">
        <f t="shared" si="34"/>
        <v>0.717911052375514</v>
      </c>
    </row>
    <row r="357" spans="1:27" ht="15" customHeight="1" x14ac:dyDescent="0.25">
      <c r="A357" s="30" t="s">
        <v>468</v>
      </c>
      <c r="B357" s="31">
        <v>31.561</v>
      </c>
      <c r="C357" s="32">
        <v>63</v>
      </c>
      <c r="D357" s="31">
        <v>7.91</v>
      </c>
      <c r="E357" s="32"/>
      <c r="F357" s="33">
        <v>0.282335</v>
      </c>
      <c r="G357" s="33">
        <v>3.4999999999999997E-5</v>
      </c>
      <c r="H357" s="33">
        <v>5.2010000000000001E-4</v>
      </c>
      <c r="I357" s="33">
        <v>1.3999999999999999E-6</v>
      </c>
      <c r="J357" s="34">
        <v>1.5306999999999999E-2</v>
      </c>
      <c r="K357" s="34">
        <v>4.8000000000000001E-5</v>
      </c>
      <c r="M357" s="34">
        <v>1.467174</v>
      </c>
      <c r="N357" s="34">
        <v>4.8999999999999998E-5</v>
      </c>
      <c r="O357" s="35">
        <v>-1.5484</v>
      </c>
      <c r="P357" s="35">
        <v>3.7000000000000002E-3</v>
      </c>
      <c r="Q357" s="36">
        <v>-1.2889999999999999</v>
      </c>
      <c r="R357" s="36">
        <v>5.8999999999999997E-2</v>
      </c>
      <c r="T357" s="49">
        <v>630.29999999999995</v>
      </c>
      <c r="U357" s="49">
        <v>14</v>
      </c>
      <c r="V357" s="49">
        <v>97.569659442724458</v>
      </c>
      <c r="W357" s="9">
        <f t="shared" si="36"/>
        <v>0.2823288434656277</v>
      </c>
      <c r="X357" s="9">
        <f t="shared" si="31"/>
        <v>4.7563098373184102E-5</v>
      </c>
      <c r="Y357" s="10">
        <f t="shared" si="32"/>
        <v>-2.0690091548669631</v>
      </c>
      <c r="Z357" s="10">
        <f t="shared" si="33"/>
        <v>1.684321620873952</v>
      </c>
      <c r="AA357" s="51">
        <f t="shared" si="34"/>
        <v>1.265221319788596</v>
      </c>
    </row>
    <row r="358" spans="1:27" ht="15" customHeight="1" x14ac:dyDescent="0.25">
      <c r="A358" s="30" t="s">
        <v>469</v>
      </c>
      <c r="B358" s="31">
        <v>36.545000000000002</v>
      </c>
      <c r="C358" s="32">
        <v>73</v>
      </c>
      <c r="D358" s="31">
        <v>9.5299999999999994</v>
      </c>
      <c r="E358" s="32"/>
      <c r="F358" s="33">
        <v>0.28243299999999999</v>
      </c>
      <c r="G358" s="33">
        <v>3.6000000000000001E-5</v>
      </c>
      <c r="H358" s="33">
        <v>8.9599999999999999E-4</v>
      </c>
      <c r="I358" s="33">
        <v>1.2999999999999999E-5</v>
      </c>
      <c r="J358" s="34">
        <v>2.4490000000000001E-2</v>
      </c>
      <c r="K358" s="34">
        <v>3.2000000000000003E-4</v>
      </c>
      <c r="M358" s="34">
        <v>1.4672270000000001</v>
      </c>
      <c r="N358" s="34">
        <v>5.3999999999999998E-5</v>
      </c>
      <c r="O358" s="35">
        <v>-1.5588</v>
      </c>
      <c r="P358" s="35">
        <v>3.0000000000000001E-3</v>
      </c>
      <c r="Q358" s="36">
        <v>-1.296</v>
      </c>
      <c r="R358" s="36">
        <v>4.2000000000000003E-2</v>
      </c>
      <c r="T358" s="49">
        <v>314.5</v>
      </c>
      <c r="U358" s="49">
        <v>7</v>
      </c>
      <c r="V358" s="49">
        <v>100.06363347120586</v>
      </c>
      <c r="W358" s="9">
        <f t="shared" si="36"/>
        <v>0.28242772346737205</v>
      </c>
      <c r="X358" s="9">
        <f t="shared" si="31"/>
        <v>4.8303709245328031E-5</v>
      </c>
      <c r="Y358" s="10">
        <f t="shared" si="32"/>
        <v>-5.6409702403781292</v>
      </c>
      <c r="Z358" s="10">
        <f t="shared" si="33"/>
        <v>1.7093386114497289</v>
      </c>
      <c r="AA358" s="51">
        <f t="shared" si="34"/>
        <v>1.1422303751864515</v>
      </c>
    </row>
    <row r="359" spans="1:27" ht="15" customHeight="1" x14ac:dyDescent="0.25">
      <c r="A359" s="30" t="s">
        <v>470</v>
      </c>
      <c r="B359" s="31">
        <v>36.128999999999998</v>
      </c>
      <c r="C359" s="32">
        <v>72</v>
      </c>
      <c r="D359" s="31">
        <v>7.69</v>
      </c>
      <c r="E359" s="32"/>
      <c r="F359" s="33">
        <v>0.282387</v>
      </c>
      <c r="G359" s="33">
        <v>3.4E-5</v>
      </c>
      <c r="H359" s="33">
        <v>7.9000000000000001E-4</v>
      </c>
      <c r="I359" s="33">
        <v>5.8000000000000004E-6</v>
      </c>
      <c r="J359" s="34">
        <v>2.163E-2</v>
      </c>
      <c r="K359" s="34">
        <v>1.9000000000000001E-4</v>
      </c>
      <c r="M359" s="34">
        <v>1.467241</v>
      </c>
      <c r="N359" s="34">
        <v>6.0999999999999999E-5</v>
      </c>
      <c r="O359" s="35">
        <v>-1.5448999999999999</v>
      </c>
      <c r="P359" s="35">
        <v>4.7000000000000002E-3</v>
      </c>
      <c r="Q359" s="36">
        <v>-1.25</v>
      </c>
      <c r="R359" s="36">
        <v>4.3999999999999997E-2</v>
      </c>
      <c r="T359" s="49">
        <v>325</v>
      </c>
      <c r="U359" s="49">
        <v>7.2</v>
      </c>
      <c r="V359" s="49">
        <v>98.098400241472987</v>
      </c>
      <c r="W359" s="9">
        <f t="shared" si="36"/>
        <v>0.28238219190509295</v>
      </c>
      <c r="X359" s="9">
        <f t="shared" si="31"/>
        <v>4.6832129215498932E-5</v>
      </c>
      <c r="Y359" s="10">
        <f t="shared" si="32"/>
        <v>-7.017890610973021</v>
      </c>
      <c r="Z359" s="10">
        <f t="shared" si="33"/>
        <v>1.657302205347877</v>
      </c>
      <c r="AA359" s="51">
        <f t="shared" si="34"/>
        <v>1.202498084063409</v>
      </c>
    </row>
    <row r="360" spans="1:27" ht="15" customHeight="1" x14ac:dyDescent="0.25">
      <c r="A360" s="30" t="s">
        <v>471</v>
      </c>
      <c r="B360" s="31">
        <v>22.960999999999999</v>
      </c>
      <c r="C360" s="32">
        <v>46</v>
      </c>
      <c r="D360" s="31">
        <v>8.5399999999999991</v>
      </c>
      <c r="E360" s="32"/>
      <c r="F360" s="33">
        <v>0.28213199999999999</v>
      </c>
      <c r="G360" s="33">
        <v>3.8999999999999999E-5</v>
      </c>
      <c r="H360" s="33">
        <v>1.145E-3</v>
      </c>
      <c r="I360" s="33">
        <v>4.3000000000000002E-5</v>
      </c>
      <c r="J360" s="34">
        <v>3.32E-2</v>
      </c>
      <c r="K360" s="34">
        <v>1.1999999999999999E-3</v>
      </c>
      <c r="M360" s="34">
        <v>1.4672620000000001</v>
      </c>
      <c r="N360" s="34">
        <v>6.3E-5</v>
      </c>
      <c r="O360" s="35">
        <v>-1.5461</v>
      </c>
      <c r="P360" s="35">
        <v>5.8999999999999999E-3</v>
      </c>
      <c r="Q360" s="36">
        <v>-1.278</v>
      </c>
      <c r="R360" s="36">
        <v>3.9E-2</v>
      </c>
      <c r="T360" s="49">
        <v>584.4</v>
      </c>
      <c r="U360" s="49">
        <v>12</v>
      </c>
      <c r="V360" s="49">
        <v>98.966977138018621</v>
      </c>
      <c r="W360" s="9">
        <f t="shared" si="36"/>
        <v>0.28211943879206436</v>
      </c>
      <c r="X360" s="9">
        <f t="shared" si="31"/>
        <v>5.0579129360410992E-5</v>
      </c>
      <c r="Y360" s="10">
        <f t="shared" si="32"/>
        <v>-10.5147167137154</v>
      </c>
      <c r="Z360" s="10">
        <f t="shared" si="33"/>
        <v>1.7909417038075581</v>
      </c>
      <c r="AA360" s="51">
        <f t="shared" si="34"/>
        <v>1.5671333986590918</v>
      </c>
    </row>
    <row r="361" spans="1:27" ht="15" customHeight="1" x14ac:dyDescent="0.25">
      <c r="A361" s="30" t="s">
        <v>472</v>
      </c>
      <c r="B361" s="31">
        <v>36.128999999999998</v>
      </c>
      <c r="C361" s="32">
        <v>72</v>
      </c>
      <c r="D361" s="31">
        <v>8.02</v>
      </c>
      <c r="E361" s="32"/>
      <c r="F361" s="33">
        <v>0.28252500000000003</v>
      </c>
      <c r="G361" s="33">
        <v>3.4999999999999997E-5</v>
      </c>
      <c r="H361" s="33">
        <v>1.3630000000000001E-3</v>
      </c>
      <c r="I361" s="33">
        <v>1.1E-5</v>
      </c>
      <c r="J361" s="34">
        <v>3.5249999999999997E-2</v>
      </c>
      <c r="K361" s="34">
        <v>3.8000000000000002E-4</v>
      </c>
      <c r="M361" s="34">
        <v>1.4671810000000001</v>
      </c>
      <c r="N361" s="34">
        <v>5.1E-5</v>
      </c>
      <c r="O361" s="35">
        <v>-1.5471999999999999</v>
      </c>
      <c r="P361" s="35">
        <v>3.8999999999999998E-3</v>
      </c>
      <c r="Q361" s="36">
        <v>-1.222</v>
      </c>
      <c r="R361" s="36">
        <v>3.4000000000000002E-2</v>
      </c>
      <c r="T361" s="49">
        <v>329</v>
      </c>
      <c r="U361" s="49">
        <v>8.6999999999999993</v>
      </c>
      <c r="V361" s="49">
        <v>96.537558685446001</v>
      </c>
      <c r="W361" s="9">
        <f t="shared" si="36"/>
        <v>0.28251660210256546</v>
      </c>
      <c r="X361" s="9">
        <f t="shared" si="31"/>
        <v>4.7563098373184102E-5</v>
      </c>
      <c r="Y361" s="10">
        <f t="shared" si="32"/>
        <v>-2.1720409747727487</v>
      </c>
      <c r="Z361" s="10">
        <f t="shared" si="33"/>
        <v>1.6831848861065257</v>
      </c>
      <c r="AA361" s="51">
        <f t="shared" si="34"/>
        <v>1.0273559675587762</v>
      </c>
    </row>
    <row r="362" spans="1:27" ht="15" customHeight="1" x14ac:dyDescent="0.25">
      <c r="A362" s="30" t="s">
        <v>473</v>
      </c>
      <c r="B362" s="31">
        <v>36.545000000000002</v>
      </c>
      <c r="C362" s="32">
        <v>73</v>
      </c>
      <c r="D362" s="31">
        <v>7.98</v>
      </c>
      <c r="E362" s="32"/>
      <c r="F362" s="33">
        <v>0.282725</v>
      </c>
      <c r="G362" s="33">
        <v>2.8E-5</v>
      </c>
      <c r="H362" s="33">
        <v>3.5809999999999998E-4</v>
      </c>
      <c r="I362" s="33">
        <v>1.5E-6</v>
      </c>
      <c r="J362" s="34">
        <v>8.9300000000000004E-3</v>
      </c>
      <c r="K362" s="34">
        <v>8.1000000000000004E-5</v>
      </c>
      <c r="M362" s="34">
        <v>1.4672019999999999</v>
      </c>
      <c r="N362" s="34">
        <v>4.8000000000000001E-5</v>
      </c>
      <c r="O362" s="35">
        <v>-1.5499000000000001</v>
      </c>
      <c r="P362" s="35">
        <v>3.5999999999999999E-3</v>
      </c>
      <c r="Q362" s="36">
        <v>-1.325</v>
      </c>
      <c r="R362" s="36">
        <v>9.9000000000000005E-2</v>
      </c>
      <c r="T362" s="49">
        <v>548.20000000000005</v>
      </c>
      <c r="U362" s="49">
        <v>12</v>
      </c>
      <c r="V362" s="49">
        <v>100.95764272559853</v>
      </c>
      <c r="W362" s="9">
        <f t="shared" si="36"/>
        <v>0.28272131606427131</v>
      </c>
      <c r="X362" s="9">
        <f t="shared" si="31"/>
        <v>4.267608612393115E-5</v>
      </c>
      <c r="Y362" s="10">
        <f t="shared" si="32"/>
        <v>9.9835374090684326</v>
      </c>
      <c r="Z362" s="10">
        <f t="shared" si="33"/>
        <v>1.5109823535364164</v>
      </c>
      <c r="AA362" s="51">
        <f t="shared" si="34"/>
        <v>0.72654297031880588</v>
      </c>
    </row>
    <row r="363" spans="1:27" ht="15" customHeight="1" x14ac:dyDescent="0.25">
      <c r="A363" s="30" t="s">
        <v>474</v>
      </c>
      <c r="B363" s="31">
        <v>36.545000000000002</v>
      </c>
      <c r="C363" s="32">
        <v>73</v>
      </c>
      <c r="D363" s="31">
        <v>7.78</v>
      </c>
      <c r="E363" s="32"/>
      <c r="F363" s="33">
        <v>0.28230699999999997</v>
      </c>
      <c r="G363" s="33">
        <v>3.8999999999999999E-5</v>
      </c>
      <c r="H363" s="33">
        <v>2.0110000000000002E-3</v>
      </c>
      <c r="I363" s="33">
        <v>1.0000000000000001E-5</v>
      </c>
      <c r="J363" s="34">
        <v>5.2420000000000001E-2</v>
      </c>
      <c r="K363" s="34">
        <v>3.4000000000000002E-4</v>
      </c>
      <c r="M363" s="34">
        <v>1.4671940000000001</v>
      </c>
      <c r="N363" s="34">
        <v>4.1E-5</v>
      </c>
      <c r="O363" s="35">
        <v>-1.5376000000000001</v>
      </c>
      <c r="P363" s="35">
        <v>3.8E-3</v>
      </c>
      <c r="Q363" s="36">
        <v>-1.26</v>
      </c>
      <c r="R363" s="36">
        <v>2.4E-2</v>
      </c>
      <c r="T363" s="49">
        <v>1038</v>
      </c>
      <c r="U363" s="49">
        <v>23</v>
      </c>
      <c r="V363" s="49">
        <v>97.464788732394368</v>
      </c>
      <c r="W363" s="9">
        <f t="shared" si="36"/>
        <v>0.28226764782559061</v>
      </c>
      <c r="X363" s="9">
        <f t="shared" si="31"/>
        <v>5.0579129360410992E-5</v>
      </c>
      <c r="Y363" s="10">
        <f t="shared" si="32"/>
        <v>4.9675449672448302</v>
      </c>
      <c r="Z363" s="10">
        <f t="shared" si="33"/>
        <v>1.7927755858737626</v>
      </c>
      <c r="AA363" s="51">
        <f t="shared" si="34"/>
        <v>1.3556322088703217</v>
      </c>
    </row>
    <row r="364" spans="1:27" ht="15" customHeight="1" x14ac:dyDescent="0.25">
      <c r="A364" s="30" t="s">
        <v>475</v>
      </c>
      <c r="B364" s="31">
        <v>36.191000000000003</v>
      </c>
      <c r="C364" s="32">
        <v>72</v>
      </c>
      <c r="D364" s="31">
        <v>7.06</v>
      </c>
      <c r="E364" s="32"/>
      <c r="F364" s="33">
        <v>0.28256300000000001</v>
      </c>
      <c r="G364" s="33">
        <v>4.1E-5</v>
      </c>
      <c r="H364" s="33">
        <v>5.3459999999999998E-4</v>
      </c>
      <c r="I364" s="33">
        <v>3.1999999999999999E-6</v>
      </c>
      <c r="J364" s="34">
        <v>1.5089999999999999E-2</v>
      </c>
      <c r="K364" s="34">
        <v>1.3999999999999999E-4</v>
      </c>
      <c r="M364" s="34">
        <v>1.4672499999999999</v>
      </c>
      <c r="N364" s="34">
        <v>5.8999999999999998E-5</v>
      </c>
      <c r="O364" s="35">
        <v>-1.4998</v>
      </c>
      <c r="P364" s="35">
        <v>4.4000000000000003E-3</v>
      </c>
      <c r="Q364" s="36">
        <v>-1.248</v>
      </c>
      <c r="R364" s="36">
        <v>7.0000000000000007E-2</v>
      </c>
      <c r="T364" s="49">
        <v>630</v>
      </c>
      <c r="U364" s="49">
        <v>14</v>
      </c>
      <c r="V364" s="49">
        <v>99.526066350710892</v>
      </c>
      <c r="W364" s="9">
        <f t="shared" si="36"/>
        <v>0.28255667485577246</v>
      </c>
      <c r="X364" s="9">
        <f t="shared" si="31"/>
        <v>5.2136823137367976E-5</v>
      </c>
      <c r="Y364" s="10">
        <f t="shared" si="32"/>
        <v>5.9922910434950794</v>
      </c>
      <c r="Z364" s="10">
        <f t="shared" si="33"/>
        <v>1.8462867694002405</v>
      </c>
      <c r="AA364" s="51">
        <f t="shared" si="34"/>
        <v>0.9530955678923857</v>
      </c>
    </row>
    <row r="365" spans="1:27" ht="15" customHeight="1" x14ac:dyDescent="0.25">
      <c r="A365" s="30" t="s">
        <v>476</v>
      </c>
      <c r="B365" s="31">
        <v>35.829000000000001</v>
      </c>
      <c r="C365" s="32">
        <v>72</v>
      </c>
      <c r="D365" s="31">
        <v>7.89</v>
      </c>
      <c r="E365" s="32"/>
      <c r="F365" s="33">
        <v>0.28214</v>
      </c>
      <c r="G365" s="33">
        <v>3.6999999999999998E-5</v>
      </c>
      <c r="H365" s="33">
        <v>4.0210000000000002E-4</v>
      </c>
      <c r="I365" s="33">
        <v>1.5E-6</v>
      </c>
      <c r="J365" s="34">
        <v>1.1298000000000001E-2</v>
      </c>
      <c r="K365" s="34">
        <v>5.5999999999999999E-5</v>
      </c>
      <c r="M365" s="34">
        <v>1.467217</v>
      </c>
      <c r="N365" s="34">
        <v>5.5000000000000002E-5</v>
      </c>
      <c r="O365" s="35">
        <v>-1.5246999999999999</v>
      </c>
      <c r="P365" s="35">
        <v>3.8999999999999998E-3</v>
      </c>
      <c r="Q365" s="36">
        <v>-1.1240000000000001</v>
      </c>
      <c r="R365" s="36">
        <v>9.7000000000000003E-2</v>
      </c>
      <c r="T365" s="49">
        <v>1030</v>
      </c>
      <c r="U365" s="49">
        <v>22</v>
      </c>
      <c r="V365" s="49">
        <v>99.709583736689254</v>
      </c>
      <c r="W365" s="9">
        <f t="shared" si="36"/>
        <v>0.28213219275028345</v>
      </c>
      <c r="X365" s="9">
        <f t="shared" si="31"/>
        <v>4.9053525121617799E-5</v>
      </c>
      <c r="Y365" s="10">
        <f t="shared" si="32"/>
        <v>-1.5003203894803363E-2</v>
      </c>
      <c r="Z365" s="10">
        <f t="shared" si="33"/>
        <v>1.7386690631604473</v>
      </c>
      <c r="AA365" s="51">
        <f t="shared" si="34"/>
        <v>1.5263996417502439</v>
      </c>
    </row>
    <row r="366" spans="1:27" ht="15" customHeight="1" x14ac:dyDescent="0.25">
      <c r="A366" s="30" t="s">
        <v>477</v>
      </c>
      <c r="B366" s="31">
        <v>36.191000000000003</v>
      </c>
      <c r="C366" s="32">
        <v>72</v>
      </c>
      <c r="D366" s="31">
        <v>7.54</v>
      </c>
      <c r="E366" s="32"/>
      <c r="F366" s="33">
        <v>0.282138</v>
      </c>
      <c r="G366" s="33">
        <v>3.3000000000000003E-5</v>
      </c>
      <c r="H366" s="33">
        <v>4.6519999999999998E-4</v>
      </c>
      <c r="I366" s="33">
        <v>4.7999999999999998E-6</v>
      </c>
      <c r="J366" s="34">
        <v>1.3169999999999999E-2</v>
      </c>
      <c r="K366" s="34">
        <v>2.0000000000000001E-4</v>
      </c>
      <c r="M366" s="34">
        <v>1.467174</v>
      </c>
      <c r="N366" s="34">
        <v>5.1E-5</v>
      </c>
      <c r="O366" s="35">
        <v>-1.5239</v>
      </c>
      <c r="P366" s="35">
        <v>4.7999999999999996E-3</v>
      </c>
      <c r="Q366" s="36">
        <v>-1.1599999999999999</v>
      </c>
      <c r="R366" s="36">
        <v>8.2000000000000003E-2</v>
      </c>
      <c r="T366" s="49">
        <v>1025</v>
      </c>
      <c r="U366" s="49">
        <v>21</v>
      </c>
      <c r="V366" s="49">
        <v>99.902534113060426</v>
      </c>
      <c r="W366" s="9">
        <f t="shared" si="36"/>
        <v>0.2821290118562681</v>
      </c>
      <c r="X366" s="9">
        <f t="shared" si="31"/>
        <v>4.6111260304368053E-5</v>
      </c>
      <c r="Y366" s="10">
        <f t="shared" si="32"/>
        <v>-0.24107163344000426</v>
      </c>
      <c r="Z366" s="10">
        <f t="shared" si="33"/>
        <v>1.634363952480733</v>
      </c>
      <c r="AA366" s="51">
        <f t="shared" si="34"/>
        <v>1.5315923317199314</v>
      </c>
    </row>
    <row r="367" spans="1:27" ht="15" customHeight="1" x14ac:dyDescent="0.25">
      <c r="A367" s="30" t="s">
        <v>478</v>
      </c>
      <c r="B367" s="31">
        <v>31.847999999999999</v>
      </c>
      <c r="C367" s="32">
        <v>64</v>
      </c>
      <c r="D367" s="31">
        <v>11.01</v>
      </c>
      <c r="E367" s="32"/>
      <c r="F367" s="33">
        <v>0.28272700000000001</v>
      </c>
      <c r="G367" s="33">
        <v>2.4000000000000001E-5</v>
      </c>
      <c r="H367" s="33">
        <v>2.4929999999999999E-4</v>
      </c>
      <c r="I367" s="33">
        <v>4.0999999999999997E-6</v>
      </c>
      <c r="J367" s="34">
        <v>5.7099999999999998E-3</v>
      </c>
      <c r="K367" s="34">
        <v>1.2E-4</v>
      </c>
      <c r="M367" s="34">
        <v>1.467184</v>
      </c>
      <c r="N367" s="34">
        <v>4.6999999999999997E-5</v>
      </c>
      <c r="O367" s="35">
        <v>-1.5276000000000001</v>
      </c>
      <c r="P367" s="35">
        <v>3.8E-3</v>
      </c>
      <c r="Q367" s="36">
        <v>-1.21</v>
      </c>
      <c r="R367" s="36">
        <v>0.11</v>
      </c>
      <c r="T367" s="49">
        <v>539.1</v>
      </c>
      <c r="U367" s="49">
        <v>13</v>
      </c>
      <c r="V367" s="49">
        <v>98.37591240875912</v>
      </c>
      <c r="W367" s="9">
        <f t="shared" si="36"/>
        <v>0.28272447812621149</v>
      </c>
      <c r="X367" s="9">
        <f t="shared" si="31"/>
        <v>4.0165262688761151E-5</v>
      </c>
      <c r="Y367" s="10">
        <f t="shared" si="32"/>
        <v>9.8911133988632827</v>
      </c>
      <c r="Z367" s="10">
        <f t="shared" si="33"/>
        <v>1.4220555245869626</v>
      </c>
      <c r="AA367" s="51">
        <f t="shared" si="34"/>
        <v>0.72176477342043377</v>
      </c>
    </row>
    <row r="368" spans="1:27" ht="15" customHeight="1" x14ac:dyDescent="0.25">
      <c r="A368" s="30" t="s">
        <v>479</v>
      </c>
      <c r="B368" s="31">
        <v>36.06</v>
      </c>
      <c r="C368" s="32">
        <v>72</v>
      </c>
      <c r="D368" s="31">
        <v>9.36</v>
      </c>
      <c r="E368" s="32"/>
      <c r="F368" s="33">
        <v>0.28110800000000002</v>
      </c>
      <c r="G368" s="33">
        <v>2.1999999999999999E-5</v>
      </c>
      <c r="H368" s="33">
        <v>2.9290000000000002E-4</v>
      </c>
      <c r="I368" s="33">
        <v>2.6000000000000001E-6</v>
      </c>
      <c r="J368" s="34">
        <v>8.1399999999999997E-3</v>
      </c>
      <c r="K368" s="34">
        <v>1.1E-4</v>
      </c>
      <c r="M368" s="34">
        <v>1.467174</v>
      </c>
      <c r="N368" s="34">
        <v>4.1999999999999998E-5</v>
      </c>
      <c r="O368" s="35">
        <v>-1.5378000000000001</v>
      </c>
      <c r="P368" s="35">
        <v>4.4000000000000003E-3</v>
      </c>
      <c r="Q368" s="36">
        <v>-1.17</v>
      </c>
      <c r="R368" s="36">
        <v>0.1</v>
      </c>
      <c r="T368" s="49">
        <v>2643</v>
      </c>
      <c r="U368" s="49">
        <v>23</v>
      </c>
      <c r="V368" s="49">
        <v>99.696739954510988</v>
      </c>
      <c r="W368" s="9">
        <f t="shared" si="36"/>
        <v>0.281093184374134</v>
      </c>
      <c r="X368" s="9">
        <f t="shared" si="31"/>
        <v>3.9003183547720675E-5</v>
      </c>
      <c r="Y368" s="10">
        <f t="shared" si="32"/>
        <v>0.2759910664962284</v>
      </c>
      <c r="Z368" s="10">
        <f t="shared" si="33"/>
        <v>1.3875918083039451</v>
      </c>
      <c r="AA368" s="51">
        <f t="shared" si="34"/>
        <v>2.8995209240293551</v>
      </c>
    </row>
    <row r="369" spans="1:27" ht="15" customHeight="1" x14ac:dyDescent="0.25">
      <c r="A369" s="30" t="s">
        <v>480</v>
      </c>
      <c r="B369" s="31">
        <v>36.191000000000003</v>
      </c>
      <c r="C369" s="32">
        <v>72</v>
      </c>
      <c r="D369" s="31">
        <v>10.43</v>
      </c>
      <c r="E369" s="32"/>
      <c r="F369" s="33">
        <v>0.28219699999999998</v>
      </c>
      <c r="G369" s="33">
        <v>2.5999999999999998E-5</v>
      </c>
      <c r="H369" s="33">
        <v>3.77E-4</v>
      </c>
      <c r="I369" s="33">
        <v>1.2999999999999999E-5</v>
      </c>
      <c r="J369" s="34">
        <v>1.0319999999999999E-2</v>
      </c>
      <c r="K369" s="34">
        <v>4.2999999999999999E-4</v>
      </c>
      <c r="M369" s="34">
        <v>1.4671700000000001</v>
      </c>
      <c r="N369" s="34">
        <v>5.3000000000000001E-5</v>
      </c>
      <c r="O369" s="35">
        <v>-1.5257000000000001</v>
      </c>
      <c r="P369" s="35">
        <v>4.0000000000000001E-3</v>
      </c>
      <c r="Q369" s="36">
        <v>-1.214</v>
      </c>
      <c r="R369" s="36">
        <v>6.4000000000000001E-2</v>
      </c>
      <c r="T369" s="49">
        <v>617.70000000000005</v>
      </c>
      <c r="U369" s="49">
        <v>13</v>
      </c>
      <c r="V369" s="49">
        <v>98.895292987512008</v>
      </c>
      <c r="W369" s="9">
        <f t="shared" si="36"/>
        <v>0.28219262709625575</v>
      </c>
      <c r="X369" s="9">
        <f t="shared" si="31"/>
        <v>4.1391404021332602E-5</v>
      </c>
      <c r="Y369" s="10">
        <f t="shared" si="32"/>
        <v>-7.1757331496702381</v>
      </c>
      <c r="Z369" s="10">
        <f t="shared" si="33"/>
        <v>1.4657258440775589</v>
      </c>
      <c r="AA369" s="51">
        <f t="shared" si="34"/>
        <v>1.4481335665075483</v>
      </c>
    </row>
    <row r="370" spans="1:27" ht="15" customHeight="1" x14ac:dyDescent="0.25">
      <c r="A370" s="30" t="s">
        <v>481</v>
      </c>
      <c r="B370" s="31">
        <v>33.658000000000001</v>
      </c>
      <c r="C370" s="32">
        <v>67</v>
      </c>
      <c r="D370" s="31">
        <v>9.07</v>
      </c>
      <c r="E370" s="32"/>
      <c r="F370" s="33">
        <v>0.28221800000000002</v>
      </c>
      <c r="G370" s="33">
        <v>3.8000000000000002E-5</v>
      </c>
      <c r="H370" s="33">
        <v>5.0920000000000002E-4</v>
      </c>
      <c r="I370" s="33">
        <v>5.6999999999999996E-6</v>
      </c>
      <c r="J370" s="34">
        <v>1.387E-2</v>
      </c>
      <c r="K370" s="34">
        <v>2.5000000000000001E-4</v>
      </c>
      <c r="M370" s="34">
        <v>1.4671799999999999</v>
      </c>
      <c r="N370" s="34">
        <v>5.1E-5</v>
      </c>
      <c r="O370" s="35">
        <v>-1.5270999999999999</v>
      </c>
      <c r="P370" s="35">
        <v>4.0000000000000001E-3</v>
      </c>
      <c r="Q370" s="36">
        <v>-1.181</v>
      </c>
      <c r="R370" s="36">
        <v>6.6000000000000003E-2</v>
      </c>
      <c r="T370" s="49">
        <v>495.1</v>
      </c>
      <c r="U370" s="49">
        <v>11</v>
      </c>
      <c r="V370" s="49">
        <v>99.218436873747493</v>
      </c>
      <c r="W370" s="9">
        <f t="shared" si="36"/>
        <v>0.28221327138027397</v>
      </c>
      <c r="X370" s="9">
        <f t="shared" si="31"/>
        <v>4.9812130318399243E-5</v>
      </c>
      <c r="Y370" s="10">
        <f t="shared" si="32"/>
        <v>-9.1940327017270285</v>
      </c>
      <c r="Z370" s="10">
        <f t="shared" si="33"/>
        <v>1.7634299279944976</v>
      </c>
      <c r="AA370" s="51">
        <f t="shared" si="34"/>
        <v>1.4244694627170538</v>
      </c>
    </row>
    <row r="371" spans="1:27" ht="15" customHeight="1" x14ac:dyDescent="0.25">
      <c r="A371" s="30" t="s">
        <v>482</v>
      </c>
      <c r="B371" s="31">
        <v>17.372</v>
      </c>
      <c r="C371" s="32">
        <v>35</v>
      </c>
      <c r="D371" s="31">
        <v>6.37</v>
      </c>
      <c r="E371" s="32"/>
      <c r="F371" s="33">
        <v>0.28242800000000001</v>
      </c>
      <c r="G371" s="33">
        <v>4.3999999999999999E-5</v>
      </c>
      <c r="H371" s="33">
        <v>1.0709999999999999E-3</v>
      </c>
      <c r="I371" s="33">
        <v>1.0000000000000001E-5</v>
      </c>
      <c r="J371" s="34">
        <v>2.7470000000000001E-2</v>
      </c>
      <c r="K371" s="34">
        <v>3.3E-4</v>
      </c>
      <c r="M371" s="34">
        <v>1.4672700000000001</v>
      </c>
      <c r="N371" s="34">
        <v>7.1000000000000005E-5</v>
      </c>
      <c r="O371" s="35">
        <v>-1.5287999999999999</v>
      </c>
      <c r="P371" s="35">
        <v>6.0000000000000001E-3</v>
      </c>
      <c r="Q371" s="36">
        <v>-1.2529999999999999</v>
      </c>
      <c r="R371" s="36">
        <v>5.1999999999999998E-2</v>
      </c>
      <c r="T371" s="49">
        <v>308.8</v>
      </c>
      <c r="U371" s="49">
        <v>6.3</v>
      </c>
      <c r="V371" s="49">
        <v>96.049766718507001</v>
      </c>
      <c r="W371" s="9">
        <f t="shared" si="36"/>
        <v>0.28242180753443796</v>
      </c>
      <c r="X371" s="9">
        <f t="shared" si="31"/>
        <v>5.4527500647445682E-5</v>
      </c>
      <c r="Y371" s="10">
        <f t="shared" si="32"/>
        <v>-5.977515193591465</v>
      </c>
      <c r="Z371" s="10">
        <f t="shared" si="33"/>
        <v>1.9295573251520981</v>
      </c>
      <c r="AA371" s="51">
        <f t="shared" si="34"/>
        <v>1.1544194158155183</v>
      </c>
    </row>
    <row r="372" spans="1:27" ht="15" customHeight="1" x14ac:dyDescent="0.25">
      <c r="A372" s="30" t="s">
        <v>483</v>
      </c>
      <c r="B372" s="31">
        <v>32.572000000000003</v>
      </c>
      <c r="C372" s="32">
        <v>65</v>
      </c>
      <c r="D372" s="31">
        <v>8.4</v>
      </c>
      <c r="E372" s="32"/>
      <c r="F372" s="33">
        <v>0.28250199999999998</v>
      </c>
      <c r="G372" s="33">
        <v>2.8E-5</v>
      </c>
      <c r="H372" s="33">
        <v>2.7589999999999998E-4</v>
      </c>
      <c r="I372" s="33">
        <v>3.4000000000000001E-6</v>
      </c>
      <c r="J372" s="34">
        <v>7.6E-3</v>
      </c>
      <c r="K372" s="34">
        <v>1.2E-4</v>
      </c>
      <c r="M372" s="34">
        <v>1.467193</v>
      </c>
      <c r="N372" s="34">
        <v>4.6E-5</v>
      </c>
      <c r="O372" s="35">
        <v>-1.5310999999999999</v>
      </c>
      <c r="P372" s="35">
        <v>4.0000000000000001E-3</v>
      </c>
      <c r="Q372" s="36">
        <v>-1.2</v>
      </c>
      <c r="R372" s="36">
        <v>0.14000000000000001</v>
      </c>
      <c r="T372" s="49">
        <v>641.29999999999995</v>
      </c>
      <c r="U372" s="49">
        <v>13</v>
      </c>
      <c r="V372" s="49">
        <v>98.661538461538456</v>
      </c>
      <c r="W372" s="9">
        <f t="shared" si="36"/>
        <v>0.28249867677480528</v>
      </c>
      <c r="X372" s="9">
        <f t="shared" si="31"/>
        <v>4.267608612393115E-5</v>
      </c>
      <c r="Y372" s="10">
        <f t="shared" si="32"/>
        <v>4.1925715420143561</v>
      </c>
      <c r="Z372" s="10">
        <f t="shared" si="33"/>
        <v>1.511298348926271</v>
      </c>
      <c r="AA372" s="51">
        <f t="shared" si="34"/>
        <v>1.0300119773040171</v>
      </c>
    </row>
    <row r="373" spans="1:27" ht="15" customHeight="1" x14ac:dyDescent="0.25">
      <c r="A373" s="30" t="s">
        <v>484</v>
      </c>
      <c r="B373" s="31">
        <v>33.658000000000001</v>
      </c>
      <c r="C373" s="32">
        <v>67</v>
      </c>
      <c r="D373" s="31">
        <v>8.85</v>
      </c>
      <c r="E373" s="32"/>
      <c r="F373" s="33">
        <v>0.28244399999999997</v>
      </c>
      <c r="G373" s="33">
        <v>3.3000000000000003E-5</v>
      </c>
      <c r="H373" s="33">
        <v>8.0699999999999999E-4</v>
      </c>
      <c r="I373" s="33">
        <v>1.5E-5</v>
      </c>
      <c r="J373" s="34">
        <v>2.2950000000000002E-2</v>
      </c>
      <c r="K373" s="34">
        <v>5.5000000000000003E-4</v>
      </c>
      <c r="M373" s="34">
        <v>1.4671860000000001</v>
      </c>
      <c r="N373" s="34">
        <v>5.5000000000000002E-5</v>
      </c>
      <c r="O373" s="35">
        <v>-1.5282</v>
      </c>
      <c r="P373" s="35">
        <v>3.8999999999999998E-3</v>
      </c>
      <c r="Q373" s="36">
        <v>-1.2250000000000001</v>
      </c>
      <c r="R373" s="36">
        <v>4.5999999999999999E-2</v>
      </c>
      <c r="T373" s="49">
        <v>336.4</v>
      </c>
      <c r="U373" s="49">
        <v>8.1999999999999993</v>
      </c>
      <c r="V373" s="49">
        <v>100.14885382554333</v>
      </c>
      <c r="W373" s="9">
        <f t="shared" si="36"/>
        <v>0.2824389156157357</v>
      </c>
      <c r="X373" s="9">
        <f t="shared" si="31"/>
        <v>4.6111260304368053E-5</v>
      </c>
      <c r="Y373" s="10">
        <f t="shared" si="32"/>
        <v>-4.7560241835442607</v>
      </c>
      <c r="Z373" s="10">
        <f t="shared" si="33"/>
        <v>1.6318335445009158</v>
      </c>
      <c r="AA373" s="51">
        <f t="shared" si="34"/>
        <v>1.1243996181034044</v>
      </c>
    </row>
    <row r="374" spans="1:27" ht="15" customHeight="1" x14ac:dyDescent="0.25">
      <c r="A374" s="30" t="s">
        <v>485</v>
      </c>
      <c r="B374" s="31">
        <v>36.055999999999997</v>
      </c>
      <c r="C374" s="32">
        <v>72</v>
      </c>
      <c r="D374" s="31">
        <v>7.7</v>
      </c>
      <c r="E374" s="32"/>
      <c r="F374" s="33">
        <v>0.28249600000000002</v>
      </c>
      <c r="G374" s="33">
        <v>4.1E-5</v>
      </c>
      <c r="H374" s="33">
        <v>9.7340000000000002E-4</v>
      </c>
      <c r="I374" s="33">
        <v>9.2E-6</v>
      </c>
      <c r="J374" s="34">
        <v>2.7140000000000001E-2</v>
      </c>
      <c r="K374" s="34">
        <v>2.5999999999999998E-4</v>
      </c>
      <c r="M374" s="34">
        <v>1.4671719999999999</v>
      </c>
      <c r="N374" s="34">
        <v>5.3000000000000001E-5</v>
      </c>
      <c r="O374" s="35">
        <v>-1.5229999999999999</v>
      </c>
      <c r="P374" s="35">
        <v>3.7000000000000002E-3</v>
      </c>
      <c r="Q374" s="36">
        <v>-1.29</v>
      </c>
      <c r="R374" s="36">
        <v>3.7999999999999999E-2</v>
      </c>
      <c r="T374" s="49">
        <v>316.60000000000002</v>
      </c>
      <c r="U374" s="49">
        <v>6.4</v>
      </c>
      <c r="V374" s="49">
        <v>99.030340944635611</v>
      </c>
      <c r="W374" s="9">
        <f t="shared" si="36"/>
        <v>0.28249022927016021</v>
      </c>
      <c r="X374" s="9">
        <f t="shared" si="31"/>
        <v>5.2136823137367976E-5</v>
      </c>
      <c r="Y374" s="10">
        <f t="shared" si="32"/>
        <v>-3.3821804058409288</v>
      </c>
      <c r="Z374" s="10">
        <f t="shared" si="33"/>
        <v>1.8449908748296995</v>
      </c>
      <c r="AA374" s="51">
        <f t="shared" si="34"/>
        <v>1.057150541526102</v>
      </c>
    </row>
    <row r="375" spans="1:27" ht="15" customHeight="1" x14ac:dyDescent="0.25">
      <c r="A375" s="30" t="s">
        <v>486</v>
      </c>
      <c r="B375" s="31">
        <v>36.055999999999997</v>
      </c>
      <c r="C375" s="32">
        <v>72</v>
      </c>
      <c r="D375" s="31">
        <v>8.68</v>
      </c>
      <c r="E375" s="32"/>
      <c r="F375" s="33">
        <v>0.28234700000000001</v>
      </c>
      <c r="G375" s="33">
        <v>2.6999999999999999E-5</v>
      </c>
      <c r="H375" s="33">
        <v>2.0039999999999999E-4</v>
      </c>
      <c r="I375" s="33">
        <v>1.7E-6</v>
      </c>
      <c r="J375" s="34">
        <v>5.8440000000000002E-3</v>
      </c>
      <c r="K375" s="34">
        <v>8.5000000000000006E-5</v>
      </c>
      <c r="M375" s="34">
        <v>1.467147</v>
      </c>
      <c r="N375" s="34">
        <v>4.8999999999999998E-5</v>
      </c>
      <c r="O375" s="35">
        <v>-1.5251999999999999</v>
      </c>
      <c r="P375" s="35">
        <v>4.3E-3</v>
      </c>
      <c r="Q375" s="36">
        <v>-1.05</v>
      </c>
      <c r="R375" s="36">
        <v>0.15</v>
      </c>
      <c r="T375" s="49">
        <v>603.6</v>
      </c>
      <c r="U375" s="49">
        <v>13</v>
      </c>
      <c r="V375" s="49">
        <v>99.276315789473685</v>
      </c>
      <c r="W375" s="9">
        <f t="shared" si="36"/>
        <v>0.28234472887706741</v>
      </c>
      <c r="X375" s="9">
        <f t="shared" si="31"/>
        <v>4.2026757272685084E-5</v>
      </c>
      <c r="Y375" s="10">
        <f t="shared" si="32"/>
        <v>-2.1063440872093331</v>
      </c>
      <c r="Z375" s="10">
        <f t="shared" si="33"/>
        <v>1.4881774190933506</v>
      </c>
      <c r="AA375" s="51">
        <f t="shared" si="34"/>
        <v>1.2385955438066403</v>
      </c>
    </row>
    <row r="376" spans="1:27" ht="15" customHeight="1" x14ac:dyDescent="0.25">
      <c r="A376" s="30" t="s">
        <v>487</v>
      </c>
      <c r="B376" s="31">
        <v>36.091999999999999</v>
      </c>
      <c r="C376" s="32">
        <v>72</v>
      </c>
      <c r="D376" s="31">
        <v>8.2100000000000009</v>
      </c>
      <c r="E376" s="32"/>
      <c r="F376" s="33">
        <v>0.28206399999999998</v>
      </c>
      <c r="G376" s="33">
        <v>3.0000000000000001E-5</v>
      </c>
      <c r="H376" s="33">
        <v>8.2740000000000005E-4</v>
      </c>
      <c r="I376" s="33">
        <v>1.1000000000000001E-6</v>
      </c>
      <c r="J376" s="34">
        <v>2.3747999999999998E-2</v>
      </c>
      <c r="K376" s="34">
        <v>5.7000000000000003E-5</v>
      </c>
      <c r="M376" s="34">
        <v>1.46712</v>
      </c>
      <c r="N376" s="34">
        <v>5.3999999999999998E-5</v>
      </c>
      <c r="O376" s="35">
        <v>-1.5297000000000001</v>
      </c>
      <c r="P376" s="35">
        <v>3.8E-3</v>
      </c>
      <c r="Q376" s="36">
        <v>-1.258</v>
      </c>
      <c r="R376" s="36">
        <v>5.0999999999999997E-2</v>
      </c>
      <c r="T376" s="49">
        <v>1009</v>
      </c>
      <c r="U376" s="49">
        <v>22</v>
      </c>
      <c r="V376" s="49">
        <v>99.900990099009903</v>
      </c>
      <c r="W376" s="9">
        <f t="shared" ref="W376:W407" si="37">F376-(H376*(EXP($W$4*T376*1000000)-1))</f>
        <v>0.28204826567746027</v>
      </c>
      <c r="X376" s="9">
        <f t="shared" si="31"/>
        <v>4.4014183246508038E-5</v>
      </c>
      <c r="Y376" s="10">
        <f t="shared" si="32"/>
        <v>-3.4654769953323949</v>
      </c>
      <c r="Z376" s="10">
        <f t="shared" si="33"/>
        <v>1.559978754943625</v>
      </c>
      <c r="AA376" s="51">
        <f t="shared" si="34"/>
        <v>1.6473068690851882</v>
      </c>
    </row>
    <row r="377" spans="1:27" ht="15" customHeight="1" x14ac:dyDescent="0.25">
      <c r="A377" s="30" t="s">
        <v>488</v>
      </c>
      <c r="B377" s="31">
        <v>36.191000000000003</v>
      </c>
      <c r="C377" s="32">
        <v>72</v>
      </c>
      <c r="D377" s="31">
        <v>8.58</v>
      </c>
      <c r="E377" s="32"/>
      <c r="F377" s="33">
        <v>0.28238000000000002</v>
      </c>
      <c r="G377" s="33">
        <v>3.3000000000000003E-5</v>
      </c>
      <c r="H377" s="33">
        <v>8.2709999999999999E-4</v>
      </c>
      <c r="I377" s="33">
        <v>8.6000000000000007E-6</v>
      </c>
      <c r="J377" s="34">
        <v>2.3769999999999999E-2</v>
      </c>
      <c r="K377" s="34">
        <v>3.8999999999999999E-4</v>
      </c>
      <c r="M377" s="34">
        <v>1.4672339999999999</v>
      </c>
      <c r="N377" s="34">
        <v>4.6999999999999997E-5</v>
      </c>
      <c r="O377" s="35">
        <v>-1.5255000000000001</v>
      </c>
      <c r="P377" s="35">
        <v>4.7999999999999996E-3</v>
      </c>
      <c r="Q377" s="36">
        <v>-1.2689999999999999</v>
      </c>
      <c r="R377" s="36">
        <v>4.4999999999999998E-2</v>
      </c>
      <c r="T377" s="49">
        <v>323.5</v>
      </c>
      <c r="U377" s="49">
        <v>7.4</v>
      </c>
      <c r="V377" s="49">
        <v>98.899419137878326</v>
      </c>
      <c r="W377" s="9">
        <f t="shared" si="37"/>
        <v>0.28237498941080158</v>
      </c>
      <c r="X377" s="9">
        <f t="shared" si="31"/>
        <v>4.6111260304368053E-5</v>
      </c>
      <c r="Y377" s="10">
        <f t="shared" si="32"/>
        <v>-7.3062503587939531</v>
      </c>
      <c r="Z377" s="10">
        <f t="shared" si="33"/>
        <v>1.6317865246939789</v>
      </c>
      <c r="AA377" s="51">
        <f t="shared" si="34"/>
        <v>1.2133132574039116</v>
      </c>
    </row>
    <row r="378" spans="1:27" ht="15" customHeight="1" x14ac:dyDescent="0.25">
      <c r="A378" s="30" t="s">
        <v>489</v>
      </c>
      <c r="B378" s="31">
        <v>36.152000000000001</v>
      </c>
      <c r="C378" s="32">
        <v>72</v>
      </c>
      <c r="D378" s="31">
        <v>8.0399999999999991</v>
      </c>
      <c r="E378" s="32"/>
      <c r="F378" s="33">
        <v>0.282698</v>
      </c>
      <c r="G378" s="33">
        <v>3.4E-5</v>
      </c>
      <c r="H378" s="33">
        <v>5.6809999999999999E-4</v>
      </c>
      <c r="I378" s="33">
        <v>8.6000000000000007E-6</v>
      </c>
      <c r="J378" s="34">
        <v>1.5640000000000001E-2</v>
      </c>
      <c r="K378" s="34">
        <v>3.2000000000000003E-4</v>
      </c>
      <c r="M378" s="34">
        <v>1.4672050000000001</v>
      </c>
      <c r="N378" s="34">
        <v>5.7000000000000003E-5</v>
      </c>
      <c r="O378" s="35">
        <v>-1.5239</v>
      </c>
      <c r="P378" s="35">
        <v>3.7000000000000002E-3</v>
      </c>
      <c r="Q378" s="36">
        <v>-1.349</v>
      </c>
      <c r="R378" s="36">
        <v>7.0999999999999994E-2</v>
      </c>
      <c r="T378" s="49">
        <v>543.79999999999995</v>
      </c>
      <c r="U378" s="49">
        <v>11</v>
      </c>
      <c r="V378" s="49">
        <v>100.14732965009208</v>
      </c>
      <c r="W378" s="9">
        <f t="shared" si="37"/>
        <v>0.28269220284627938</v>
      </c>
      <c r="X378" s="9">
        <f t="shared" si="31"/>
        <v>4.6832129215498932E-5</v>
      </c>
      <c r="Y378" s="10">
        <f t="shared" si="32"/>
        <v>8.853944764983801</v>
      </c>
      <c r="Z378" s="10">
        <f t="shared" si="33"/>
        <v>1.6581141486082807</v>
      </c>
      <c r="AA378" s="51">
        <f t="shared" si="34"/>
        <v>0.76780751998985641</v>
      </c>
    </row>
    <row r="379" spans="1:27" ht="15" customHeight="1" x14ac:dyDescent="0.25">
      <c r="A379" s="30" t="s">
        <v>490</v>
      </c>
      <c r="B379" s="31">
        <v>19.905000000000001</v>
      </c>
      <c r="C379" s="32">
        <v>40</v>
      </c>
      <c r="D379" s="31">
        <v>11.68</v>
      </c>
      <c r="E379" s="32"/>
      <c r="F379" s="33">
        <v>0.282252</v>
      </c>
      <c r="G379" s="33">
        <v>3.8000000000000002E-5</v>
      </c>
      <c r="H379" s="33">
        <v>4.4700000000000002E-4</v>
      </c>
      <c r="I379" s="33">
        <v>2.0999999999999999E-5</v>
      </c>
      <c r="J379" s="34">
        <v>1.3599999999999999E-2</v>
      </c>
      <c r="K379" s="34">
        <v>4.2000000000000002E-4</v>
      </c>
      <c r="M379" s="34">
        <v>1.4671730000000001</v>
      </c>
      <c r="N379" s="34">
        <v>5.0000000000000002E-5</v>
      </c>
      <c r="O379" s="35">
        <v>-1.5336000000000001</v>
      </c>
      <c r="P379" s="35">
        <v>3.8E-3</v>
      </c>
      <c r="Q379" s="36">
        <v>-1.2250000000000001</v>
      </c>
      <c r="R379" s="36">
        <v>7.0999999999999994E-2</v>
      </c>
      <c r="T379" s="49">
        <v>579.79999999999995</v>
      </c>
      <c r="U379" s="49">
        <v>13</v>
      </c>
      <c r="V379" s="49">
        <v>101.54115586690016</v>
      </c>
      <c r="W379" s="9">
        <f t="shared" si="37"/>
        <v>0.28224713500092213</v>
      </c>
      <c r="X379" s="9">
        <f t="shared" si="31"/>
        <v>4.9812130318399243E-5</v>
      </c>
      <c r="Y379" s="10">
        <f t="shared" si="32"/>
        <v>-6.0963888751430773</v>
      </c>
      <c r="Z379" s="10">
        <f t="shared" si="33"/>
        <v>1.7637650389801252</v>
      </c>
      <c r="AA379" s="51">
        <f t="shared" si="34"/>
        <v>1.3759312206495076</v>
      </c>
    </row>
    <row r="380" spans="1:27" ht="15" customHeight="1" x14ac:dyDescent="0.25">
      <c r="A380" s="30" t="s">
        <v>491</v>
      </c>
      <c r="B380" s="31">
        <v>22.8</v>
      </c>
      <c r="C380" s="32">
        <v>46</v>
      </c>
      <c r="D380" s="31">
        <v>7.73</v>
      </c>
      <c r="E380" s="32"/>
      <c r="F380" s="33">
        <v>0.28243299999999999</v>
      </c>
      <c r="G380" s="33">
        <v>4.5000000000000003E-5</v>
      </c>
      <c r="H380" s="33">
        <v>1.1180000000000001E-3</v>
      </c>
      <c r="I380" s="33">
        <v>2.1999999999999999E-5</v>
      </c>
      <c r="J380" s="34">
        <v>3.1600000000000003E-2</v>
      </c>
      <c r="K380" s="34">
        <v>6.8000000000000005E-4</v>
      </c>
      <c r="M380" s="34">
        <v>1.4672400000000001</v>
      </c>
      <c r="N380" s="34">
        <v>6.0000000000000002E-5</v>
      </c>
      <c r="O380" s="35">
        <v>-1.5157</v>
      </c>
      <c r="P380" s="35">
        <v>5.8999999999999999E-3</v>
      </c>
      <c r="Q380" s="36">
        <v>-1.286</v>
      </c>
      <c r="R380" s="36">
        <v>4.3999999999999997E-2</v>
      </c>
      <c r="T380" s="49">
        <v>323.7</v>
      </c>
      <c r="U380" s="49">
        <v>7.9</v>
      </c>
      <c r="V380" s="49">
        <v>99.447004608294932</v>
      </c>
      <c r="W380" s="9">
        <f t="shared" si="37"/>
        <v>0.28242622293257258</v>
      </c>
      <c r="X380" s="9">
        <f t="shared" si="31"/>
        <v>5.5337585119493502E-5</v>
      </c>
      <c r="Y380" s="10">
        <f t="shared" si="32"/>
        <v>-5.4887327867614299</v>
      </c>
      <c r="Z380" s="10">
        <f t="shared" si="33"/>
        <v>1.9582888310953894</v>
      </c>
      <c r="AA380" s="51">
        <f t="shared" si="34"/>
        <v>1.1488880597013957</v>
      </c>
    </row>
    <row r="381" spans="1:27" ht="15" customHeight="1" x14ac:dyDescent="0.25">
      <c r="A381" s="30" t="s">
        <v>492</v>
      </c>
      <c r="B381" s="31">
        <v>36.191000000000003</v>
      </c>
      <c r="C381" s="32">
        <v>72</v>
      </c>
      <c r="D381" s="31">
        <v>8.0500000000000007</v>
      </c>
      <c r="E381" s="32"/>
      <c r="F381" s="33">
        <v>0.28092299999999998</v>
      </c>
      <c r="G381" s="33">
        <v>3.1999999999999999E-5</v>
      </c>
      <c r="H381" s="33">
        <v>7.1049999999999998E-4</v>
      </c>
      <c r="I381" s="33">
        <v>1.9E-6</v>
      </c>
      <c r="J381" s="34">
        <v>1.8801999999999999E-2</v>
      </c>
      <c r="K381" s="34">
        <v>3.8000000000000002E-5</v>
      </c>
      <c r="M381" s="34">
        <v>1.4671289999999999</v>
      </c>
      <c r="N381" s="34">
        <v>5.7000000000000003E-5</v>
      </c>
      <c r="O381" s="35">
        <v>-1.5291999999999999</v>
      </c>
      <c r="P381" s="35">
        <v>3.7000000000000002E-3</v>
      </c>
      <c r="Q381" s="36">
        <v>-1.2130000000000001</v>
      </c>
      <c r="R381" s="36">
        <v>4.8000000000000001E-2</v>
      </c>
      <c r="T381" s="49">
        <v>2923</v>
      </c>
      <c r="U381" s="49">
        <v>24</v>
      </c>
      <c r="V381" s="49">
        <v>99.691991786447645</v>
      </c>
      <c r="W381" s="9">
        <f t="shared" si="37"/>
        <v>0.28088314880454501</v>
      </c>
      <c r="X381" s="9">
        <f t="shared" si="31"/>
        <v>4.5400972752323149E-5</v>
      </c>
      <c r="Y381" s="10">
        <f t="shared" si="32"/>
        <v>-0.6145466940432609</v>
      </c>
      <c r="Z381" s="10">
        <f t="shared" si="33"/>
        <v>1.6162657974938544</v>
      </c>
      <c r="AA381" s="51">
        <f t="shared" si="34"/>
        <v>3.1761898141521643</v>
      </c>
    </row>
    <row r="382" spans="1:27" ht="15" customHeight="1" x14ac:dyDescent="0.25">
      <c r="A382" s="30" t="s">
        <v>493</v>
      </c>
      <c r="B382" s="31">
        <v>18.818999999999999</v>
      </c>
      <c r="C382" s="32">
        <v>38</v>
      </c>
      <c r="D382" s="31">
        <v>11.07</v>
      </c>
      <c r="E382" s="32"/>
      <c r="F382" s="33">
        <v>0.28256399999999998</v>
      </c>
      <c r="G382" s="33">
        <v>3.1999999999999999E-5</v>
      </c>
      <c r="H382" s="33">
        <v>1.2930000000000001E-3</v>
      </c>
      <c r="I382" s="33">
        <v>1.5999999999999999E-5</v>
      </c>
      <c r="J382" s="34">
        <v>3.1099999999999999E-2</v>
      </c>
      <c r="K382" s="34">
        <v>7.2999999999999996E-4</v>
      </c>
      <c r="M382" s="34">
        <v>1.467155</v>
      </c>
      <c r="N382" s="34">
        <v>5.1999999999999997E-5</v>
      </c>
      <c r="O382" s="35">
        <v>-1.5319</v>
      </c>
      <c r="P382" s="35">
        <v>4.7000000000000002E-3</v>
      </c>
      <c r="Q382" s="36">
        <v>-1.327</v>
      </c>
      <c r="R382" s="36">
        <v>4.2000000000000003E-2</v>
      </c>
      <c r="T382" s="49">
        <v>715.5</v>
      </c>
      <c r="U382" s="49">
        <v>15</v>
      </c>
      <c r="V382" s="49">
        <v>98.013698630136986</v>
      </c>
      <c r="W382" s="9">
        <f t="shared" si="37"/>
        <v>0.28254661172714551</v>
      </c>
      <c r="X382" s="9">
        <f t="shared" si="31"/>
        <v>4.5400972752323149E-5</v>
      </c>
      <c r="Y382" s="10">
        <f t="shared" si="32"/>
        <v>7.5607401939437047</v>
      </c>
      <c r="Z382" s="10">
        <f t="shared" si="33"/>
        <v>1.6080638507909306</v>
      </c>
      <c r="AA382" s="51">
        <f t="shared" si="34"/>
        <v>0.97079113683133711</v>
      </c>
    </row>
    <row r="383" spans="1:27" ht="15" customHeight="1" x14ac:dyDescent="0.25">
      <c r="A383" s="30" t="s">
        <v>494</v>
      </c>
      <c r="B383" s="31">
        <v>20.629000000000001</v>
      </c>
      <c r="C383" s="32">
        <v>41</v>
      </c>
      <c r="D383" s="31">
        <v>9.7799999999999994</v>
      </c>
      <c r="E383" s="32"/>
      <c r="F383" s="33">
        <v>0.28236499999999998</v>
      </c>
      <c r="G383" s="33">
        <v>4.3999999999999999E-5</v>
      </c>
      <c r="H383" s="33">
        <v>5.9299999999999999E-4</v>
      </c>
      <c r="I383" s="33">
        <v>1.9000000000000001E-5</v>
      </c>
      <c r="J383" s="34">
        <v>1.7350000000000001E-2</v>
      </c>
      <c r="K383" s="34">
        <v>7.1000000000000002E-4</v>
      </c>
      <c r="M383" s="34">
        <v>1.4672069999999999</v>
      </c>
      <c r="N383" s="34">
        <v>5.5000000000000002E-5</v>
      </c>
      <c r="O383" s="35">
        <v>-1.5258</v>
      </c>
      <c r="P383" s="35">
        <v>5.1999999999999998E-3</v>
      </c>
      <c r="Q383" s="36">
        <v>-1.294</v>
      </c>
      <c r="R383" s="36">
        <v>6.4000000000000001E-2</v>
      </c>
      <c r="T383" s="49">
        <v>322.89999999999998</v>
      </c>
      <c r="U383" s="49">
        <v>7.2</v>
      </c>
      <c r="V383" s="49">
        <v>98.867115737905692</v>
      </c>
      <c r="W383" s="9">
        <f t="shared" si="37"/>
        <v>0.28236141427651662</v>
      </c>
      <c r="X383" s="9">
        <f t="shared" si="31"/>
        <v>5.4527500647445682E-5</v>
      </c>
      <c r="Y383" s="10">
        <f t="shared" si="32"/>
        <v>-7.8000373409559121</v>
      </c>
      <c r="Z383" s="10">
        <f t="shared" si="33"/>
        <v>1.9296180794725615</v>
      </c>
      <c r="AA383" s="51">
        <f t="shared" si="34"/>
        <v>1.2265183491308487</v>
      </c>
    </row>
    <row r="384" spans="1:27" ht="15" customHeight="1" x14ac:dyDescent="0.25">
      <c r="A384" s="30" t="s">
        <v>495</v>
      </c>
      <c r="B384" s="31">
        <v>36.191000000000003</v>
      </c>
      <c r="C384" s="32">
        <v>72</v>
      </c>
      <c r="D384" s="31">
        <v>9.51</v>
      </c>
      <c r="E384" s="32"/>
      <c r="F384" s="33">
        <v>0.28269899999999998</v>
      </c>
      <c r="G384" s="33">
        <v>3.3000000000000003E-5</v>
      </c>
      <c r="H384" s="33">
        <v>4.9660000000000004E-4</v>
      </c>
      <c r="I384" s="33">
        <v>3.8999999999999999E-6</v>
      </c>
      <c r="J384" s="34">
        <v>1.3820000000000001E-2</v>
      </c>
      <c r="K384" s="34">
        <v>1.3999999999999999E-4</v>
      </c>
      <c r="M384" s="34">
        <v>1.4672499999999999</v>
      </c>
      <c r="N384" s="34">
        <v>4.8000000000000001E-5</v>
      </c>
      <c r="O384" s="35">
        <v>-1.5261</v>
      </c>
      <c r="P384" s="35">
        <v>4.5999999999999999E-3</v>
      </c>
      <c r="Q384" s="36">
        <v>-1.1930000000000001</v>
      </c>
      <c r="R384" s="36">
        <v>6.3E-2</v>
      </c>
      <c r="T384" s="49">
        <v>551.5</v>
      </c>
      <c r="U384" s="49">
        <v>11</v>
      </c>
      <c r="V384" s="49">
        <v>99.369369369369366</v>
      </c>
      <c r="W384" s="9">
        <f t="shared" si="37"/>
        <v>0.28269386034076144</v>
      </c>
      <c r="X384" s="9">
        <f t="shared" si="31"/>
        <v>4.6111260304368053E-5</v>
      </c>
      <c r="Y384" s="10">
        <f t="shared" si="32"/>
        <v>9.0855629010411221</v>
      </c>
      <c r="Z384" s="10">
        <f t="shared" si="33"/>
        <v>1.632619644595934</v>
      </c>
      <c r="AA384" s="51">
        <f t="shared" si="34"/>
        <v>0.76500596794035103</v>
      </c>
    </row>
    <row r="385" spans="1:27" ht="15" customHeight="1" x14ac:dyDescent="0.25">
      <c r="A385" s="30" t="s">
        <v>496</v>
      </c>
      <c r="B385" s="31">
        <v>36.191000000000003</v>
      </c>
      <c r="C385" s="32">
        <v>72</v>
      </c>
      <c r="D385" s="31">
        <v>7.97</v>
      </c>
      <c r="E385" s="32"/>
      <c r="F385" s="33">
        <v>0.28250999999999998</v>
      </c>
      <c r="G385" s="33">
        <v>4.0000000000000003E-5</v>
      </c>
      <c r="H385" s="33">
        <v>1.727E-3</v>
      </c>
      <c r="I385" s="33">
        <v>8.3999999999999995E-5</v>
      </c>
      <c r="J385" s="34">
        <v>4.8800000000000003E-2</v>
      </c>
      <c r="K385" s="34">
        <v>2.3999999999999998E-3</v>
      </c>
      <c r="M385" s="34">
        <v>1.4671940000000001</v>
      </c>
      <c r="N385" s="34">
        <v>6.0999999999999999E-5</v>
      </c>
      <c r="O385" s="35">
        <v>-1.5265</v>
      </c>
      <c r="P385" s="35">
        <v>4.1999999999999997E-3</v>
      </c>
      <c r="Q385" s="36">
        <v>-1.25</v>
      </c>
      <c r="R385" s="36">
        <v>2.8000000000000001E-2</v>
      </c>
      <c r="T385" s="49">
        <v>334</v>
      </c>
      <c r="U385" s="49">
        <v>8.4</v>
      </c>
      <c r="V385" s="49">
        <v>95.483133218982275</v>
      </c>
      <c r="W385" s="9">
        <f t="shared" si="37"/>
        <v>0.28249919716088157</v>
      </c>
      <c r="X385" s="9">
        <f t="shared" si="31"/>
        <v>5.1354146150600042E-5</v>
      </c>
      <c r="Y385" s="10">
        <f t="shared" si="32"/>
        <v>-2.676317836034503</v>
      </c>
      <c r="Z385" s="10">
        <f t="shared" si="33"/>
        <v>1.8173645328856125</v>
      </c>
      <c r="AA385" s="51">
        <f t="shared" si="34"/>
        <v>1.0585975887455605</v>
      </c>
    </row>
    <row r="386" spans="1:27" ht="15" customHeight="1" x14ac:dyDescent="0.25">
      <c r="A386" s="30" t="s">
        <v>497</v>
      </c>
      <c r="B386" s="31">
        <v>32.21</v>
      </c>
      <c r="C386" s="32">
        <v>64</v>
      </c>
      <c r="D386" s="31">
        <v>8.0009999999999994</v>
      </c>
      <c r="E386" s="32"/>
      <c r="F386" s="33">
        <v>0.28259000000000001</v>
      </c>
      <c r="G386" s="33">
        <v>3.6000000000000001E-5</v>
      </c>
      <c r="H386" s="33">
        <v>1.4549999999999999E-3</v>
      </c>
      <c r="I386" s="33">
        <v>1.7E-5</v>
      </c>
      <c r="J386" s="34">
        <v>3.918E-2</v>
      </c>
      <c r="K386" s="34">
        <v>4.6999999999999999E-4</v>
      </c>
      <c r="M386" s="34">
        <v>1.467087</v>
      </c>
      <c r="N386" s="34">
        <v>4.8000000000000001E-5</v>
      </c>
      <c r="O386" s="35">
        <v>-1.5199</v>
      </c>
      <c r="P386" s="35">
        <v>3.8999999999999998E-3</v>
      </c>
      <c r="Q386" s="36">
        <v>-1.242</v>
      </c>
      <c r="R386" s="36">
        <v>2.7E-2</v>
      </c>
      <c r="T386" s="49">
        <v>320</v>
      </c>
      <c r="U386" s="49">
        <v>6.8</v>
      </c>
      <c r="V386" s="49">
        <v>98.219766728054012</v>
      </c>
      <c r="W386" s="9">
        <f t="shared" si="37"/>
        <v>0.28258128122922149</v>
      </c>
      <c r="X386" s="9">
        <f t="shared" si="31"/>
        <v>4.8303709245328031E-5</v>
      </c>
      <c r="Y386" s="10">
        <f t="shared" si="32"/>
        <v>-8.4155069878244504E-2</v>
      </c>
      <c r="Z386" s="10">
        <f t="shared" si="33"/>
        <v>1.7093596056672045</v>
      </c>
      <c r="AA386" s="51">
        <f t="shared" si="34"/>
        <v>0.93833402297663138</v>
      </c>
    </row>
    <row r="387" spans="1:27" ht="15" customHeight="1" x14ac:dyDescent="0.25">
      <c r="A387" s="30" t="s">
        <v>498</v>
      </c>
      <c r="B387" s="31">
        <v>35.829000000000001</v>
      </c>
      <c r="C387" s="32">
        <v>72</v>
      </c>
      <c r="D387" s="31">
        <v>8.9700000000000006</v>
      </c>
      <c r="E387" s="32"/>
      <c r="F387" s="33">
        <v>0.282306</v>
      </c>
      <c r="G387" s="33">
        <v>2.6999999999999999E-5</v>
      </c>
      <c r="H387" s="33">
        <v>4.9019999999999999E-4</v>
      </c>
      <c r="I387" s="33">
        <v>7.7999999999999999E-6</v>
      </c>
      <c r="J387" s="34">
        <v>1.388E-2</v>
      </c>
      <c r="K387" s="34">
        <v>2.9999999999999997E-4</v>
      </c>
      <c r="M387" s="34">
        <v>1.467184</v>
      </c>
      <c r="N387" s="34">
        <v>4.3999999999999999E-5</v>
      </c>
      <c r="O387" s="35">
        <v>-1.5336000000000001</v>
      </c>
      <c r="P387" s="35">
        <v>4.3E-3</v>
      </c>
      <c r="Q387" s="36">
        <v>-1.179</v>
      </c>
      <c r="R387" s="36">
        <v>7.0000000000000007E-2</v>
      </c>
      <c r="T387" s="49">
        <v>695</v>
      </c>
      <c r="U387" s="49">
        <v>22</v>
      </c>
      <c r="V387" s="49">
        <v>103.26894502228828</v>
      </c>
      <c r="W387" s="9">
        <f t="shared" si="37"/>
        <v>0.2822995978904288</v>
      </c>
      <c r="X387" s="9">
        <f t="shared" si="31"/>
        <v>4.2026757272685084E-5</v>
      </c>
      <c r="Y387" s="10">
        <f t="shared" si="32"/>
        <v>-1.649727371865195</v>
      </c>
      <c r="Z387" s="10">
        <f t="shared" si="33"/>
        <v>1.4884833105499595</v>
      </c>
      <c r="AA387" s="51">
        <f t="shared" si="34"/>
        <v>1.3038305676944808</v>
      </c>
    </row>
    <row r="388" spans="1:27" ht="15" customHeight="1" x14ac:dyDescent="0.25">
      <c r="A388" s="30" t="s">
        <v>499</v>
      </c>
      <c r="B388" s="31">
        <v>33.295999999999999</v>
      </c>
      <c r="C388" s="32">
        <v>67</v>
      </c>
      <c r="D388" s="31">
        <v>8.23</v>
      </c>
      <c r="E388" s="32"/>
      <c r="F388" s="33">
        <v>0.28219499999999997</v>
      </c>
      <c r="G388" s="33">
        <v>3.3000000000000003E-5</v>
      </c>
      <c r="H388" s="33">
        <v>5.1875000000000001E-4</v>
      </c>
      <c r="I388" s="33">
        <v>9.4E-7</v>
      </c>
      <c r="J388" s="34">
        <v>1.4324999999999999E-2</v>
      </c>
      <c r="K388" s="34">
        <v>5.5000000000000002E-5</v>
      </c>
      <c r="M388" s="34">
        <v>1.4672229999999999</v>
      </c>
      <c r="N388" s="34">
        <v>5.5000000000000002E-5</v>
      </c>
      <c r="O388" s="35">
        <v>-1.5303</v>
      </c>
      <c r="P388" s="35">
        <v>4.7999999999999996E-3</v>
      </c>
      <c r="Q388" s="36">
        <v>-1.2869999999999999</v>
      </c>
      <c r="R388" s="36">
        <v>6.6000000000000003E-2</v>
      </c>
      <c r="T388" s="49">
        <v>1064</v>
      </c>
      <c r="U388" s="49">
        <v>21</v>
      </c>
      <c r="V388" s="49">
        <v>98.792943361188492</v>
      </c>
      <c r="W388" s="9">
        <f t="shared" si="37"/>
        <v>0.28218459205951274</v>
      </c>
      <c r="X388" s="9">
        <f t="shared" si="31"/>
        <v>4.6111260304368053E-5</v>
      </c>
      <c r="Y388" s="10">
        <f t="shared" si="32"/>
        <v>2.6133573487174822</v>
      </c>
      <c r="Z388" s="10">
        <f t="shared" si="33"/>
        <v>1.6345084785740482</v>
      </c>
      <c r="AA388" s="51">
        <f t="shared" si="34"/>
        <v>1.45614704936604</v>
      </c>
    </row>
    <row r="389" spans="1:27" ht="15" customHeight="1" x14ac:dyDescent="0.25">
      <c r="A389" s="30" t="s">
        <v>500</v>
      </c>
      <c r="B389" s="31">
        <v>34.381</v>
      </c>
      <c r="C389" s="32">
        <v>69</v>
      </c>
      <c r="D389" s="31">
        <v>10.62</v>
      </c>
      <c r="E389" s="32"/>
      <c r="F389" s="33">
        <v>0.28274199999999999</v>
      </c>
      <c r="G389" s="33">
        <v>3.0000000000000001E-5</v>
      </c>
      <c r="H389" s="33">
        <v>2.4830000000000002E-4</v>
      </c>
      <c r="I389" s="33">
        <v>5.2000000000000002E-6</v>
      </c>
      <c r="J389" s="34">
        <v>5.9699999999999996E-3</v>
      </c>
      <c r="K389" s="34">
        <v>1.2E-4</v>
      </c>
      <c r="M389" s="34">
        <v>1.4671799999999999</v>
      </c>
      <c r="N389" s="34">
        <v>4.3000000000000002E-5</v>
      </c>
      <c r="O389" s="35">
        <v>-1.5193000000000001</v>
      </c>
      <c r="P389" s="35">
        <v>4.3E-3</v>
      </c>
      <c r="Q389" s="36">
        <v>-1.1499999999999999</v>
      </c>
      <c r="R389" s="36">
        <v>0.12</v>
      </c>
      <c r="T389" s="49">
        <v>537.9</v>
      </c>
      <c r="U389" s="49">
        <v>13</v>
      </c>
      <c r="V389" s="49">
        <v>100.16759776536313</v>
      </c>
      <c r="W389" s="9">
        <f t="shared" si="37"/>
        <v>0.2827394938611546</v>
      </c>
      <c r="X389" s="9">
        <f t="shared" si="31"/>
        <v>4.4014183246508038E-5</v>
      </c>
      <c r="Y389" s="10">
        <f t="shared" si="32"/>
        <v>10.395797786280081</v>
      </c>
      <c r="Z389" s="10">
        <f t="shared" si="33"/>
        <v>1.5583227832682844</v>
      </c>
      <c r="AA389" s="51">
        <f t="shared" si="34"/>
        <v>0.70118089540332962</v>
      </c>
    </row>
    <row r="390" spans="1:27" ht="15" customHeight="1" x14ac:dyDescent="0.25">
      <c r="A390" s="30" t="s">
        <v>501</v>
      </c>
      <c r="B390" s="31">
        <v>37.277000000000001</v>
      </c>
      <c r="C390" s="32">
        <v>75</v>
      </c>
      <c r="D390" s="31">
        <v>6.51</v>
      </c>
      <c r="E390" s="32"/>
      <c r="F390" s="33">
        <v>0.281995</v>
      </c>
      <c r="G390" s="33">
        <v>4.1E-5</v>
      </c>
      <c r="H390" s="33">
        <v>3.9520000000000001E-4</v>
      </c>
      <c r="I390" s="33">
        <v>7.0999999999999998E-6</v>
      </c>
      <c r="J390" s="34">
        <v>7.43E-3</v>
      </c>
      <c r="K390" s="34">
        <v>1.2999999999999999E-4</v>
      </c>
      <c r="M390" s="34">
        <v>1.4672350000000001</v>
      </c>
      <c r="N390" s="34">
        <v>5.1E-5</v>
      </c>
      <c r="O390" s="35">
        <v>-1.5269999999999999</v>
      </c>
      <c r="P390" s="35">
        <v>4.1000000000000003E-3</v>
      </c>
      <c r="Q390" s="36">
        <v>-1.28</v>
      </c>
      <c r="R390" s="36">
        <v>0.16</v>
      </c>
      <c r="T390" s="49">
        <v>573</v>
      </c>
      <c r="U390" s="49">
        <v>14</v>
      </c>
      <c r="V390" s="49">
        <v>97.61499148211243</v>
      </c>
      <c r="W390" s="9">
        <f t="shared" si="37"/>
        <v>0.28199074949072261</v>
      </c>
      <c r="X390" s="9">
        <f t="shared" ref="X390:X452" si="38">SQRT(G390^2+$X$4^2)</f>
        <v>5.2136823137367976E-5</v>
      </c>
      <c r="Y390" s="10">
        <f t="shared" ref="Y390:Y452" si="39">((W390/(0.282785-(0.0336*(EXP($W$4*T390*1000000)-1))))-1)*10000</f>
        <v>-15.327017512845043</v>
      </c>
      <c r="Z390" s="10">
        <f t="shared" ref="Z390:Z452" si="40">((((W390+X390)/(0.282785-(0.0336*(EXP($W$4*T390*1000000)-1))))-1)*10000)-Y390</f>
        <v>1.8460503768746861</v>
      </c>
      <c r="AA390" s="51">
        <f t="shared" ref="AA390:AA453" si="41">(1/0.00001867*LN(1+(F390-0.28325)/(H390-0.0388)))/1000</f>
        <v>1.7223153954341612</v>
      </c>
    </row>
    <row r="391" spans="1:27" ht="15" customHeight="1" x14ac:dyDescent="0.25">
      <c r="A391" s="30" t="s">
        <v>502</v>
      </c>
      <c r="B391" s="31">
        <v>22.437999999999999</v>
      </c>
      <c r="C391" s="32">
        <v>45</v>
      </c>
      <c r="D391" s="31">
        <v>8.3800000000000008</v>
      </c>
      <c r="E391" s="32"/>
      <c r="F391" s="33">
        <v>0.28234500000000001</v>
      </c>
      <c r="G391" s="33">
        <v>4.1999999999999998E-5</v>
      </c>
      <c r="H391" s="33">
        <v>1.1259E-3</v>
      </c>
      <c r="I391" s="33">
        <v>3.1E-6</v>
      </c>
      <c r="J391" s="34">
        <v>3.0147E-2</v>
      </c>
      <c r="K391" s="34">
        <v>8.0000000000000007E-5</v>
      </c>
      <c r="M391" s="34">
        <v>1.467201</v>
      </c>
      <c r="N391" s="34">
        <v>6.6000000000000005E-5</v>
      </c>
      <c r="O391" s="35">
        <v>-1.524</v>
      </c>
      <c r="P391" s="35">
        <v>7.1999999999999998E-3</v>
      </c>
      <c r="Q391" s="36">
        <v>-1.29</v>
      </c>
      <c r="R391" s="36">
        <v>4.2000000000000003E-2</v>
      </c>
      <c r="T391" s="49">
        <v>321.8</v>
      </c>
      <c r="U391" s="49">
        <v>7.2</v>
      </c>
      <c r="V391" s="49">
        <v>98.560490045941805</v>
      </c>
      <c r="W391" s="9">
        <f t="shared" si="37"/>
        <v>0.28233821522496871</v>
      </c>
      <c r="X391" s="9">
        <f t="shared" si="38"/>
        <v>5.2926820486943938E-5</v>
      </c>
      <c r="Y391" s="10">
        <f t="shared" si="39"/>
        <v>-8.6455503036464432</v>
      </c>
      <c r="Z391" s="10">
        <f t="shared" si="40"/>
        <v>1.8729686413843094</v>
      </c>
      <c r="AA391" s="51">
        <f t="shared" si="41"/>
        <v>1.2714420647665801</v>
      </c>
    </row>
    <row r="392" spans="1:27" ht="15" customHeight="1" x14ac:dyDescent="0.25">
      <c r="A392" s="30" t="s">
        <v>503</v>
      </c>
      <c r="B392" s="31">
        <v>28.228999999999999</v>
      </c>
      <c r="C392" s="32">
        <v>56</v>
      </c>
      <c r="D392" s="31">
        <v>6.67</v>
      </c>
      <c r="E392" s="32"/>
      <c r="F392" s="33">
        <v>0.28254800000000002</v>
      </c>
      <c r="G392" s="33">
        <v>4.5000000000000003E-5</v>
      </c>
      <c r="H392" s="33">
        <v>1.7700000000000001E-3</v>
      </c>
      <c r="I392" s="33">
        <v>5.8E-5</v>
      </c>
      <c r="J392" s="34">
        <v>4.8099999999999997E-2</v>
      </c>
      <c r="K392" s="34">
        <v>1.6000000000000001E-3</v>
      </c>
      <c r="M392" s="34">
        <v>1.46719</v>
      </c>
      <c r="N392" s="34">
        <v>6.4999999999999994E-5</v>
      </c>
      <c r="O392" s="35">
        <v>-1.5175000000000001</v>
      </c>
      <c r="P392" s="35">
        <v>5.7999999999999996E-3</v>
      </c>
      <c r="Q392" s="36">
        <v>-1.2529999999999999</v>
      </c>
      <c r="R392" s="36">
        <v>0.03</v>
      </c>
      <c r="T392" s="49">
        <v>299</v>
      </c>
      <c r="U392" s="49">
        <v>6.7</v>
      </c>
      <c r="V392" s="49">
        <v>99.401595744680847</v>
      </c>
      <c r="W392" s="9">
        <f t="shared" si="37"/>
        <v>0.2825380916457792</v>
      </c>
      <c r="X392" s="9">
        <f t="shared" si="38"/>
        <v>5.5337585119493502E-5</v>
      </c>
      <c r="Y392" s="10">
        <f t="shared" si="39"/>
        <v>-2.0813236208705455</v>
      </c>
      <c r="Z392" s="10">
        <f t="shared" si="40"/>
        <v>1.9581808334201423</v>
      </c>
      <c r="AA392" s="51">
        <f t="shared" si="41"/>
        <v>1.0058996176799644</v>
      </c>
    </row>
    <row r="393" spans="1:27" ht="15" customHeight="1" x14ac:dyDescent="0.25">
      <c r="A393" s="30" t="s">
        <v>504</v>
      </c>
      <c r="B393" s="31">
        <v>36.914999999999999</v>
      </c>
      <c r="C393" s="32">
        <v>74</v>
      </c>
      <c r="D393" s="31">
        <v>7.62</v>
      </c>
      <c r="E393" s="32"/>
      <c r="F393" s="33">
        <v>0.28251300000000001</v>
      </c>
      <c r="G393" s="33">
        <v>4.0000000000000003E-5</v>
      </c>
      <c r="H393" s="33">
        <v>1.2202999999999999E-3</v>
      </c>
      <c r="I393" s="33">
        <v>1.5999999999999999E-6</v>
      </c>
      <c r="J393" s="34">
        <v>3.3881000000000001E-2</v>
      </c>
      <c r="K393" s="34">
        <v>9.7E-5</v>
      </c>
      <c r="M393" s="34">
        <v>1.4671430000000001</v>
      </c>
      <c r="N393" s="34">
        <v>3.8999999999999999E-5</v>
      </c>
      <c r="O393" s="35">
        <v>-1.5271999999999999</v>
      </c>
      <c r="P393" s="35">
        <v>4.1999999999999997E-3</v>
      </c>
      <c r="Q393" s="36">
        <v>-1.2649999999999999</v>
      </c>
      <c r="R393" s="36">
        <v>3.6999999999999998E-2</v>
      </c>
      <c r="T393" s="49">
        <v>328.1</v>
      </c>
      <c r="U393" s="49">
        <v>7.7</v>
      </c>
      <c r="V393" s="49">
        <v>98.736081853746612</v>
      </c>
      <c r="W393" s="9">
        <f t="shared" si="37"/>
        <v>0.28250550195570656</v>
      </c>
      <c r="X393" s="9">
        <f t="shared" si="38"/>
        <v>5.1354146150600042E-5</v>
      </c>
      <c r="Y393" s="10">
        <f t="shared" si="39"/>
        <v>-2.5849554789558749</v>
      </c>
      <c r="Z393" s="10">
        <f t="shared" si="40"/>
        <v>1.8173405819366106</v>
      </c>
      <c r="AA393" s="51">
        <f t="shared" si="41"/>
        <v>1.0402689609194036</v>
      </c>
    </row>
    <row r="394" spans="1:27" ht="15" customHeight="1" x14ac:dyDescent="0.25">
      <c r="A394" s="30" t="s">
        <v>505</v>
      </c>
      <c r="B394" s="31">
        <v>32.572000000000003</v>
      </c>
      <c r="C394" s="32">
        <v>65</v>
      </c>
      <c r="D394" s="31">
        <v>8.48</v>
      </c>
      <c r="E394" s="32"/>
      <c r="F394" s="33">
        <v>0.28226600000000002</v>
      </c>
      <c r="G394" s="33">
        <v>3.4E-5</v>
      </c>
      <c r="H394" s="33">
        <v>9.6299999999999999E-4</v>
      </c>
      <c r="I394" s="33">
        <v>1.9000000000000001E-5</v>
      </c>
      <c r="J394" s="34">
        <v>2.707E-2</v>
      </c>
      <c r="K394" s="34">
        <v>4.8999999999999998E-4</v>
      </c>
      <c r="M394" s="34">
        <v>1.4671689999999999</v>
      </c>
      <c r="N394" s="34">
        <v>6.2000000000000003E-5</v>
      </c>
      <c r="O394" s="35">
        <v>-1.536</v>
      </c>
      <c r="P394" s="35">
        <v>4.4999999999999997E-3</v>
      </c>
      <c r="Q394" s="36">
        <v>-1.258</v>
      </c>
      <c r="R394" s="36">
        <v>2.8000000000000001E-2</v>
      </c>
      <c r="T394" s="49">
        <v>1076.9000000000001</v>
      </c>
      <c r="U394" s="49">
        <v>20</v>
      </c>
      <c r="V394" s="49">
        <v>97.9</v>
      </c>
      <c r="W394" s="9">
        <f t="shared" si="37"/>
        <v>0.2822464422360908</v>
      </c>
      <c r="X394" s="9">
        <f t="shared" si="38"/>
        <v>4.6832129215498932E-5</v>
      </c>
      <c r="Y394" s="10">
        <f t="shared" si="39"/>
        <v>5.0985528305536043</v>
      </c>
      <c r="Z394" s="10">
        <f t="shared" si="40"/>
        <v>1.6601097414303823</v>
      </c>
      <c r="AA394" s="51">
        <f t="shared" si="41"/>
        <v>1.3751407321813109</v>
      </c>
    </row>
    <row r="395" spans="1:27" ht="15" customHeight="1" x14ac:dyDescent="0.25">
      <c r="A395" s="30" t="s">
        <v>506</v>
      </c>
      <c r="B395" s="31">
        <v>36.058</v>
      </c>
      <c r="C395" s="32">
        <v>72</v>
      </c>
      <c r="D395" s="31">
        <v>8.86</v>
      </c>
      <c r="E395" s="32"/>
      <c r="F395" s="33">
        <v>0.28109899999999999</v>
      </c>
      <c r="G395" s="33">
        <v>2.9E-5</v>
      </c>
      <c r="H395" s="33">
        <v>1.0139999999999999E-3</v>
      </c>
      <c r="I395" s="33">
        <v>3.1999999999999999E-5</v>
      </c>
      <c r="J395" s="34">
        <v>2.92E-2</v>
      </c>
      <c r="K395" s="34">
        <v>1E-3</v>
      </c>
      <c r="M395" s="34">
        <v>1.4671860000000001</v>
      </c>
      <c r="N395" s="34">
        <v>5.3000000000000001E-5</v>
      </c>
      <c r="O395" s="35">
        <v>-1.5238</v>
      </c>
      <c r="P395" s="35">
        <v>4.0000000000000001E-3</v>
      </c>
      <c r="Q395" s="36">
        <v>-1.2549999999999999</v>
      </c>
      <c r="R395" s="36">
        <v>3.1E-2</v>
      </c>
      <c r="T395" s="49">
        <v>2741</v>
      </c>
      <c r="U395" s="49">
        <v>18</v>
      </c>
      <c r="V395" s="49">
        <v>100.39883973894126</v>
      </c>
      <c r="W395" s="9">
        <f t="shared" si="37"/>
        <v>0.28104575840081136</v>
      </c>
      <c r="X395" s="9">
        <f t="shared" si="38"/>
        <v>4.333876240569392E-5</v>
      </c>
      <c r="Y395" s="10">
        <f t="shared" si="39"/>
        <v>0.88879804661656792</v>
      </c>
      <c r="Z395" s="10">
        <f t="shared" si="40"/>
        <v>1.5421906593826584</v>
      </c>
      <c r="AA395" s="51">
        <f t="shared" si="41"/>
        <v>2.9654284331249028</v>
      </c>
    </row>
    <row r="396" spans="1:27" ht="15" customHeight="1" x14ac:dyDescent="0.25">
      <c r="A396" s="30" t="s">
        <v>507</v>
      </c>
      <c r="B396" s="31">
        <v>36.191000000000003</v>
      </c>
      <c r="C396" s="32">
        <v>72</v>
      </c>
      <c r="D396" s="31">
        <v>8.2840000000000007</v>
      </c>
      <c r="E396" s="32"/>
      <c r="F396" s="33">
        <v>0.282551</v>
      </c>
      <c r="G396" s="33">
        <v>2.9E-5</v>
      </c>
      <c r="H396" s="33">
        <v>1.521E-3</v>
      </c>
      <c r="I396" s="33">
        <v>3.3000000000000003E-5</v>
      </c>
      <c r="J396" s="34">
        <v>3.8899999999999997E-2</v>
      </c>
      <c r="K396" s="34">
        <v>9.6000000000000002E-4</v>
      </c>
      <c r="M396" s="34">
        <v>1.467184</v>
      </c>
      <c r="N396" s="34">
        <v>4.1E-5</v>
      </c>
      <c r="O396" s="35">
        <v>-1.5323</v>
      </c>
      <c r="P396" s="35">
        <v>4.1000000000000003E-3</v>
      </c>
      <c r="Q396" s="36">
        <v>-1.252</v>
      </c>
      <c r="R396" s="36">
        <v>2.3E-2</v>
      </c>
      <c r="T396" s="49">
        <v>615.9</v>
      </c>
      <c r="U396" s="49">
        <v>14</v>
      </c>
      <c r="V396" s="49">
        <v>95.934579439252332</v>
      </c>
      <c r="W396" s="9">
        <f t="shared" si="37"/>
        <v>0.28253340930198673</v>
      </c>
      <c r="X396" s="9">
        <f t="shared" si="38"/>
        <v>4.333876240569392E-5</v>
      </c>
      <c r="Y396" s="10">
        <f t="shared" si="39"/>
        <v>4.851359801305577</v>
      </c>
      <c r="Z396" s="10">
        <f t="shared" si="40"/>
        <v>1.5346782423275585</v>
      </c>
      <c r="AA396" s="51">
        <f t="shared" si="41"/>
        <v>0.99501228066097525</v>
      </c>
    </row>
    <row r="397" spans="1:27" ht="15" customHeight="1" x14ac:dyDescent="0.25">
      <c r="A397" s="30" t="s">
        <v>508</v>
      </c>
      <c r="B397" s="31">
        <v>36.191000000000003</v>
      </c>
      <c r="C397" s="32">
        <v>72</v>
      </c>
      <c r="D397" s="31">
        <v>8.69</v>
      </c>
      <c r="E397" s="32"/>
      <c r="F397" s="33">
        <v>0.28132400000000002</v>
      </c>
      <c r="G397" s="33">
        <v>3.1000000000000001E-5</v>
      </c>
      <c r="H397" s="33">
        <v>3.5599999999999998E-4</v>
      </c>
      <c r="I397" s="33">
        <v>6.1E-6</v>
      </c>
      <c r="J397" s="34">
        <v>9.8270000000000007E-3</v>
      </c>
      <c r="K397" s="34">
        <v>8.8999999999999995E-5</v>
      </c>
      <c r="M397" s="34">
        <v>1.4672069999999999</v>
      </c>
      <c r="N397" s="34">
        <v>4.6E-5</v>
      </c>
      <c r="O397" s="35">
        <v>-1.5285</v>
      </c>
      <c r="P397" s="35">
        <v>4.1000000000000003E-3</v>
      </c>
      <c r="Q397" s="36">
        <v>-1.25</v>
      </c>
      <c r="R397" s="36">
        <v>0.09</v>
      </c>
      <c r="T397" s="49">
        <v>1999</v>
      </c>
      <c r="U397" s="49">
        <v>37</v>
      </c>
      <c r="V397" s="49">
        <v>100.74220682830281</v>
      </c>
      <c r="W397" s="9">
        <f t="shared" si="37"/>
        <v>0.28131046256019199</v>
      </c>
      <c r="X397" s="9">
        <f t="shared" si="38"/>
        <v>4.4701770958846688E-5</v>
      </c>
      <c r="Y397" s="10">
        <f t="shared" si="39"/>
        <v>-6.9925890129207691</v>
      </c>
      <c r="Z397" s="10">
        <f t="shared" si="40"/>
        <v>1.5879435283372434</v>
      </c>
      <c r="AA397" s="51">
        <f t="shared" si="41"/>
        <v>2.6183341137552838</v>
      </c>
    </row>
    <row r="398" spans="1:27" ht="15" customHeight="1" x14ac:dyDescent="0.25">
      <c r="A398" s="30" t="s">
        <v>509</v>
      </c>
      <c r="B398" s="31">
        <v>36.552999999999997</v>
      </c>
      <c r="C398" s="32">
        <v>73</v>
      </c>
      <c r="D398" s="31">
        <v>7</v>
      </c>
      <c r="E398" s="32"/>
      <c r="F398" s="33">
        <v>0.28134900000000002</v>
      </c>
      <c r="G398" s="33">
        <v>3.8999999999999999E-5</v>
      </c>
      <c r="H398" s="33">
        <v>6.4199999999999999E-4</v>
      </c>
      <c r="I398" s="33">
        <v>1.5999999999999999E-5</v>
      </c>
      <c r="J398" s="34">
        <v>1.8540000000000001E-2</v>
      </c>
      <c r="K398" s="34">
        <v>4.6999999999999999E-4</v>
      </c>
      <c r="M398" s="34">
        <v>1.4672350000000001</v>
      </c>
      <c r="N398" s="34">
        <v>5.8999999999999998E-5</v>
      </c>
      <c r="O398" s="35">
        <v>-1.5204</v>
      </c>
      <c r="P398" s="35">
        <v>5.4999999999999997E-3</v>
      </c>
      <c r="Q398" s="36">
        <v>-1.214</v>
      </c>
      <c r="R398" s="36">
        <v>6.9000000000000006E-2</v>
      </c>
      <c r="T398" s="49">
        <v>2033</v>
      </c>
      <c r="U398" s="49">
        <v>28</v>
      </c>
      <c r="V398" s="49">
        <v>95.449844881075492</v>
      </c>
      <c r="W398" s="9">
        <f t="shared" si="37"/>
        <v>0.28132416381657438</v>
      </c>
      <c r="X398" s="9">
        <f t="shared" si="38"/>
        <v>5.0579129360410992E-5</v>
      </c>
      <c r="Y398" s="10">
        <f t="shared" si="39"/>
        <v>-5.7196103995471592</v>
      </c>
      <c r="Z398" s="10">
        <f t="shared" si="40"/>
        <v>1.7968666247214493</v>
      </c>
      <c r="AA398" s="51">
        <f t="shared" si="41"/>
        <v>2.604067116487268</v>
      </c>
    </row>
    <row r="399" spans="1:27" ht="15" customHeight="1" x14ac:dyDescent="0.25">
      <c r="A399" s="30" t="s">
        <v>510</v>
      </c>
      <c r="B399" s="31">
        <v>26.780999999999999</v>
      </c>
      <c r="C399" s="32">
        <v>54</v>
      </c>
      <c r="D399" s="31">
        <v>8.4</v>
      </c>
      <c r="E399" s="32"/>
      <c r="F399" s="33">
        <v>0.282194</v>
      </c>
      <c r="G399" s="33">
        <v>4.1E-5</v>
      </c>
      <c r="H399" s="33">
        <v>4.9669999999999998E-4</v>
      </c>
      <c r="I399" s="33">
        <v>6.2999999999999998E-6</v>
      </c>
      <c r="J399" s="34">
        <v>1.418E-2</v>
      </c>
      <c r="K399" s="34">
        <v>1.3999999999999999E-4</v>
      </c>
      <c r="M399" s="34">
        <v>1.467182</v>
      </c>
      <c r="N399" s="34">
        <v>6.7000000000000002E-5</v>
      </c>
      <c r="O399" s="35">
        <v>-1.5244</v>
      </c>
      <c r="P399" s="35">
        <v>4.1000000000000003E-3</v>
      </c>
      <c r="Q399" s="36">
        <v>-1.345</v>
      </c>
      <c r="R399" s="36">
        <v>7.5999999999999998E-2</v>
      </c>
      <c r="T399" s="49">
        <v>639.5</v>
      </c>
      <c r="U399" s="49">
        <v>15</v>
      </c>
      <c r="V399" s="49">
        <v>95.733532934131745</v>
      </c>
      <c r="W399" s="9">
        <f t="shared" si="37"/>
        <v>0.28218803412392007</v>
      </c>
      <c r="X399" s="9">
        <f t="shared" si="38"/>
        <v>5.2136823137367976E-5</v>
      </c>
      <c r="Y399" s="10">
        <f t="shared" si="39"/>
        <v>-6.8487307724107716</v>
      </c>
      <c r="Z399" s="10">
        <f t="shared" si="40"/>
        <v>1.8463261985091073</v>
      </c>
      <c r="AA399" s="51">
        <f t="shared" si="41"/>
        <v>1.4566809383120429</v>
      </c>
    </row>
    <row r="400" spans="1:27" ht="15" customHeight="1" x14ac:dyDescent="0.25">
      <c r="A400" s="30" t="s">
        <v>511</v>
      </c>
      <c r="B400" s="31">
        <v>21.353000000000002</v>
      </c>
      <c r="C400" s="32">
        <v>43</v>
      </c>
      <c r="D400" s="31">
        <v>6.12</v>
      </c>
      <c r="E400" s="32"/>
      <c r="F400" s="33">
        <v>0.28251599999999999</v>
      </c>
      <c r="G400" s="33">
        <v>5.1E-5</v>
      </c>
      <c r="H400" s="33">
        <v>1.9189999999999999E-3</v>
      </c>
      <c r="I400" s="33">
        <v>1.2999999999999999E-5</v>
      </c>
      <c r="J400" s="34">
        <v>6.1010000000000002E-2</v>
      </c>
      <c r="K400" s="34">
        <v>5.5000000000000003E-4</v>
      </c>
      <c r="M400" s="34">
        <v>1.4671989999999999</v>
      </c>
      <c r="N400" s="34">
        <v>7.6000000000000004E-5</v>
      </c>
      <c r="O400" s="35">
        <v>-1.5267999999999999</v>
      </c>
      <c r="P400" s="35">
        <v>6.1000000000000004E-3</v>
      </c>
      <c r="Q400" s="36">
        <v>-1.266</v>
      </c>
      <c r="R400" s="36">
        <v>3.4000000000000002E-2</v>
      </c>
      <c r="T400" s="49">
        <v>695.6</v>
      </c>
      <c r="U400" s="49">
        <v>15</v>
      </c>
      <c r="V400" s="49">
        <v>96.880222841225631</v>
      </c>
      <c r="W400" s="9">
        <f t="shared" si="37"/>
        <v>0.28249091570052492</v>
      </c>
      <c r="X400" s="9">
        <f t="shared" si="38"/>
        <v>6.031789391927729E-5</v>
      </c>
      <c r="Y400" s="10">
        <f t="shared" si="39"/>
        <v>5.139785874999081</v>
      </c>
      <c r="Z400" s="10">
        <f t="shared" si="40"/>
        <v>2.1363128040952084</v>
      </c>
      <c r="AA400" s="51">
        <f t="shared" si="41"/>
        <v>1.0555111796429697</v>
      </c>
    </row>
    <row r="401" spans="1:27" ht="15" customHeight="1" x14ac:dyDescent="0.25">
      <c r="A401" s="30" t="s">
        <v>512</v>
      </c>
      <c r="B401" s="31">
        <v>35.829000000000001</v>
      </c>
      <c r="C401" s="32">
        <v>72</v>
      </c>
      <c r="D401" s="31">
        <v>7.32</v>
      </c>
      <c r="E401" s="32"/>
      <c r="F401" s="33">
        <v>0.28196700000000002</v>
      </c>
      <c r="G401" s="33">
        <v>4.0000000000000003E-5</v>
      </c>
      <c r="H401" s="33">
        <v>8.3060000000000002E-4</v>
      </c>
      <c r="I401" s="33">
        <v>6.1999999999999999E-6</v>
      </c>
      <c r="J401" s="34">
        <v>2.213E-2</v>
      </c>
      <c r="K401" s="34">
        <v>2.7E-4</v>
      </c>
      <c r="M401" s="34">
        <v>1.467209</v>
      </c>
      <c r="N401" s="34">
        <v>5.8E-5</v>
      </c>
      <c r="O401" s="35">
        <v>-1.5325</v>
      </c>
      <c r="P401" s="35">
        <v>4.0000000000000001E-3</v>
      </c>
      <c r="Q401" s="36">
        <v>-1.2969999999999999</v>
      </c>
      <c r="R401" s="36">
        <v>4.2999999999999997E-2</v>
      </c>
      <c r="T401" s="49">
        <v>1017</v>
      </c>
      <c r="U401" s="49">
        <v>22</v>
      </c>
      <c r="V401" s="49">
        <v>99.510763209393346</v>
      </c>
      <c r="W401" s="9">
        <f t="shared" si="37"/>
        <v>0.28195107839736311</v>
      </c>
      <c r="X401" s="9">
        <f t="shared" si="38"/>
        <v>5.1354146150600042E-5</v>
      </c>
      <c r="Y401" s="10">
        <f t="shared" si="39"/>
        <v>-6.728907805600981</v>
      </c>
      <c r="Z401" s="10">
        <f t="shared" si="40"/>
        <v>1.8201593947020367</v>
      </c>
      <c r="AA401" s="51">
        <f t="shared" si="41"/>
        <v>1.7799687566100388</v>
      </c>
    </row>
    <row r="402" spans="1:27" ht="15" customHeight="1" x14ac:dyDescent="0.25">
      <c r="A402" s="30" t="s">
        <v>513</v>
      </c>
      <c r="B402" s="31">
        <v>36.191000000000003</v>
      </c>
      <c r="C402" s="32">
        <v>72</v>
      </c>
      <c r="D402" s="31">
        <v>8.59</v>
      </c>
      <c r="E402" s="32"/>
      <c r="F402" s="33">
        <v>0.282001</v>
      </c>
      <c r="G402" s="33">
        <v>2.9E-5</v>
      </c>
      <c r="H402" s="33">
        <v>7.7899999999999996E-4</v>
      </c>
      <c r="I402" s="33">
        <v>1.2E-5</v>
      </c>
      <c r="J402" s="34">
        <v>2.1250000000000002E-2</v>
      </c>
      <c r="K402" s="34">
        <v>2.1000000000000001E-4</v>
      </c>
      <c r="M402" s="34">
        <v>1.4672540000000001</v>
      </c>
      <c r="N402" s="34">
        <v>4.3999999999999999E-5</v>
      </c>
      <c r="O402" s="35">
        <v>-1.5334000000000001</v>
      </c>
      <c r="P402" s="35">
        <v>4.1000000000000003E-3</v>
      </c>
      <c r="Q402" s="36">
        <v>-1.3049999999999999</v>
      </c>
      <c r="R402" s="36">
        <v>0.04</v>
      </c>
      <c r="T402" s="49">
        <v>1029</v>
      </c>
      <c r="U402" s="49">
        <v>21</v>
      </c>
      <c r="V402" s="49">
        <v>99.324324324324323</v>
      </c>
      <c r="W402" s="9">
        <f t="shared" si="37"/>
        <v>0.28198588961471643</v>
      </c>
      <c r="X402" s="9">
        <f t="shared" si="38"/>
        <v>4.333876240569392E-5</v>
      </c>
      <c r="Y402" s="10">
        <f t="shared" si="39"/>
        <v>-5.223273330460243</v>
      </c>
      <c r="Z402" s="10">
        <f t="shared" si="40"/>
        <v>1.5361096771437932</v>
      </c>
      <c r="AA402" s="51">
        <f t="shared" si="41"/>
        <v>1.7312388821200495</v>
      </c>
    </row>
    <row r="403" spans="1:27" ht="15" customHeight="1" x14ac:dyDescent="0.25">
      <c r="A403" s="30" t="s">
        <v>514</v>
      </c>
      <c r="B403" s="31">
        <v>29.315000000000001</v>
      </c>
      <c r="C403" s="32">
        <v>59</v>
      </c>
      <c r="D403" s="31">
        <v>7.83</v>
      </c>
      <c r="E403" s="32"/>
      <c r="F403" s="33">
        <v>0.28252899999999997</v>
      </c>
      <c r="G403" s="33">
        <v>4.3000000000000002E-5</v>
      </c>
      <c r="H403" s="33">
        <v>1.276E-3</v>
      </c>
      <c r="I403" s="33">
        <v>6.3E-5</v>
      </c>
      <c r="J403" s="34">
        <v>3.85E-2</v>
      </c>
      <c r="K403" s="34">
        <v>1.8E-3</v>
      </c>
      <c r="M403" s="34">
        <v>1.4671810000000001</v>
      </c>
      <c r="N403" s="34">
        <v>5.1E-5</v>
      </c>
      <c r="O403" s="35">
        <v>-1.5264</v>
      </c>
      <c r="P403" s="35">
        <v>5.3E-3</v>
      </c>
      <c r="Q403" s="36">
        <v>-1.212</v>
      </c>
      <c r="R403" s="36">
        <v>3.4000000000000002E-2</v>
      </c>
      <c r="T403" s="49">
        <v>338.7</v>
      </c>
      <c r="U403" s="49">
        <v>9.4</v>
      </c>
      <c r="V403" s="49">
        <v>95.949008498583567</v>
      </c>
      <c r="W403" s="9">
        <f t="shared" si="37"/>
        <v>0.28252090561141802</v>
      </c>
      <c r="X403" s="9">
        <f t="shared" si="38"/>
        <v>5.3723815267134449E-5</v>
      </c>
      <c r="Y403" s="10">
        <f t="shared" si="39"/>
        <v>-1.8031029236598162</v>
      </c>
      <c r="Z403" s="10">
        <f t="shared" si="40"/>
        <v>1.9012443767330023</v>
      </c>
      <c r="AA403" s="51">
        <f t="shared" si="41"/>
        <v>1.0193949925080643</v>
      </c>
    </row>
    <row r="404" spans="1:27" ht="15" customHeight="1" x14ac:dyDescent="0.25">
      <c r="A404" s="30" t="s">
        <v>515</v>
      </c>
      <c r="B404" s="31">
        <v>33.295999999999999</v>
      </c>
      <c r="C404" s="32">
        <v>67</v>
      </c>
      <c r="D404" s="31">
        <v>7.04</v>
      </c>
      <c r="E404" s="32"/>
      <c r="F404" s="33">
        <v>0.28200799999999998</v>
      </c>
      <c r="G404" s="33">
        <v>3.4999999999999997E-5</v>
      </c>
      <c r="H404" s="33">
        <v>5.3899999999999998E-4</v>
      </c>
      <c r="I404" s="33">
        <v>1.2E-5</v>
      </c>
      <c r="J404" s="34">
        <v>1.2489999999999999E-2</v>
      </c>
      <c r="K404" s="34">
        <v>3.6999999999999999E-4</v>
      </c>
      <c r="M404" s="34">
        <v>1.46712</v>
      </c>
      <c r="N404" s="34">
        <v>5.8E-5</v>
      </c>
      <c r="O404" s="35">
        <v>-1.5155000000000001</v>
      </c>
      <c r="P404" s="35">
        <v>4.4000000000000003E-3</v>
      </c>
      <c r="Q404" s="36">
        <v>-1.2669999999999999</v>
      </c>
      <c r="R404" s="36">
        <v>8.5000000000000006E-2</v>
      </c>
      <c r="T404" s="49">
        <v>581.4</v>
      </c>
      <c r="U404" s="49">
        <v>13</v>
      </c>
      <c r="V404" s="49">
        <v>99.520712084902414</v>
      </c>
      <c r="W404" s="9">
        <f t="shared" si="37"/>
        <v>0.28200211742708364</v>
      </c>
      <c r="X404" s="9">
        <f t="shared" si="38"/>
        <v>4.7563098373184102E-5</v>
      </c>
      <c r="Y404" s="10">
        <f t="shared" si="39"/>
        <v>-14.736181663654868</v>
      </c>
      <c r="Z404" s="10">
        <f t="shared" si="40"/>
        <v>1.6841365930397867</v>
      </c>
      <c r="AA404" s="51">
        <f t="shared" si="41"/>
        <v>1.711061476269818</v>
      </c>
    </row>
    <row r="405" spans="1:27" ht="15" customHeight="1" x14ac:dyDescent="0.25">
      <c r="A405" s="30" t="s">
        <v>516</v>
      </c>
      <c r="B405" s="31">
        <v>36.363999999999997</v>
      </c>
      <c r="C405" s="32">
        <v>73</v>
      </c>
      <c r="D405" s="31">
        <v>5.22</v>
      </c>
      <c r="E405" s="32"/>
      <c r="F405" s="33">
        <v>0.28259299999999998</v>
      </c>
      <c r="G405" s="33">
        <v>4.3999999999999999E-5</v>
      </c>
      <c r="H405" s="33">
        <v>3.7510000000000001E-4</v>
      </c>
      <c r="I405" s="33">
        <v>9.5999999999999996E-6</v>
      </c>
      <c r="J405" s="34">
        <v>9.2899999999999996E-3</v>
      </c>
      <c r="K405" s="34">
        <v>2.9999999999999997E-4</v>
      </c>
      <c r="M405" s="34">
        <v>1.4671700000000001</v>
      </c>
      <c r="N405" s="34">
        <v>5.7000000000000003E-5</v>
      </c>
      <c r="O405" s="35">
        <v>-1.524</v>
      </c>
      <c r="P405" s="35">
        <v>5.7000000000000002E-3</v>
      </c>
      <c r="Q405" s="36">
        <v>-1.4</v>
      </c>
      <c r="R405" s="36">
        <v>0.15</v>
      </c>
      <c r="T405" s="49">
        <v>492</v>
      </c>
      <c r="U405" s="49">
        <v>11</v>
      </c>
      <c r="V405" s="49">
        <v>98.597194388777552</v>
      </c>
      <c r="W405" s="9">
        <f t="shared" si="37"/>
        <v>0.28258953859315566</v>
      </c>
      <c r="X405" s="9">
        <f t="shared" si="38"/>
        <v>5.4527500647445682E-5</v>
      </c>
      <c r="Y405" s="10">
        <f t="shared" si="39"/>
        <v>4.0569249665933782</v>
      </c>
      <c r="Z405" s="10">
        <f t="shared" si="40"/>
        <v>1.9303482470323097</v>
      </c>
      <c r="AA405" s="51">
        <f t="shared" si="41"/>
        <v>0.9080748400036821</v>
      </c>
    </row>
    <row r="406" spans="1:27" ht="15" customHeight="1" x14ac:dyDescent="0.25">
      <c r="A406" s="30" t="s">
        <v>517</v>
      </c>
      <c r="B406" s="31">
        <v>36.363999999999997</v>
      </c>
      <c r="C406" s="32">
        <v>73</v>
      </c>
      <c r="D406" s="31">
        <v>9.91</v>
      </c>
      <c r="E406" s="32"/>
      <c r="F406" s="33">
        <v>0.282497</v>
      </c>
      <c r="G406" s="33">
        <v>3.1000000000000001E-5</v>
      </c>
      <c r="H406" s="33">
        <v>1.0369999999999999E-3</v>
      </c>
      <c r="I406" s="33">
        <v>2.4000000000000001E-5</v>
      </c>
      <c r="J406" s="34">
        <v>2.7820000000000001E-2</v>
      </c>
      <c r="K406" s="34">
        <v>7.6000000000000004E-4</v>
      </c>
      <c r="M406" s="34">
        <v>1.4671590000000001</v>
      </c>
      <c r="N406" s="34">
        <v>4.5000000000000003E-5</v>
      </c>
      <c r="O406" s="35">
        <v>-1.5333000000000001</v>
      </c>
      <c r="P406" s="35">
        <v>3.5000000000000001E-3</v>
      </c>
      <c r="Q406" s="36">
        <v>-1.248</v>
      </c>
      <c r="R406" s="36">
        <v>3.5000000000000003E-2</v>
      </c>
      <c r="T406" s="49">
        <v>313.2</v>
      </c>
      <c r="U406" s="49">
        <v>6.8</v>
      </c>
      <c r="V406" s="49">
        <v>99.491740787801774</v>
      </c>
      <c r="W406" s="9">
        <f t="shared" si="37"/>
        <v>0.28249091843710145</v>
      </c>
      <c r="X406" s="9">
        <f t="shared" si="38"/>
        <v>4.4701770958846688E-5</v>
      </c>
      <c r="Y406" s="10">
        <f t="shared" si="39"/>
        <v>-3.4336880743079945</v>
      </c>
      <c r="Z406" s="10">
        <f t="shared" si="40"/>
        <v>1.581871092078968</v>
      </c>
      <c r="AA406" s="51">
        <f t="shared" si="41"/>
        <v>1.0575228764923437</v>
      </c>
    </row>
    <row r="407" spans="1:27" ht="15" customHeight="1" x14ac:dyDescent="0.25">
      <c r="A407" s="30" t="s">
        <v>518</v>
      </c>
      <c r="B407" s="31">
        <v>21.317</v>
      </c>
      <c r="C407" s="32">
        <v>43</v>
      </c>
      <c r="D407" s="31">
        <v>8</v>
      </c>
      <c r="E407" s="32"/>
      <c r="F407" s="33">
        <v>0.28217500000000001</v>
      </c>
      <c r="G407" s="33">
        <v>4.1999999999999998E-5</v>
      </c>
      <c r="H407" s="33">
        <v>6.9289999999999998E-4</v>
      </c>
      <c r="I407" s="33">
        <v>6.9E-6</v>
      </c>
      <c r="J407" s="34">
        <v>1.7420000000000001E-2</v>
      </c>
      <c r="K407" s="34">
        <v>2.1000000000000001E-4</v>
      </c>
      <c r="M407" s="34">
        <v>1.4672259999999999</v>
      </c>
      <c r="N407" s="34">
        <v>6.4999999999999994E-5</v>
      </c>
      <c r="O407" s="35">
        <v>-1.5253000000000001</v>
      </c>
      <c r="P407" s="35">
        <v>6.7999999999999996E-3</v>
      </c>
      <c r="Q407" s="36">
        <v>-1.212</v>
      </c>
      <c r="R407" s="36">
        <v>7.2999999999999995E-2</v>
      </c>
      <c r="T407" s="49">
        <v>751</v>
      </c>
      <c r="U407" s="49">
        <v>20</v>
      </c>
      <c r="V407" s="49">
        <v>98.556430446194227</v>
      </c>
      <c r="W407" s="9">
        <f t="shared" si="37"/>
        <v>0.28216521630214508</v>
      </c>
      <c r="X407" s="9">
        <f t="shared" si="38"/>
        <v>5.2926820486943938E-5</v>
      </c>
      <c r="Y407" s="10">
        <f t="shared" si="39"/>
        <v>-5.1487313868869844</v>
      </c>
      <c r="Z407" s="10">
        <f t="shared" si="40"/>
        <v>1.8747728930601504</v>
      </c>
      <c r="AA407" s="51">
        <f t="shared" si="41"/>
        <v>1.490058563339423</v>
      </c>
    </row>
    <row r="408" spans="1:27" ht="15" customHeight="1" x14ac:dyDescent="0.25">
      <c r="A408" s="30" t="s">
        <v>519</v>
      </c>
      <c r="B408" s="31">
        <v>33.856000000000002</v>
      </c>
      <c r="C408" s="32">
        <v>68</v>
      </c>
      <c r="D408" s="31">
        <v>9.1300000000000008</v>
      </c>
      <c r="E408" s="32"/>
      <c r="F408" s="33">
        <v>0.28255000000000002</v>
      </c>
      <c r="G408" s="33">
        <v>3.6000000000000001E-5</v>
      </c>
      <c r="H408" s="33">
        <v>1.0549000000000001E-3</v>
      </c>
      <c r="I408" s="33">
        <v>7.7000000000000008E-6</v>
      </c>
      <c r="J408" s="34">
        <v>2.9829999999999999E-2</v>
      </c>
      <c r="K408" s="34">
        <v>3.6000000000000002E-4</v>
      </c>
      <c r="M408" s="34">
        <v>1.467179</v>
      </c>
      <c r="N408" s="34">
        <v>4.6E-5</v>
      </c>
      <c r="O408" s="35">
        <v>-1.5376000000000001</v>
      </c>
      <c r="P408" s="35">
        <v>3.7000000000000002E-3</v>
      </c>
      <c r="Q408" s="36">
        <v>-1.254</v>
      </c>
      <c r="R408" s="36">
        <v>3.5000000000000003E-2</v>
      </c>
      <c r="T408" s="49">
        <v>315</v>
      </c>
      <c r="U408" s="49">
        <v>6.1</v>
      </c>
      <c r="V408" s="49">
        <v>98.40674789128397</v>
      </c>
      <c r="W408" s="9">
        <f t="shared" ref="W408:W413" si="42">F408-(H408*(EXP($W$4*T408*1000000)-1))</f>
        <v>0.28254377780175932</v>
      </c>
      <c r="X408" s="9">
        <f t="shared" si="38"/>
        <v>4.8303709245328031E-5</v>
      </c>
      <c r="Y408" s="10">
        <f t="shared" si="39"/>
        <v>-1.5229557039320163</v>
      </c>
      <c r="Z408" s="10">
        <f t="shared" si="40"/>
        <v>1.7093405199042344</v>
      </c>
      <c r="AA408" s="51">
        <f t="shared" si="41"/>
        <v>0.98423051171034404</v>
      </c>
    </row>
    <row r="409" spans="1:27" ht="15" customHeight="1" x14ac:dyDescent="0.25">
      <c r="A409" s="30" t="s">
        <v>520</v>
      </c>
      <c r="B409" s="31">
        <v>20.899000000000001</v>
      </c>
      <c r="C409" s="32">
        <v>42</v>
      </c>
      <c r="D409" s="31">
        <v>12.26</v>
      </c>
      <c r="E409" s="32"/>
      <c r="F409" s="33">
        <v>0.28276200000000001</v>
      </c>
      <c r="G409" s="33">
        <v>2.5999999999999998E-5</v>
      </c>
      <c r="H409" s="33">
        <v>8.8400000000000002E-4</v>
      </c>
      <c r="I409" s="33">
        <v>4.3999999999999999E-5</v>
      </c>
      <c r="J409" s="34">
        <v>2.0129999999999999E-2</v>
      </c>
      <c r="K409" s="34">
        <v>9.7000000000000005E-4</v>
      </c>
      <c r="M409" s="34">
        <v>1.467209</v>
      </c>
      <c r="N409" s="34">
        <v>5.8999999999999998E-5</v>
      </c>
      <c r="O409" s="35">
        <v>-1.5311999999999999</v>
      </c>
      <c r="P409" s="35">
        <v>4.4999999999999997E-3</v>
      </c>
      <c r="Q409" s="36">
        <v>-1.2330000000000001</v>
      </c>
      <c r="R409" s="36">
        <v>4.4999999999999998E-2</v>
      </c>
      <c r="T409" s="49">
        <v>538.20000000000005</v>
      </c>
      <c r="U409" s="49">
        <v>14</v>
      </c>
      <c r="V409" s="49">
        <v>100.0371747211896</v>
      </c>
      <c r="W409" s="9">
        <f t="shared" si="42"/>
        <v>0.28275307261959243</v>
      </c>
      <c r="X409" s="9">
        <f t="shared" si="38"/>
        <v>4.1391404021332602E-5</v>
      </c>
      <c r="Y409" s="10">
        <f t="shared" si="39"/>
        <v>10.883291513283933</v>
      </c>
      <c r="Z409" s="10">
        <f t="shared" si="40"/>
        <v>1.4654642338296497</v>
      </c>
      <c r="AA409" s="51">
        <f t="shared" si="41"/>
        <v>0.68497237517846155</v>
      </c>
    </row>
    <row r="410" spans="1:27" ht="15" customHeight="1" x14ac:dyDescent="0.25">
      <c r="A410" s="30" t="s">
        <v>521</v>
      </c>
      <c r="B410" s="31">
        <v>36.781999999999996</v>
      </c>
      <c r="C410" s="32">
        <v>74</v>
      </c>
      <c r="D410" s="31">
        <v>11.19</v>
      </c>
      <c r="E410" s="32"/>
      <c r="F410" s="33">
        <v>0.282781</v>
      </c>
      <c r="G410" s="33">
        <v>3.6000000000000001E-5</v>
      </c>
      <c r="H410" s="33">
        <v>2.4849999999999998E-3</v>
      </c>
      <c r="I410" s="33">
        <v>6.7000000000000002E-5</v>
      </c>
      <c r="J410" s="34">
        <v>6.0499999999999998E-2</v>
      </c>
      <c r="K410" s="34">
        <v>1.6000000000000001E-3</v>
      </c>
      <c r="M410" s="34">
        <v>1.467182</v>
      </c>
      <c r="N410" s="34">
        <v>4.5000000000000003E-5</v>
      </c>
      <c r="O410" s="35">
        <v>-1.5370999999999999</v>
      </c>
      <c r="P410" s="35">
        <v>4.1000000000000003E-3</v>
      </c>
      <c r="Q410" s="36">
        <v>-1.2709999999999999</v>
      </c>
      <c r="R410" s="36">
        <v>1.4999999999999999E-2</v>
      </c>
      <c r="T410" s="49">
        <v>558.70000000000005</v>
      </c>
      <c r="U410" s="49">
        <v>12</v>
      </c>
      <c r="V410" s="49">
        <v>99.964215423152638</v>
      </c>
      <c r="W410" s="9">
        <f t="shared" si="42"/>
        <v>0.28275494348083896</v>
      </c>
      <c r="X410" s="9">
        <f t="shared" si="38"/>
        <v>4.8303709245328031E-5</v>
      </c>
      <c r="Y410" s="10">
        <f t="shared" si="39"/>
        <v>11.410045464150809</v>
      </c>
      <c r="Z410" s="10">
        <f t="shared" si="40"/>
        <v>1.7102733342810872</v>
      </c>
      <c r="AA410" s="51">
        <f t="shared" si="41"/>
        <v>0.68731060325089</v>
      </c>
    </row>
    <row r="411" spans="1:27" ht="15" customHeight="1" x14ac:dyDescent="0.25">
      <c r="A411" s="30" t="s">
        <v>522</v>
      </c>
      <c r="B411" s="31">
        <v>36.363999999999997</v>
      </c>
      <c r="C411" s="32">
        <v>73</v>
      </c>
      <c r="D411" s="31">
        <v>8.08</v>
      </c>
      <c r="E411" s="32"/>
      <c r="F411" s="33">
        <v>0.28270800000000001</v>
      </c>
      <c r="G411" s="33">
        <v>3.3000000000000003E-5</v>
      </c>
      <c r="H411" s="33">
        <v>5.976E-4</v>
      </c>
      <c r="I411" s="33">
        <v>1.1000000000000001E-6</v>
      </c>
      <c r="J411" s="34">
        <v>1.5977999999999999E-2</v>
      </c>
      <c r="K411" s="34">
        <v>6.3E-5</v>
      </c>
      <c r="M411" s="34">
        <v>1.467157</v>
      </c>
      <c r="N411" s="34">
        <v>4.1E-5</v>
      </c>
      <c r="O411" s="35">
        <v>-1.5207999999999999</v>
      </c>
      <c r="P411" s="35">
        <v>4.1999999999999997E-3</v>
      </c>
      <c r="Q411" s="36">
        <v>-1.25</v>
      </c>
      <c r="R411" s="36">
        <v>5.8999999999999997E-2</v>
      </c>
      <c r="T411" s="49">
        <v>529.5</v>
      </c>
      <c r="U411" s="49">
        <v>11</v>
      </c>
      <c r="V411" s="49">
        <v>95.923913043478265</v>
      </c>
      <c r="W411" s="9">
        <f t="shared" si="42"/>
        <v>0.28270206296914135</v>
      </c>
      <c r="X411" s="9">
        <f t="shared" si="38"/>
        <v>4.6111260304368053E-5</v>
      </c>
      <c r="Y411" s="10">
        <f t="shared" si="39"/>
        <v>8.8819569909337481</v>
      </c>
      <c r="Z411" s="10">
        <f t="shared" si="40"/>
        <v>1.6325390640137272</v>
      </c>
      <c r="AA411" s="51">
        <f t="shared" si="41"/>
        <v>0.75457355986869945</v>
      </c>
    </row>
    <row r="412" spans="1:27" ht="15" customHeight="1" x14ac:dyDescent="0.25">
      <c r="A412" s="30" t="s">
        <v>523</v>
      </c>
      <c r="B412" s="31">
        <v>34.692</v>
      </c>
      <c r="C412" s="32">
        <v>69</v>
      </c>
      <c r="D412" s="31">
        <v>7.46</v>
      </c>
      <c r="E412" s="32"/>
      <c r="F412" s="33">
        <v>0.28275699999999998</v>
      </c>
      <c r="G412" s="33">
        <v>3.8000000000000002E-5</v>
      </c>
      <c r="H412" s="33">
        <v>3.1384000000000002E-4</v>
      </c>
      <c r="I412" s="33">
        <v>5.8999999999999996E-7</v>
      </c>
      <c r="J412" s="34">
        <v>7.9819999999999995E-3</v>
      </c>
      <c r="K412" s="34">
        <v>3.6000000000000001E-5</v>
      </c>
      <c r="M412" s="34">
        <v>1.4672099999999999</v>
      </c>
      <c r="N412" s="34">
        <v>5.7000000000000003E-5</v>
      </c>
      <c r="O412" s="35">
        <v>-1.5304</v>
      </c>
      <c r="P412" s="35">
        <v>4.5999999999999999E-3</v>
      </c>
      <c r="Q412" s="36">
        <v>-1.1599999999999999</v>
      </c>
      <c r="R412" s="36">
        <v>0.12</v>
      </c>
      <c r="T412" s="49">
        <v>546</v>
      </c>
      <c r="U412" s="49">
        <v>14</v>
      </c>
      <c r="V412" s="49">
        <v>101.11111111111111</v>
      </c>
      <c r="W412" s="9">
        <f t="shared" si="42"/>
        <v>0.2827537844098027</v>
      </c>
      <c r="X412" s="9">
        <f t="shared" si="38"/>
        <v>4.9812130318399243E-5</v>
      </c>
      <c r="Y412" s="10">
        <f t="shared" si="39"/>
        <v>11.08368672470883</v>
      </c>
      <c r="Z412" s="10">
        <f t="shared" si="40"/>
        <v>1.7636312322832914</v>
      </c>
      <c r="AA412" s="51">
        <f t="shared" si="41"/>
        <v>0.68175941023050501</v>
      </c>
    </row>
    <row r="413" spans="1:27" ht="15" customHeight="1" x14ac:dyDescent="0.25">
      <c r="A413" s="30" t="s">
        <v>524</v>
      </c>
      <c r="B413" s="31">
        <v>23.407</v>
      </c>
      <c r="C413" s="32">
        <v>47</v>
      </c>
      <c r="D413" s="31">
        <v>8.86</v>
      </c>
      <c r="E413" s="32"/>
      <c r="F413" s="33">
        <v>0.28209600000000001</v>
      </c>
      <c r="G413" s="33">
        <v>3.3000000000000003E-5</v>
      </c>
      <c r="H413" s="33">
        <v>8.2899999999999998E-4</v>
      </c>
      <c r="I413" s="33">
        <v>1.8E-5</v>
      </c>
      <c r="J413" s="34">
        <v>2.2069999999999999E-2</v>
      </c>
      <c r="K413" s="34">
        <v>4.4000000000000002E-4</v>
      </c>
      <c r="M413" s="34">
        <v>1.467241</v>
      </c>
      <c r="N413" s="34">
        <v>6.0000000000000002E-5</v>
      </c>
      <c r="O413" s="35">
        <v>-1.5266999999999999</v>
      </c>
      <c r="P413" s="35">
        <v>4.4999999999999997E-3</v>
      </c>
      <c r="Q413" s="36">
        <v>-1.288</v>
      </c>
      <c r="R413" s="36">
        <v>4.3999999999999997E-2</v>
      </c>
      <c r="T413" s="49">
        <v>863</v>
      </c>
      <c r="U413" s="49">
        <v>20</v>
      </c>
      <c r="V413" s="49">
        <v>98.291571753986332</v>
      </c>
      <c r="W413" s="9">
        <f t="shared" si="42"/>
        <v>0.28208253479208095</v>
      </c>
      <c r="X413" s="9">
        <f t="shared" si="38"/>
        <v>4.6111260304368053E-5</v>
      </c>
      <c r="Y413" s="10">
        <f t="shared" si="39"/>
        <v>-5.5523851090377718</v>
      </c>
      <c r="Z413" s="10">
        <f t="shared" si="40"/>
        <v>1.6337650110387347</v>
      </c>
      <c r="AA413" s="51">
        <f t="shared" si="41"/>
        <v>1.6035853445043342</v>
      </c>
    </row>
    <row r="414" spans="1:27" s="58" customFormat="1" ht="15" customHeight="1" x14ac:dyDescent="0.25">
      <c r="A414" s="37" t="s">
        <v>609</v>
      </c>
      <c r="B414" s="52"/>
      <c r="C414" s="53"/>
      <c r="D414" s="52"/>
      <c r="E414" s="53"/>
      <c r="F414" s="54"/>
      <c r="G414" s="54"/>
      <c r="H414" s="54"/>
      <c r="I414" s="54"/>
      <c r="J414" s="55"/>
      <c r="K414" s="55"/>
      <c r="L414" s="44"/>
      <c r="M414" s="55"/>
      <c r="N414" s="55"/>
      <c r="O414" s="56"/>
      <c r="P414" s="56"/>
      <c r="Q414" s="57"/>
      <c r="R414" s="57"/>
      <c r="T414" s="59"/>
      <c r="U414" s="59"/>
      <c r="V414" s="59"/>
      <c r="W414" s="60"/>
      <c r="X414" s="60"/>
      <c r="Y414" s="61"/>
      <c r="Z414" s="61"/>
      <c r="AA414" s="62"/>
    </row>
    <row r="415" spans="1:27" ht="15" customHeight="1" x14ac:dyDescent="0.25">
      <c r="A415" s="30" t="s">
        <v>525</v>
      </c>
      <c r="B415" s="31">
        <v>36.363999999999997</v>
      </c>
      <c r="C415" s="32">
        <v>73</v>
      </c>
      <c r="D415" s="31">
        <v>7.3</v>
      </c>
      <c r="E415" s="32"/>
      <c r="F415" s="33">
        <v>0.28250500000000001</v>
      </c>
      <c r="G415" s="33">
        <v>3.4999999999999997E-5</v>
      </c>
      <c r="H415" s="33">
        <v>1.065E-3</v>
      </c>
      <c r="I415" s="33">
        <v>1.7E-5</v>
      </c>
      <c r="J415" s="34">
        <v>2.9690000000000001E-2</v>
      </c>
      <c r="K415" s="34">
        <v>4.8000000000000001E-4</v>
      </c>
      <c r="M415" s="34">
        <v>1.4672339999999999</v>
      </c>
      <c r="N415" s="34">
        <v>5.5999999999999999E-5</v>
      </c>
      <c r="O415" s="35">
        <v>-1.5253000000000001</v>
      </c>
      <c r="P415" s="35">
        <v>3.3999999999999998E-3</v>
      </c>
      <c r="Q415" s="36">
        <v>-1.339</v>
      </c>
      <c r="R415" s="36">
        <v>3.9E-2</v>
      </c>
      <c r="T415" s="49">
        <v>481</v>
      </c>
      <c r="U415" s="49">
        <v>13</v>
      </c>
      <c r="V415" s="49">
        <v>97.963340122199597</v>
      </c>
      <c r="W415" s="9">
        <f t="shared" ref="W415:W446" si="43">F415-(H415*(EXP($W$4*T415*1000000)-1))</f>
        <v>0.2824953929400173</v>
      </c>
      <c r="X415" s="9">
        <f t="shared" si="38"/>
        <v>4.7563098373184102E-5</v>
      </c>
      <c r="Y415" s="10">
        <f t="shared" si="39"/>
        <v>0.47751437330045832</v>
      </c>
      <c r="Z415" s="10">
        <f t="shared" si="40"/>
        <v>1.683757355630533</v>
      </c>
      <c r="AA415" s="51">
        <f t="shared" si="41"/>
        <v>1.0471655094094174</v>
      </c>
    </row>
    <row r="416" spans="1:27" ht="15" customHeight="1" x14ac:dyDescent="0.25">
      <c r="A416" s="30" t="s">
        <v>526</v>
      </c>
      <c r="B416" s="31">
        <v>35.945999999999998</v>
      </c>
      <c r="C416" s="32">
        <v>72</v>
      </c>
      <c r="D416" s="31">
        <v>8.83</v>
      </c>
      <c r="E416" s="32"/>
      <c r="F416" s="33">
        <v>0.28230499999999997</v>
      </c>
      <c r="G416" s="33">
        <v>3.1000000000000001E-5</v>
      </c>
      <c r="H416" s="33">
        <v>6.5050000000000004E-4</v>
      </c>
      <c r="I416" s="33">
        <v>5.0000000000000004E-6</v>
      </c>
      <c r="J416" s="34">
        <v>1.823E-2</v>
      </c>
      <c r="K416" s="34">
        <v>2.0000000000000001E-4</v>
      </c>
      <c r="M416" s="34">
        <v>1.4671609999999999</v>
      </c>
      <c r="N416" s="34">
        <v>4.3000000000000002E-5</v>
      </c>
      <c r="O416" s="35">
        <v>-1.5356000000000001</v>
      </c>
      <c r="P416" s="35">
        <v>4.0000000000000001E-3</v>
      </c>
      <c r="Q416" s="36">
        <v>-1.3080000000000001</v>
      </c>
      <c r="R416" s="36">
        <v>5.8999999999999997E-2</v>
      </c>
      <c r="T416" s="49">
        <v>388.3</v>
      </c>
      <c r="U416" s="49">
        <v>8.6</v>
      </c>
      <c r="V416" s="49">
        <v>100</v>
      </c>
      <c r="W416" s="9">
        <f t="shared" si="43"/>
        <v>0.28230026702530397</v>
      </c>
      <c r="X416" s="9">
        <f t="shared" si="38"/>
        <v>4.4701770958846688E-5</v>
      </c>
      <c r="Y416" s="10">
        <f t="shared" si="39"/>
        <v>-8.5036523712722634</v>
      </c>
      <c r="Z416" s="10">
        <f t="shared" si="40"/>
        <v>1.5821365880175353</v>
      </c>
      <c r="AA416" s="51">
        <f t="shared" si="41"/>
        <v>1.3106127825793326</v>
      </c>
    </row>
    <row r="417" spans="1:27" ht="15" customHeight="1" x14ac:dyDescent="0.25">
      <c r="A417" s="30" t="s">
        <v>527</v>
      </c>
      <c r="B417" s="31">
        <v>17.137</v>
      </c>
      <c r="C417" s="32">
        <v>34</v>
      </c>
      <c r="D417" s="31">
        <v>8.08</v>
      </c>
      <c r="E417" s="32"/>
      <c r="F417" s="33">
        <v>0.28239700000000001</v>
      </c>
      <c r="G417" s="33">
        <v>4.3000000000000002E-5</v>
      </c>
      <c r="H417" s="33">
        <v>8.4650000000000003E-4</v>
      </c>
      <c r="I417" s="33">
        <v>4.6E-6</v>
      </c>
      <c r="J417" s="34">
        <v>2.4250000000000001E-2</v>
      </c>
      <c r="K417" s="34">
        <v>2.5999999999999998E-4</v>
      </c>
      <c r="M417" s="34">
        <v>1.467206</v>
      </c>
      <c r="N417" s="34">
        <v>7.7999999999999999E-5</v>
      </c>
      <c r="O417" s="35">
        <v>-1.5221</v>
      </c>
      <c r="P417" s="35">
        <v>6.7000000000000002E-3</v>
      </c>
      <c r="Q417" s="36">
        <v>-1.34</v>
      </c>
      <c r="R417" s="36">
        <v>0.08</v>
      </c>
      <c r="T417" s="49">
        <v>333.8</v>
      </c>
      <c r="U417" s="49">
        <v>8.1</v>
      </c>
      <c r="V417" s="49">
        <v>96.753623188405797</v>
      </c>
      <c r="W417" s="9">
        <f t="shared" si="43"/>
        <v>0.2823917081005079</v>
      </c>
      <c r="X417" s="9">
        <f t="shared" si="38"/>
        <v>5.3723815267134449E-5</v>
      </c>
      <c r="Y417" s="10">
        <f t="shared" si="39"/>
        <v>-6.4846976579047144</v>
      </c>
      <c r="Z417" s="10">
        <f t="shared" si="40"/>
        <v>1.9012235648974141</v>
      </c>
      <c r="AA417" s="51">
        <f t="shared" si="41"/>
        <v>1.1904677112242179</v>
      </c>
    </row>
    <row r="418" spans="1:27" ht="15" customHeight="1" x14ac:dyDescent="0.25">
      <c r="A418" s="30" t="s">
        <v>528</v>
      </c>
      <c r="B418" s="31">
        <v>26.75</v>
      </c>
      <c r="C418" s="32">
        <v>54</v>
      </c>
      <c r="D418" s="31">
        <v>4.24</v>
      </c>
      <c r="E418" s="32"/>
      <c r="F418" s="33">
        <v>0.282441</v>
      </c>
      <c r="G418" s="33">
        <v>7.2999999999999999E-5</v>
      </c>
      <c r="H418" s="33">
        <v>8.7500000000000002E-4</v>
      </c>
      <c r="I418" s="33">
        <v>2.5999999999999998E-5</v>
      </c>
      <c r="J418" s="34">
        <v>2.384E-2</v>
      </c>
      <c r="K418" s="34">
        <v>8.1999999999999998E-4</v>
      </c>
      <c r="M418" s="34">
        <v>1.4672069999999999</v>
      </c>
      <c r="N418" s="34">
        <v>9.8999999999999994E-5</v>
      </c>
      <c r="O418" s="35">
        <v>-1.5303</v>
      </c>
      <c r="P418" s="35">
        <v>8.8000000000000005E-3</v>
      </c>
      <c r="Q418" s="36">
        <v>-1.2110000000000001</v>
      </c>
      <c r="R418" s="36">
        <v>0.09</v>
      </c>
      <c r="T418" s="49">
        <v>324.5</v>
      </c>
      <c r="U418" s="49">
        <v>8.1</v>
      </c>
      <c r="V418" s="49">
        <v>96.634901727218576</v>
      </c>
      <c r="W418" s="9">
        <f t="shared" si="43"/>
        <v>0.28243568279622516</v>
      </c>
      <c r="X418" s="9">
        <f t="shared" si="38"/>
        <v>7.9788773188069439E-5</v>
      </c>
      <c r="Y418" s="10">
        <f t="shared" si="39"/>
        <v>-5.1361086411361168</v>
      </c>
      <c r="Z418" s="10">
        <f t="shared" si="40"/>
        <v>2.8235735661241712</v>
      </c>
      <c r="AA418" s="51">
        <f t="shared" si="41"/>
        <v>1.130543228224123</v>
      </c>
    </row>
    <row r="419" spans="1:27" ht="15" customHeight="1" x14ac:dyDescent="0.25">
      <c r="A419" s="30" t="s">
        <v>529</v>
      </c>
      <c r="B419" s="31">
        <v>36.363999999999997</v>
      </c>
      <c r="C419" s="32">
        <v>73</v>
      </c>
      <c r="D419" s="31">
        <v>8.98</v>
      </c>
      <c r="E419" s="32"/>
      <c r="F419" s="33">
        <v>0.28234999999999999</v>
      </c>
      <c r="G419" s="33">
        <v>3.6000000000000001E-5</v>
      </c>
      <c r="H419" s="33">
        <v>6.133E-4</v>
      </c>
      <c r="I419" s="33">
        <v>3.8E-6</v>
      </c>
      <c r="J419" s="34">
        <v>1.7024999999999998E-2</v>
      </c>
      <c r="K419" s="34">
        <v>9.7999999999999997E-5</v>
      </c>
      <c r="M419" s="34">
        <v>1.4671940000000001</v>
      </c>
      <c r="N419" s="34">
        <v>4.6E-5</v>
      </c>
      <c r="O419" s="35">
        <v>-1.5353000000000001</v>
      </c>
      <c r="P419" s="35">
        <v>3.5000000000000001E-3</v>
      </c>
      <c r="Q419" s="36">
        <v>-1.242</v>
      </c>
      <c r="R419" s="36">
        <v>5.6000000000000001E-2</v>
      </c>
      <c r="T419" s="49">
        <v>391.9</v>
      </c>
      <c r="U419" s="49">
        <v>7.8</v>
      </c>
      <c r="V419" s="49">
        <v>95.052146495270435</v>
      </c>
      <c r="W419" s="9">
        <f t="shared" si="43"/>
        <v>0.282345496166448</v>
      </c>
      <c r="X419" s="9">
        <f t="shared" si="38"/>
        <v>4.8303709245328031E-5</v>
      </c>
      <c r="Y419" s="10">
        <f t="shared" si="39"/>
        <v>-6.8223919797938404</v>
      </c>
      <c r="Z419" s="10">
        <f t="shared" si="40"/>
        <v>1.7096343032507733</v>
      </c>
      <c r="AA419" s="51">
        <f t="shared" si="41"/>
        <v>1.2477219188245359</v>
      </c>
    </row>
    <row r="420" spans="1:27" ht="15" customHeight="1" x14ac:dyDescent="0.25">
      <c r="A420" s="30" t="s">
        <v>530</v>
      </c>
      <c r="B420" s="31">
        <v>36.363999999999997</v>
      </c>
      <c r="C420" s="32">
        <v>73</v>
      </c>
      <c r="D420" s="31">
        <v>8.86</v>
      </c>
      <c r="E420" s="32"/>
      <c r="F420" s="33">
        <v>0.282335</v>
      </c>
      <c r="G420" s="33">
        <v>3.3000000000000003E-5</v>
      </c>
      <c r="H420" s="33">
        <v>6.1059999999999999E-4</v>
      </c>
      <c r="I420" s="33">
        <v>1.7999999999999999E-6</v>
      </c>
      <c r="J420" s="34">
        <v>1.7100000000000001E-2</v>
      </c>
      <c r="K420" s="34">
        <v>1.1E-4</v>
      </c>
      <c r="M420" s="34">
        <v>1.467176</v>
      </c>
      <c r="N420" s="34">
        <v>4.6999999999999997E-5</v>
      </c>
      <c r="O420" s="35">
        <v>-1.5310999999999999</v>
      </c>
      <c r="P420" s="35">
        <v>3.5000000000000001E-3</v>
      </c>
      <c r="Q420" s="36">
        <v>-1.2809999999999999</v>
      </c>
      <c r="R420" s="36">
        <v>5.0999999999999997E-2</v>
      </c>
      <c r="T420" s="49">
        <v>390.3</v>
      </c>
      <c r="U420" s="49">
        <v>8.8000000000000007</v>
      </c>
      <c r="V420" s="49">
        <v>97.453183520599254</v>
      </c>
      <c r="W420" s="9">
        <f t="shared" si="43"/>
        <v>0.28233053436769917</v>
      </c>
      <c r="X420" s="9">
        <f t="shared" si="38"/>
        <v>4.6111260304368053E-5</v>
      </c>
      <c r="Y420" s="10">
        <f t="shared" si="39"/>
        <v>-7.3876997357724683</v>
      </c>
      <c r="Z420" s="10">
        <f t="shared" si="40"/>
        <v>1.6320301590111441</v>
      </c>
      <c r="AA420" s="51">
        <f t="shared" si="41"/>
        <v>1.268184383206439</v>
      </c>
    </row>
    <row r="421" spans="1:27" ht="15" customHeight="1" x14ac:dyDescent="0.25">
      <c r="A421" s="30" t="s">
        <v>531</v>
      </c>
      <c r="B421" s="31">
        <v>23.407</v>
      </c>
      <c r="C421" s="32">
        <v>47</v>
      </c>
      <c r="D421" s="31">
        <v>9.6999999999999993</v>
      </c>
      <c r="E421" s="32"/>
      <c r="F421" s="33">
        <v>0.28235300000000002</v>
      </c>
      <c r="G421" s="33">
        <v>4.1999999999999998E-5</v>
      </c>
      <c r="H421" s="33">
        <v>8.1349999999999999E-4</v>
      </c>
      <c r="I421" s="33">
        <v>6.7000000000000002E-6</v>
      </c>
      <c r="J421" s="34">
        <v>2.385E-2</v>
      </c>
      <c r="K421" s="34">
        <v>2.7999999999999998E-4</v>
      </c>
      <c r="M421" s="34">
        <v>1.467166</v>
      </c>
      <c r="N421" s="34">
        <v>6.3999999999999997E-5</v>
      </c>
      <c r="O421" s="35">
        <v>-1.5383</v>
      </c>
      <c r="P421" s="35">
        <v>5.7000000000000002E-3</v>
      </c>
      <c r="Q421" s="36">
        <v>-1.2749999999999999</v>
      </c>
      <c r="R421" s="36">
        <v>4.9000000000000002E-2</v>
      </c>
      <c r="T421" s="49">
        <v>392.8</v>
      </c>
      <c r="U421" s="49">
        <v>9.1</v>
      </c>
      <c r="V421" s="49">
        <v>95.945285784074258</v>
      </c>
      <c r="W421" s="9">
        <f t="shared" si="43"/>
        <v>0.28234701220679165</v>
      </c>
      <c r="X421" s="9">
        <f t="shared" si="38"/>
        <v>5.2926820486943938E-5</v>
      </c>
      <c r="Y421" s="10">
        <f t="shared" si="39"/>
        <v>-6.7486183180043291</v>
      </c>
      <c r="Z421" s="10">
        <f t="shared" si="40"/>
        <v>1.8732658717568462</v>
      </c>
      <c r="AA421" s="51">
        <f t="shared" si="41"/>
        <v>1.2500890556601709</v>
      </c>
    </row>
    <row r="422" spans="1:27" ht="15" customHeight="1" x14ac:dyDescent="0.25">
      <c r="A422" s="30" t="s">
        <v>532</v>
      </c>
      <c r="B422" s="31">
        <v>35.945999999999998</v>
      </c>
      <c r="C422" s="32">
        <v>72</v>
      </c>
      <c r="D422" s="31">
        <v>9.23</v>
      </c>
      <c r="E422" s="32"/>
      <c r="F422" s="33">
        <v>0.28237400000000001</v>
      </c>
      <c r="G422" s="33">
        <v>3.1999999999999999E-5</v>
      </c>
      <c r="H422" s="33">
        <v>6.3840000000000001E-4</v>
      </c>
      <c r="I422" s="33">
        <v>3.3000000000000002E-6</v>
      </c>
      <c r="J422" s="34">
        <v>1.771E-2</v>
      </c>
      <c r="K422" s="34">
        <v>1.2E-4</v>
      </c>
      <c r="M422" s="34">
        <v>1.467149</v>
      </c>
      <c r="N422" s="34">
        <v>4.5000000000000003E-5</v>
      </c>
      <c r="O422" s="35">
        <v>-1.5331999999999999</v>
      </c>
      <c r="P422" s="35">
        <v>4.4000000000000003E-3</v>
      </c>
      <c r="Q422" s="36">
        <v>-1.252</v>
      </c>
      <c r="R422" s="36">
        <v>0.05</v>
      </c>
      <c r="T422" s="49">
        <v>383.8</v>
      </c>
      <c r="U422" s="49">
        <v>7.8</v>
      </c>
      <c r="V422" s="49">
        <v>99.070727929788333</v>
      </c>
      <c r="W422" s="9">
        <f t="shared" si="43"/>
        <v>0.28236940908687741</v>
      </c>
      <c r="X422" s="9">
        <f t="shared" si="38"/>
        <v>4.5400972752323149E-5</v>
      </c>
      <c r="Y422" s="10">
        <f t="shared" si="39"/>
        <v>-6.1570690838119724</v>
      </c>
      <c r="Z422" s="10">
        <f t="shared" si="40"/>
        <v>1.6068673730074146</v>
      </c>
      <c r="AA422" s="51">
        <f t="shared" si="41"/>
        <v>1.2156138094852398</v>
      </c>
    </row>
    <row r="423" spans="1:27" ht="15" customHeight="1" x14ac:dyDescent="0.25">
      <c r="A423" s="30" t="s">
        <v>533</v>
      </c>
      <c r="B423" s="31">
        <v>35.945999999999998</v>
      </c>
      <c r="C423" s="32">
        <v>72</v>
      </c>
      <c r="D423" s="31">
        <v>7.92</v>
      </c>
      <c r="E423" s="32"/>
      <c r="F423" s="33">
        <v>0.28252100000000002</v>
      </c>
      <c r="G423" s="33">
        <v>3.3000000000000003E-5</v>
      </c>
      <c r="H423" s="33">
        <v>8.0999999999999996E-4</v>
      </c>
      <c r="I423" s="33">
        <v>5.8000000000000004E-6</v>
      </c>
      <c r="J423" s="34">
        <v>2.2880999999999999E-2</v>
      </c>
      <c r="K423" s="34">
        <v>7.8999999999999996E-5</v>
      </c>
      <c r="M423" s="34">
        <v>1.467211</v>
      </c>
      <c r="N423" s="34">
        <v>5.3000000000000001E-5</v>
      </c>
      <c r="O423" s="35">
        <v>-1.532</v>
      </c>
      <c r="P423" s="35">
        <v>4.4000000000000003E-3</v>
      </c>
      <c r="Q423" s="36">
        <v>-1.2629999999999999</v>
      </c>
      <c r="R423" s="36">
        <v>4.9000000000000002E-2</v>
      </c>
      <c r="T423" s="49">
        <v>317.8</v>
      </c>
      <c r="U423" s="49">
        <v>6.8</v>
      </c>
      <c r="V423" s="49">
        <v>100.56962025316456</v>
      </c>
      <c r="W423" s="9">
        <f t="shared" si="43"/>
        <v>0.28251617971993476</v>
      </c>
      <c r="X423" s="9">
        <f t="shared" si="38"/>
        <v>4.6111260304368053E-5</v>
      </c>
      <c r="Y423" s="10">
        <f t="shared" si="39"/>
        <v>-2.4370688532926454</v>
      </c>
      <c r="Z423" s="10">
        <f t="shared" si="40"/>
        <v>1.6317657529707486</v>
      </c>
      <c r="AA423" s="51">
        <f t="shared" si="41"/>
        <v>1.0180754380852775</v>
      </c>
    </row>
    <row r="424" spans="1:27" ht="15" customHeight="1" x14ac:dyDescent="0.25">
      <c r="A424" s="30" t="s">
        <v>534</v>
      </c>
      <c r="B424" s="31">
        <v>28.422000000000001</v>
      </c>
      <c r="C424" s="32">
        <v>57</v>
      </c>
      <c r="D424" s="31">
        <v>10.18</v>
      </c>
      <c r="E424" s="32"/>
      <c r="F424" s="33">
        <v>0.28244599999999997</v>
      </c>
      <c r="G424" s="33">
        <v>3.4999999999999997E-5</v>
      </c>
      <c r="H424" s="33">
        <v>6.3199999999999997E-4</v>
      </c>
      <c r="I424" s="33">
        <v>5.1000000000000003E-6</v>
      </c>
      <c r="J424" s="34">
        <v>1.685E-2</v>
      </c>
      <c r="K424" s="34">
        <v>1.7000000000000001E-4</v>
      </c>
      <c r="M424" s="34">
        <v>1.4672099999999999</v>
      </c>
      <c r="N424" s="34">
        <v>6.0999999999999999E-5</v>
      </c>
      <c r="O424" s="35">
        <v>-1.5324</v>
      </c>
      <c r="P424" s="35">
        <v>4.4000000000000003E-3</v>
      </c>
      <c r="Q424" s="36">
        <v>-1.306</v>
      </c>
      <c r="R424" s="36">
        <v>5.2999999999999999E-2</v>
      </c>
      <c r="T424" s="49">
        <v>316</v>
      </c>
      <c r="U424" s="49">
        <v>6.4</v>
      </c>
      <c r="V424" s="49">
        <v>98.904538341158059</v>
      </c>
      <c r="W424" s="9">
        <f t="shared" si="43"/>
        <v>0.28244226035638192</v>
      </c>
      <c r="X424" s="9">
        <f t="shared" si="38"/>
        <v>4.7563098373184102E-5</v>
      </c>
      <c r="Y424" s="10">
        <f t="shared" si="39"/>
        <v>-5.0930709238028449</v>
      </c>
      <c r="Z424" s="10">
        <f t="shared" si="40"/>
        <v>1.6831360183078292</v>
      </c>
      <c r="AA424" s="51">
        <f t="shared" si="41"/>
        <v>1.1165490813759791</v>
      </c>
    </row>
    <row r="425" spans="1:27" ht="15" customHeight="1" x14ac:dyDescent="0.25">
      <c r="A425" s="30" t="s">
        <v>535</v>
      </c>
      <c r="B425" s="31">
        <v>35.945999999999998</v>
      </c>
      <c r="C425" s="32">
        <v>72</v>
      </c>
      <c r="D425" s="31">
        <v>7.05</v>
      </c>
      <c r="E425" s="32"/>
      <c r="F425" s="33">
        <v>0.28238799999999997</v>
      </c>
      <c r="G425" s="33">
        <v>3.0000000000000001E-5</v>
      </c>
      <c r="H425" s="33">
        <v>6.2799999999999998E-4</v>
      </c>
      <c r="I425" s="33">
        <v>1.3E-6</v>
      </c>
      <c r="J425" s="34">
        <v>1.6676E-2</v>
      </c>
      <c r="K425" s="34">
        <v>5.3999999999999998E-5</v>
      </c>
      <c r="M425" s="34">
        <v>1.4672339999999999</v>
      </c>
      <c r="N425" s="34">
        <v>5.3000000000000001E-5</v>
      </c>
      <c r="O425" s="35">
        <v>-1.5327999999999999</v>
      </c>
      <c r="P425" s="35">
        <v>4.8999999999999998E-3</v>
      </c>
      <c r="Q425" s="36">
        <v>-1.226</v>
      </c>
      <c r="R425" s="36">
        <v>7.3999999999999996E-2</v>
      </c>
      <c r="T425" s="49">
        <v>395</v>
      </c>
      <c r="U425" s="49">
        <v>8.6</v>
      </c>
      <c r="V425" s="49">
        <v>99.823098306798087</v>
      </c>
      <c r="W425" s="9">
        <f t="shared" si="43"/>
        <v>0.28238335160070815</v>
      </c>
      <c r="X425" s="9">
        <f t="shared" si="38"/>
        <v>4.4014183246508038E-5</v>
      </c>
      <c r="Y425" s="10">
        <f t="shared" si="39"/>
        <v>-5.4132596630906971</v>
      </c>
      <c r="Z425" s="10">
        <f t="shared" si="40"/>
        <v>1.5578240351943329</v>
      </c>
      <c r="AA425" s="51">
        <f t="shared" si="41"/>
        <v>1.1960791994645643</v>
      </c>
    </row>
    <row r="426" spans="1:27" ht="15" customHeight="1" x14ac:dyDescent="0.25">
      <c r="A426" s="30" t="s">
        <v>536</v>
      </c>
      <c r="B426" s="31">
        <v>31.765999999999998</v>
      </c>
      <c r="C426" s="32">
        <v>64</v>
      </c>
      <c r="D426" s="31">
        <v>7.42</v>
      </c>
      <c r="E426" s="32"/>
      <c r="F426" s="33">
        <v>0.28203099999999998</v>
      </c>
      <c r="G426" s="33">
        <v>4.1E-5</v>
      </c>
      <c r="H426" s="33">
        <v>1.1800000000000001E-3</v>
      </c>
      <c r="I426" s="33">
        <v>1.5E-5</v>
      </c>
      <c r="J426" s="34">
        <v>3.458E-2</v>
      </c>
      <c r="K426" s="34">
        <v>5.8E-4</v>
      </c>
      <c r="M426" s="34">
        <v>1.467152</v>
      </c>
      <c r="N426" s="34">
        <v>5.7000000000000003E-5</v>
      </c>
      <c r="O426" s="35">
        <v>-1.5255000000000001</v>
      </c>
      <c r="P426" s="35">
        <v>4.7000000000000002E-3</v>
      </c>
      <c r="Q426" s="36">
        <v>-1.3129999999999999</v>
      </c>
      <c r="R426" s="36">
        <v>4.2000000000000003E-2</v>
      </c>
      <c r="T426" s="49">
        <v>991</v>
      </c>
      <c r="U426" s="49">
        <v>20</v>
      </c>
      <c r="V426" s="49">
        <v>98.705179282868528</v>
      </c>
      <c r="W426" s="9">
        <f t="shared" si="43"/>
        <v>0.28200896445349216</v>
      </c>
      <c r="X426" s="9">
        <f t="shared" si="38"/>
        <v>5.2136823137367976E-5</v>
      </c>
      <c r="Y426" s="10">
        <f t="shared" si="39"/>
        <v>-5.2659479888117477</v>
      </c>
      <c r="Z426" s="10">
        <f t="shared" si="40"/>
        <v>1.847791195519477</v>
      </c>
      <c r="AA426" s="51">
        <f t="shared" si="41"/>
        <v>1.7080381663553661</v>
      </c>
    </row>
    <row r="427" spans="1:27" ht="15" customHeight="1" x14ac:dyDescent="0.25">
      <c r="A427" s="30" t="s">
        <v>537</v>
      </c>
      <c r="B427" s="31">
        <v>36.363999999999997</v>
      </c>
      <c r="C427" s="32">
        <v>73</v>
      </c>
      <c r="D427" s="31">
        <v>8.1199999999999992</v>
      </c>
      <c r="E427" s="32"/>
      <c r="F427" s="33">
        <v>0.28233599999999998</v>
      </c>
      <c r="G427" s="33">
        <v>2.9E-5</v>
      </c>
      <c r="H427" s="33">
        <v>1.516E-3</v>
      </c>
      <c r="I427" s="33">
        <v>1.9000000000000001E-5</v>
      </c>
      <c r="J427" s="34">
        <v>4.335E-2</v>
      </c>
      <c r="K427" s="34">
        <v>5.5000000000000003E-4</v>
      </c>
      <c r="M427" s="34">
        <v>1.4672270000000001</v>
      </c>
      <c r="N427" s="34">
        <v>5.1E-5</v>
      </c>
      <c r="O427" s="35">
        <v>-1.5257000000000001</v>
      </c>
      <c r="P427" s="35">
        <v>3.7000000000000002E-3</v>
      </c>
      <c r="Q427" s="36">
        <v>-1.2909999999999999</v>
      </c>
      <c r="R427" s="36">
        <v>2.5000000000000001E-2</v>
      </c>
      <c r="T427" s="49">
        <v>388.2</v>
      </c>
      <c r="U427" s="49">
        <v>9.1</v>
      </c>
      <c r="V427" s="49">
        <v>99.030612244897952</v>
      </c>
      <c r="W427" s="9">
        <f t="shared" si="43"/>
        <v>0.28232497258249373</v>
      </c>
      <c r="X427" s="9">
        <f t="shared" si="38"/>
        <v>4.333876240569392E-5</v>
      </c>
      <c r="Y427" s="10">
        <f t="shared" si="39"/>
        <v>-7.631479523260154</v>
      </c>
      <c r="Z427" s="10">
        <f t="shared" si="40"/>
        <v>1.5338950756560443</v>
      </c>
      <c r="AA427" s="51">
        <f t="shared" si="41"/>
        <v>1.2972082497082333</v>
      </c>
    </row>
    <row r="428" spans="1:27" ht="15" customHeight="1" x14ac:dyDescent="0.25">
      <c r="A428" s="30" t="s">
        <v>538</v>
      </c>
      <c r="B428" s="31">
        <v>36.363999999999997</v>
      </c>
      <c r="C428" s="32">
        <v>73</v>
      </c>
      <c r="D428" s="31">
        <v>8.85</v>
      </c>
      <c r="E428" s="32"/>
      <c r="F428" s="33">
        <v>0.28234100000000001</v>
      </c>
      <c r="G428" s="33">
        <v>3.1999999999999999E-5</v>
      </c>
      <c r="H428" s="33">
        <v>8.4630000000000003E-4</v>
      </c>
      <c r="I428" s="33">
        <v>4.8999999999999997E-6</v>
      </c>
      <c r="J428" s="34">
        <v>2.23E-2</v>
      </c>
      <c r="K428" s="34">
        <v>1.7000000000000001E-4</v>
      </c>
      <c r="M428" s="34">
        <v>1.467212</v>
      </c>
      <c r="N428" s="34">
        <v>4.8999999999999998E-5</v>
      </c>
      <c r="O428" s="35">
        <v>-1.5338000000000001</v>
      </c>
      <c r="P428" s="35">
        <v>3.8999999999999998E-3</v>
      </c>
      <c r="Q428" s="36">
        <v>-1.278</v>
      </c>
      <c r="R428" s="36">
        <v>3.9E-2</v>
      </c>
      <c r="T428" s="49">
        <v>388.8</v>
      </c>
      <c r="U428" s="49">
        <v>9.8000000000000007</v>
      </c>
      <c r="V428" s="49">
        <v>99.208981883133461</v>
      </c>
      <c r="W428" s="9">
        <f t="shared" si="43"/>
        <v>0.28233483444582969</v>
      </c>
      <c r="X428" s="9">
        <f t="shared" si="38"/>
        <v>4.5400972752323149E-5</v>
      </c>
      <c r="Y428" s="10">
        <f t="shared" si="39"/>
        <v>-7.2690284214171896</v>
      </c>
      <c r="Z428" s="10">
        <f t="shared" si="40"/>
        <v>1.6068853404227479</v>
      </c>
      <c r="AA428" s="51">
        <f t="shared" si="41"/>
        <v>1.2676982284735812</v>
      </c>
    </row>
    <row r="429" spans="1:27" ht="15" customHeight="1" x14ac:dyDescent="0.25">
      <c r="A429" s="30" t="s">
        <v>539</v>
      </c>
      <c r="B429" s="31">
        <v>35.945999999999998</v>
      </c>
      <c r="C429" s="32">
        <v>72</v>
      </c>
      <c r="D429" s="31">
        <v>8.51</v>
      </c>
      <c r="E429" s="32"/>
      <c r="F429" s="33">
        <v>0.28241300000000003</v>
      </c>
      <c r="G429" s="33">
        <v>3.8000000000000002E-5</v>
      </c>
      <c r="H429" s="33">
        <v>6.8300000000000001E-4</v>
      </c>
      <c r="I429" s="33">
        <v>1.2999999999999999E-5</v>
      </c>
      <c r="J429" s="34">
        <v>1.934E-2</v>
      </c>
      <c r="K429" s="34">
        <v>4.6999999999999999E-4</v>
      </c>
      <c r="M429" s="34">
        <v>1.4671829999999999</v>
      </c>
      <c r="N429" s="34">
        <v>5.0000000000000002E-5</v>
      </c>
      <c r="O429" s="35">
        <v>-1.5243</v>
      </c>
      <c r="P429" s="35">
        <v>3.7000000000000002E-3</v>
      </c>
      <c r="Q429" s="36">
        <v>-1.278</v>
      </c>
      <c r="R429" s="36">
        <v>4.7E-2</v>
      </c>
      <c r="T429" s="49">
        <v>313.7</v>
      </c>
      <c r="U429" s="49">
        <v>6.9</v>
      </c>
      <c r="V429" s="49">
        <v>99.115323854660346</v>
      </c>
      <c r="W429" s="9">
        <f t="shared" si="43"/>
        <v>0.28240898808295528</v>
      </c>
      <c r="X429" s="9">
        <f t="shared" si="38"/>
        <v>4.9812130318399243E-5</v>
      </c>
      <c r="Y429" s="10">
        <f t="shared" si="39"/>
        <v>-6.3218174716339615</v>
      </c>
      <c r="Z429" s="10">
        <f t="shared" si="40"/>
        <v>1.7627144354270818</v>
      </c>
      <c r="AA429" s="51">
        <f t="shared" si="41"/>
        <v>1.1634218513322443</v>
      </c>
    </row>
    <row r="430" spans="1:27" ht="15" customHeight="1" x14ac:dyDescent="0.25">
      <c r="A430" s="30" t="s">
        <v>540</v>
      </c>
      <c r="B430" s="31">
        <v>29.675999999999998</v>
      </c>
      <c r="C430" s="32">
        <v>59</v>
      </c>
      <c r="D430" s="31">
        <v>8.93</v>
      </c>
      <c r="E430" s="32"/>
      <c r="F430" s="33">
        <v>0.28158300000000003</v>
      </c>
      <c r="G430" s="33">
        <v>3.3000000000000003E-5</v>
      </c>
      <c r="H430" s="33">
        <v>9.0990000000000005E-4</v>
      </c>
      <c r="I430" s="33">
        <v>4.4000000000000002E-6</v>
      </c>
      <c r="J430" s="34">
        <v>2.5270000000000001E-2</v>
      </c>
      <c r="K430" s="34">
        <v>2.5999999999999998E-4</v>
      </c>
      <c r="M430" s="34">
        <v>1.4671449999999999</v>
      </c>
      <c r="N430" s="34">
        <v>5.8E-5</v>
      </c>
      <c r="O430" s="35">
        <v>-1.5289999999999999</v>
      </c>
      <c r="P430" s="35">
        <v>4.4000000000000003E-3</v>
      </c>
      <c r="Q430" s="36">
        <v>-1.266</v>
      </c>
      <c r="R430" s="36">
        <v>4.3999999999999997E-2</v>
      </c>
      <c r="T430" s="49">
        <v>2039</v>
      </c>
      <c r="U430" s="49">
        <v>21</v>
      </c>
      <c r="V430" s="49">
        <v>97.138554216867462</v>
      </c>
      <c r="W430" s="9">
        <f t="shared" si="43"/>
        <v>0.28154769405651658</v>
      </c>
      <c r="X430" s="9">
        <f t="shared" si="38"/>
        <v>4.6111260304368053E-5</v>
      </c>
      <c r="Y430" s="10">
        <f t="shared" si="39"/>
        <v>2.3604198115090291</v>
      </c>
      <c r="Z430" s="10">
        <f t="shared" si="40"/>
        <v>1.6381645266938527</v>
      </c>
      <c r="AA430" s="51">
        <f t="shared" si="41"/>
        <v>2.3061239127787196</v>
      </c>
    </row>
    <row r="431" spans="1:27" ht="15" customHeight="1" x14ac:dyDescent="0.25">
      <c r="A431" s="30" t="s">
        <v>541</v>
      </c>
      <c r="B431" s="31">
        <v>36.781999999999996</v>
      </c>
      <c r="C431" s="32">
        <v>74</v>
      </c>
      <c r="D431" s="31">
        <v>8.83</v>
      </c>
      <c r="E431" s="32"/>
      <c r="F431" s="33">
        <v>0.28240799999999999</v>
      </c>
      <c r="G431" s="33">
        <v>3.3000000000000003E-5</v>
      </c>
      <c r="H431" s="33">
        <v>9.3150000000000004E-4</v>
      </c>
      <c r="I431" s="33">
        <v>5.3000000000000001E-6</v>
      </c>
      <c r="J431" s="34">
        <v>2.7300000000000001E-2</v>
      </c>
      <c r="K431" s="34">
        <v>2.7999999999999998E-4</v>
      </c>
      <c r="M431" s="34">
        <v>1.4671620000000001</v>
      </c>
      <c r="N431" s="34">
        <v>4.8999999999999998E-5</v>
      </c>
      <c r="O431" s="35">
        <v>-1.5283</v>
      </c>
      <c r="P431" s="35">
        <v>4.8999999999999998E-3</v>
      </c>
      <c r="Q431" s="36">
        <v>-1.3109999999999999</v>
      </c>
      <c r="R431" s="36">
        <v>3.3000000000000002E-2</v>
      </c>
      <c r="T431" s="49">
        <v>341.4</v>
      </c>
      <c r="U431" s="49">
        <v>9</v>
      </c>
      <c r="V431" s="49">
        <v>98.244604316546756</v>
      </c>
      <c r="W431" s="9">
        <f t="shared" si="43"/>
        <v>0.28240204371442101</v>
      </c>
      <c r="X431" s="9">
        <f t="shared" si="38"/>
        <v>4.6111260304368053E-5</v>
      </c>
      <c r="Y431" s="10">
        <f t="shared" si="39"/>
        <v>-5.9492476566458397</v>
      </c>
      <c r="Z431" s="10">
        <f t="shared" si="40"/>
        <v>1.6318517730073978</v>
      </c>
      <c r="AA431" s="51">
        <f t="shared" si="41"/>
        <v>1.1778922938007852</v>
      </c>
    </row>
    <row r="432" spans="1:27" ht="15" customHeight="1" x14ac:dyDescent="0.25">
      <c r="A432" s="30" t="s">
        <v>542</v>
      </c>
      <c r="B432" s="31">
        <v>20.062999999999999</v>
      </c>
      <c r="C432" s="32">
        <v>40</v>
      </c>
      <c r="D432" s="31">
        <v>11.8</v>
      </c>
      <c r="E432" s="32"/>
      <c r="F432" s="33">
        <v>0.28240599999999999</v>
      </c>
      <c r="G432" s="33">
        <v>5.1E-5</v>
      </c>
      <c r="H432" s="33">
        <v>1.6080000000000001E-3</v>
      </c>
      <c r="I432" s="33">
        <v>3.3000000000000003E-5</v>
      </c>
      <c r="J432" s="34">
        <v>5.6800000000000003E-2</v>
      </c>
      <c r="K432" s="34">
        <v>1.4E-3</v>
      </c>
      <c r="M432" s="34">
        <v>1.4672339999999999</v>
      </c>
      <c r="N432" s="34">
        <v>5.5999999999999999E-5</v>
      </c>
      <c r="O432" s="35">
        <v>-1.5316000000000001</v>
      </c>
      <c r="P432" s="35">
        <v>6.1000000000000004E-3</v>
      </c>
      <c r="Q432" s="36">
        <v>-1.254</v>
      </c>
      <c r="R432" s="36">
        <v>2.5999999999999999E-2</v>
      </c>
      <c r="T432" s="49">
        <v>333.6</v>
      </c>
      <c r="U432" s="49">
        <v>8</v>
      </c>
      <c r="V432" s="49">
        <v>95.17831669044223</v>
      </c>
      <c r="W432" s="9">
        <f t="shared" si="43"/>
        <v>0.28239595362078834</v>
      </c>
      <c r="X432" s="9">
        <f t="shared" si="38"/>
        <v>6.031789391927729E-5</v>
      </c>
      <c r="Y432" s="10">
        <f t="shared" si="39"/>
        <v>-6.3389185001094805</v>
      </c>
      <c r="Z432" s="10">
        <f t="shared" si="40"/>
        <v>2.1345794132332507</v>
      </c>
      <c r="AA432" s="51">
        <f t="shared" si="41"/>
        <v>1.2018958376494153</v>
      </c>
    </row>
    <row r="433" spans="1:27" ht="15" customHeight="1" x14ac:dyDescent="0.25">
      <c r="A433" s="30" t="s">
        <v>543</v>
      </c>
      <c r="B433" s="31">
        <v>37.200000000000003</v>
      </c>
      <c r="C433" s="32">
        <v>74</v>
      </c>
      <c r="D433" s="31">
        <v>9.42</v>
      </c>
      <c r="E433" s="32"/>
      <c r="F433" s="33">
        <v>0.28228199999999998</v>
      </c>
      <c r="G433" s="33">
        <v>3.1000000000000001E-5</v>
      </c>
      <c r="H433" s="33">
        <v>6.0829999999999999E-4</v>
      </c>
      <c r="I433" s="33">
        <v>3.5999999999999998E-6</v>
      </c>
      <c r="J433" s="34">
        <v>1.6979999999999999E-2</v>
      </c>
      <c r="K433" s="34">
        <v>1.2E-4</v>
      </c>
      <c r="M433" s="34">
        <v>1.4672179999999999</v>
      </c>
      <c r="N433" s="34">
        <v>4.3000000000000002E-5</v>
      </c>
      <c r="O433" s="35">
        <v>-1.5346</v>
      </c>
      <c r="P433" s="35">
        <v>3.5999999999999999E-3</v>
      </c>
      <c r="Q433" s="36">
        <v>-1.2689999999999999</v>
      </c>
      <c r="R433" s="36">
        <v>5.0999999999999997E-2</v>
      </c>
      <c r="T433" s="49">
        <v>393.3</v>
      </c>
      <c r="U433" s="49">
        <v>7.8</v>
      </c>
      <c r="V433" s="49">
        <v>96.752767527675275</v>
      </c>
      <c r="W433" s="9">
        <f t="shared" si="43"/>
        <v>0.28227751686776176</v>
      </c>
      <c r="X433" s="9">
        <f t="shared" si="38"/>
        <v>4.4701770958846688E-5</v>
      </c>
      <c r="Y433" s="10">
        <f t="shared" si="39"/>
        <v>-9.1971293266146503</v>
      </c>
      <c r="Z433" s="10">
        <f t="shared" si="40"/>
        <v>1.5821542805649624</v>
      </c>
      <c r="AA433" s="51">
        <f t="shared" si="41"/>
        <v>1.3406503608501685</v>
      </c>
    </row>
    <row r="434" spans="1:27" ht="15" customHeight="1" x14ac:dyDescent="0.25">
      <c r="A434" s="30" t="s">
        <v>544</v>
      </c>
      <c r="B434" s="31">
        <v>35.945999999999998</v>
      </c>
      <c r="C434" s="32">
        <v>72</v>
      </c>
      <c r="D434" s="31">
        <v>8.09</v>
      </c>
      <c r="E434" s="32"/>
      <c r="F434" s="33">
        <v>0.28234900000000002</v>
      </c>
      <c r="G434" s="33">
        <v>2.9E-5</v>
      </c>
      <c r="H434" s="33">
        <v>1.042E-3</v>
      </c>
      <c r="I434" s="33">
        <v>1.9000000000000001E-5</v>
      </c>
      <c r="J434" s="34">
        <v>2.9399999999999999E-2</v>
      </c>
      <c r="K434" s="34">
        <v>6.2E-4</v>
      </c>
      <c r="M434" s="34">
        <v>1.4671510000000001</v>
      </c>
      <c r="N434" s="34">
        <v>5.3000000000000001E-5</v>
      </c>
      <c r="O434" s="35">
        <v>-1.5314000000000001</v>
      </c>
      <c r="P434" s="35">
        <v>3.8999999999999998E-3</v>
      </c>
      <c r="Q434" s="36">
        <v>-1.2789999999999999</v>
      </c>
      <c r="R434" s="36">
        <v>3.4000000000000002E-2</v>
      </c>
      <c r="T434" s="49">
        <v>414.9</v>
      </c>
      <c r="U434" s="49">
        <v>11</v>
      </c>
      <c r="V434" s="49">
        <v>100.29006526468456</v>
      </c>
      <c r="W434" s="9">
        <f t="shared" si="43"/>
        <v>0.28234089713469179</v>
      </c>
      <c r="X434" s="9">
        <f t="shared" si="38"/>
        <v>4.333876240569392E-5</v>
      </c>
      <c r="Y434" s="10">
        <f t="shared" si="39"/>
        <v>-6.4709771576154651</v>
      </c>
      <c r="Z434" s="10">
        <f t="shared" si="40"/>
        <v>1.5339866959085402</v>
      </c>
      <c r="AA434" s="51">
        <f t="shared" si="41"/>
        <v>1.263108363367786</v>
      </c>
    </row>
    <row r="435" spans="1:27" ht="15" customHeight="1" x14ac:dyDescent="0.25">
      <c r="A435" s="30" t="s">
        <v>545</v>
      </c>
      <c r="B435" s="31">
        <v>34.692</v>
      </c>
      <c r="C435" s="32">
        <v>69</v>
      </c>
      <c r="D435" s="31">
        <v>8.08</v>
      </c>
      <c r="E435" s="32"/>
      <c r="F435" s="33">
        <v>0.28232699999999999</v>
      </c>
      <c r="G435" s="33">
        <v>3.8999999999999999E-5</v>
      </c>
      <c r="H435" s="33">
        <v>1.286E-3</v>
      </c>
      <c r="I435" s="33">
        <v>2.1999999999999999E-5</v>
      </c>
      <c r="J435" s="34">
        <v>3.7539999999999997E-2</v>
      </c>
      <c r="K435" s="34">
        <v>7.5000000000000002E-4</v>
      </c>
      <c r="M435" s="34">
        <v>1.4671879999999999</v>
      </c>
      <c r="N435" s="34">
        <v>4.8999999999999998E-5</v>
      </c>
      <c r="O435" s="35">
        <v>-1.5326</v>
      </c>
      <c r="P435" s="35">
        <v>4.1000000000000003E-3</v>
      </c>
      <c r="Q435" s="36">
        <v>-1.2789999999999999</v>
      </c>
      <c r="R435" s="36">
        <v>3.4000000000000002E-2</v>
      </c>
      <c r="T435" s="49">
        <v>401.8</v>
      </c>
      <c r="U435" s="49">
        <v>8.6999999999999993</v>
      </c>
      <c r="V435" s="49">
        <v>96.982862659908278</v>
      </c>
      <c r="W435" s="9">
        <f t="shared" si="43"/>
        <v>0.28231731665979254</v>
      </c>
      <c r="X435" s="9">
        <f t="shared" si="38"/>
        <v>5.0579129360410992E-5</v>
      </c>
      <c r="Y435" s="10">
        <f t="shared" si="39"/>
        <v>-7.5984881964596962</v>
      </c>
      <c r="Z435" s="10">
        <f t="shared" si="40"/>
        <v>1.7902088850463294</v>
      </c>
      <c r="AA435" s="51">
        <f t="shared" si="41"/>
        <v>1.3018929145098808</v>
      </c>
    </row>
    <row r="436" spans="1:27" ht="15" customHeight="1" x14ac:dyDescent="0.25">
      <c r="A436" s="30" t="s">
        <v>546</v>
      </c>
      <c r="B436" s="31">
        <v>35.945999999999998</v>
      </c>
      <c r="C436" s="32">
        <v>72</v>
      </c>
      <c r="D436" s="31">
        <v>9.4700000000000006</v>
      </c>
      <c r="E436" s="32"/>
      <c r="F436" s="33">
        <v>0.28100599999999998</v>
      </c>
      <c r="G436" s="33">
        <v>2.9E-5</v>
      </c>
      <c r="H436" s="33">
        <v>9.5000000000000005E-5</v>
      </c>
      <c r="I436" s="33">
        <v>1.0000000000000001E-5</v>
      </c>
      <c r="J436" s="34">
        <v>2.8600000000000001E-3</v>
      </c>
      <c r="K436" s="34">
        <v>2.9E-4</v>
      </c>
      <c r="M436" s="34">
        <v>1.4671749999999999</v>
      </c>
      <c r="N436" s="34">
        <v>4.5000000000000003E-5</v>
      </c>
      <c r="O436" s="35">
        <v>-1.5351999999999999</v>
      </c>
      <c r="P436" s="35">
        <v>3.8E-3</v>
      </c>
      <c r="Q436" s="36">
        <v>-1.66</v>
      </c>
      <c r="R436" s="36">
        <v>0.33</v>
      </c>
      <c r="T436" s="49">
        <v>2519</v>
      </c>
      <c r="U436" s="49">
        <v>23</v>
      </c>
      <c r="V436" s="49">
        <v>99.560702875399372</v>
      </c>
      <c r="W436" s="9">
        <f t="shared" si="43"/>
        <v>0.28100142544883</v>
      </c>
      <c r="X436" s="9">
        <f t="shared" si="38"/>
        <v>4.333876240569392E-5</v>
      </c>
      <c r="Y436" s="10">
        <f t="shared" si="39"/>
        <v>-5.8907339980618367</v>
      </c>
      <c r="Z436" s="10">
        <f t="shared" si="40"/>
        <v>1.5413883621551161</v>
      </c>
      <c r="AA436" s="51">
        <f t="shared" si="41"/>
        <v>3.018671629341652</v>
      </c>
    </row>
    <row r="437" spans="1:27" ht="15" customHeight="1" x14ac:dyDescent="0.25">
      <c r="A437" s="30" t="s">
        <v>547</v>
      </c>
      <c r="B437" s="31">
        <v>37.618000000000002</v>
      </c>
      <c r="C437" s="32">
        <v>75</v>
      </c>
      <c r="D437" s="31">
        <v>9.27</v>
      </c>
      <c r="E437" s="32"/>
      <c r="F437" s="33">
        <v>0.28220800000000001</v>
      </c>
      <c r="G437" s="33">
        <v>3.1999999999999999E-5</v>
      </c>
      <c r="H437" s="33">
        <v>7.3379999999999995E-4</v>
      </c>
      <c r="I437" s="33">
        <v>1.9E-6</v>
      </c>
      <c r="J437" s="34">
        <v>2.2497E-2</v>
      </c>
      <c r="K437" s="34">
        <v>5.1999999999999997E-5</v>
      </c>
      <c r="M437" s="34">
        <v>1.4671590000000001</v>
      </c>
      <c r="N437" s="34">
        <v>4.3000000000000002E-5</v>
      </c>
      <c r="O437" s="35">
        <v>-1.5370999999999999</v>
      </c>
      <c r="P437" s="35">
        <v>4.7999999999999996E-3</v>
      </c>
      <c r="Q437" s="36">
        <v>-1.244</v>
      </c>
      <c r="R437" s="36">
        <v>0.04</v>
      </c>
      <c r="T437" s="49">
        <v>818</v>
      </c>
      <c r="U437" s="49">
        <v>18</v>
      </c>
      <c r="V437" s="49">
        <v>100.5655274157856</v>
      </c>
      <c r="W437" s="9">
        <f t="shared" si="43"/>
        <v>0.28219670735085101</v>
      </c>
      <c r="X437" s="9">
        <f t="shared" si="38"/>
        <v>4.5400972752323149E-5</v>
      </c>
      <c r="Y437" s="10">
        <f t="shared" si="39"/>
        <v>-2.5228884594918899</v>
      </c>
      <c r="Z437" s="10">
        <f t="shared" si="40"/>
        <v>1.6084354427581271</v>
      </c>
      <c r="AA437" s="51">
        <f t="shared" si="41"/>
        <v>1.4464603315077915</v>
      </c>
    </row>
    <row r="438" spans="1:27" ht="15" customHeight="1" x14ac:dyDescent="0.25">
      <c r="A438" s="30" t="s">
        <v>548</v>
      </c>
      <c r="B438" s="31">
        <v>31.765999999999998</v>
      </c>
      <c r="C438" s="32">
        <v>64</v>
      </c>
      <c r="D438" s="31">
        <v>9.56</v>
      </c>
      <c r="E438" s="32"/>
      <c r="F438" s="33">
        <v>0.282358</v>
      </c>
      <c r="G438" s="33">
        <v>3.6000000000000001E-5</v>
      </c>
      <c r="H438" s="33">
        <v>8.2100000000000001E-4</v>
      </c>
      <c r="I438" s="33">
        <v>1.0000000000000001E-5</v>
      </c>
      <c r="J438" s="34">
        <v>2.3789999999999999E-2</v>
      </c>
      <c r="K438" s="34">
        <v>4.0000000000000002E-4</v>
      </c>
      <c r="M438" s="34">
        <v>1.4672149999999999</v>
      </c>
      <c r="N438" s="34">
        <v>5.5000000000000002E-5</v>
      </c>
      <c r="O438" s="35">
        <v>-1.5308999999999999</v>
      </c>
      <c r="P438" s="35">
        <v>3.2000000000000002E-3</v>
      </c>
      <c r="Q438" s="36">
        <v>-1.272</v>
      </c>
      <c r="R438" s="36">
        <v>3.9E-2</v>
      </c>
      <c r="T438" s="49">
        <v>382.5</v>
      </c>
      <c r="U438" s="49">
        <v>8.6999999999999993</v>
      </c>
      <c r="V438" s="49">
        <v>98.228043143297384</v>
      </c>
      <c r="W438" s="9">
        <f t="shared" si="43"/>
        <v>0.28235211602870219</v>
      </c>
      <c r="X438" s="9">
        <f t="shared" si="38"/>
        <v>4.8303709245328031E-5</v>
      </c>
      <c r="Y438" s="10">
        <f t="shared" si="39"/>
        <v>-6.7981692366914093</v>
      </c>
      <c r="Z438" s="10">
        <f t="shared" si="40"/>
        <v>1.7095983641002288</v>
      </c>
      <c r="AA438" s="51">
        <f t="shared" si="41"/>
        <v>1.243443809558525</v>
      </c>
    </row>
    <row r="439" spans="1:27" ht="15" customHeight="1" x14ac:dyDescent="0.25">
      <c r="A439" s="30" t="s">
        <v>549</v>
      </c>
      <c r="B439" s="31">
        <v>36.363999999999997</v>
      </c>
      <c r="C439" s="32">
        <v>73</v>
      </c>
      <c r="D439" s="31">
        <v>9.64</v>
      </c>
      <c r="E439" s="32"/>
      <c r="F439" s="33">
        <v>0.28231400000000001</v>
      </c>
      <c r="G439" s="33">
        <v>2.5000000000000001E-5</v>
      </c>
      <c r="H439" s="33">
        <v>8.3219999999999995E-4</v>
      </c>
      <c r="I439" s="33">
        <v>3.8999999999999999E-6</v>
      </c>
      <c r="J439" s="34">
        <v>2.2790000000000001E-2</v>
      </c>
      <c r="K439" s="34">
        <v>1.2999999999999999E-4</v>
      </c>
      <c r="M439" s="34">
        <v>1.467206</v>
      </c>
      <c r="N439" s="34">
        <v>4.8999999999999998E-5</v>
      </c>
      <c r="O439" s="35">
        <v>-1.5321</v>
      </c>
      <c r="P439" s="35">
        <v>4.4999999999999997E-3</v>
      </c>
      <c r="Q439" s="36">
        <v>-1.2869999999999999</v>
      </c>
      <c r="R439" s="36">
        <v>3.5000000000000003E-2</v>
      </c>
      <c r="T439" s="49">
        <v>394</v>
      </c>
      <c r="U439" s="49">
        <v>8.6999999999999993</v>
      </c>
      <c r="V439" s="49">
        <v>99.444724886421</v>
      </c>
      <c r="W439" s="9">
        <f t="shared" si="43"/>
        <v>0.28230785578278</v>
      </c>
      <c r="X439" s="9">
        <f t="shared" si="38"/>
        <v>4.0770679744850818E-5</v>
      </c>
      <c r="Y439" s="10">
        <f t="shared" si="39"/>
        <v>-8.1076835687476922</v>
      </c>
      <c r="Z439" s="10">
        <f t="shared" si="40"/>
        <v>1.4430212738814063</v>
      </c>
      <c r="AA439" s="51">
        <f t="shared" si="41"/>
        <v>1.3044188614326622</v>
      </c>
    </row>
    <row r="440" spans="1:27" ht="15" customHeight="1" x14ac:dyDescent="0.25">
      <c r="A440" s="30" t="s">
        <v>550</v>
      </c>
      <c r="B440" s="31">
        <v>35.945999999999998</v>
      </c>
      <c r="C440" s="32">
        <v>72</v>
      </c>
      <c r="D440" s="31">
        <v>9.14</v>
      </c>
      <c r="E440" s="32"/>
      <c r="F440" s="33">
        <v>0.28152899999999997</v>
      </c>
      <c r="G440" s="33">
        <v>2.8E-5</v>
      </c>
      <c r="H440" s="33">
        <v>5.197E-4</v>
      </c>
      <c r="I440" s="33">
        <v>3.8999999999999999E-6</v>
      </c>
      <c r="J440" s="34">
        <v>1.396E-2</v>
      </c>
      <c r="K440" s="34">
        <v>5.8E-5</v>
      </c>
      <c r="M440" s="34">
        <v>1.467187</v>
      </c>
      <c r="N440" s="34">
        <v>6.0000000000000002E-5</v>
      </c>
      <c r="O440" s="35">
        <v>-1.5288999999999999</v>
      </c>
      <c r="P440" s="35">
        <v>3.5999999999999999E-3</v>
      </c>
      <c r="Q440" s="36">
        <v>-1.1859999999999999</v>
      </c>
      <c r="R440" s="36">
        <v>5.8000000000000003E-2</v>
      </c>
      <c r="T440" s="49">
        <v>2038</v>
      </c>
      <c r="U440" s="49">
        <v>19</v>
      </c>
      <c r="V440" s="49">
        <v>100.0485436893204</v>
      </c>
      <c r="W440" s="9">
        <f t="shared" si="43"/>
        <v>0.28150884467768911</v>
      </c>
      <c r="X440" s="9">
        <f t="shared" si="38"/>
        <v>4.267608612393115E-5</v>
      </c>
      <c r="Y440" s="10">
        <f t="shared" si="39"/>
        <v>0.95709054173553909</v>
      </c>
      <c r="Z440" s="10">
        <f t="shared" si="40"/>
        <v>1.5161218348436201</v>
      </c>
      <c r="AA440" s="51">
        <f t="shared" si="41"/>
        <v>2.3554659904222426</v>
      </c>
    </row>
    <row r="441" spans="1:27" ht="15" customHeight="1" x14ac:dyDescent="0.25">
      <c r="A441" s="30" t="s">
        <v>551</v>
      </c>
      <c r="B441" s="31">
        <v>36.781999999999996</v>
      </c>
      <c r="C441" s="32">
        <v>74</v>
      </c>
      <c r="D441" s="31">
        <v>8.39</v>
      </c>
      <c r="E441" s="32"/>
      <c r="F441" s="33">
        <v>0.28242400000000001</v>
      </c>
      <c r="G441" s="33">
        <v>3.8000000000000002E-5</v>
      </c>
      <c r="H441" s="33">
        <v>1.0809999999999999E-3</v>
      </c>
      <c r="I441" s="33">
        <v>2.0000000000000002E-5</v>
      </c>
      <c r="J441" s="34">
        <v>3.0849999999999999E-2</v>
      </c>
      <c r="K441" s="34">
        <v>4.6000000000000001E-4</v>
      </c>
      <c r="M441" s="34">
        <v>1.467168</v>
      </c>
      <c r="N441" s="34">
        <v>4.1E-5</v>
      </c>
      <c r="O441" s="35">
        <v>-1.5269999999999999</v>
      </c>
      <c r="P441" s="35">
        <v>3.7000000000000002E-3</v>
      </c>
      <c r="Q441" s="36">
        <v>-1.27</v>
      </c>
      <c r="R441" s="36">
        <v>3.5999999999999997E-2</v>
      </c>
      <c r="T441" s="49">
        <v>332.6</v>
      </c>
      <c r="U441" s="49">
        <v>7.6</v>
      </c>
      <c r="V441" s="49">
        <v>98.402366863905328</v>
      </c>
      <c r="W441" s="9">
        <f t="shared" si="43"/>
        <v>0.2824172664922987</v>
      </c>
      <c r="X441" s="9">
        <f t="shared" si="38"/>
        <v>4.9812130318399243E-5</v>
      </c>
      <c r="Y441" s="10">
        <f t="shared" si="39"/>
        <v>-5.6070068127200834</v>
      </c>
      <c r="Z441" s="10">
        <f t="shared" si="40"/>
        <v>1.762788842244456</v>
      </c>
      <c r="AA441" s="51">
        <f t="shared" si="41"/>
        <v>1.1602808587076301</v>
      </c>
    </row>
    <row r="442" spans="1:27" ht="15" customHeight="1" x14ac:dyDescent="0.25">
      <c r="A442" s="30" t="s">
        <v>552</v>
      </c>
      <c r="B442" s="31">
        <v>36.363999999999997</v>
      </c>
      <c r="C442" s="32">
        <v>73</v>
      </c>
      <c r="D442" s="31">
        <v>8.64</v>
      </c>
      <c r="E442" s="32"/>
      <c r="F442" s="33">
        <v>0.28106199999999998</v>
      </c>
      <c r="G442" s="33">
        <v>3.3000000000000003E-5</v>
      </c>
      <c r="H442" s="33">
        <v>6.6640000000000004E-4</v>
      </c>
      <c r="I442" s="33">
        <v>1.5E-6</v>
      </c>
      <c r="J442" s="34">
        <v>1.9290000000000002E-2</v>
      </c>
      <c r="K442" s="34">
        <v>1.1E-4</v>
      </c>
      <c r="M442" s="34">
        <v>1.467136</v>
      </c>
      <c r="N442" s="34">
        <v>5.3999999999999998E-5</v>
      </c>
      <c r="O442" s="35">
        <v>-1.5319</v>
      </c>
      <c r="P442" s="35">
        <v>4.0000000000000001E-3</v>
      </c>
      <c r="Q442" s="36">
        <v>-1.3129999999999999</v>
      </c>
      <c r="R442" s="36">
        <v>4.7E-2</v>
      </c>
      <c r="T442" s="49">
        <v>2377</v>
      </c>
      <c r="U442" s="49">
        <v>41</v>
      </c>
      <c r="V442" s="49">
        <v>97.420464316423036</v>
      </c>
      <c r="W442" s="9">
        <f t="shared" si="43"/>
        <v>0.28103176006770891</v>
      </c>
      <c r="X442" s="9">
        <f t="shared" si="38"/>
        <v>4.6111260304368053E-5</v>
      </c>
      <c r="Y442" s="10">
        <f t="shared" si="39"/>
        <v>-8.1254789900520041</v>
      </c>
      <c r="Z442" s="10">
        <f t="shared" si="40"/>
        <v>1.6394514515216674</v>
      </c>
      <c r="AA442" s="51">
        <f t="shared" si="41"/>
        <v>2.9882979247635388</v>
      </c>
    </row>
    <row r="443" spans="1:27" ht="15" customHeight="1" x14ac:dyDescent="0.25">
      <c r="A443" s="30" t="s">
        <v>553</v>
      </c>
      <c r="B443" s="31">
        <v>32.183999999999997</v>
      </c>
      <c r="C443" s="32">
        <v>64</v>
      </c>
      <c r="D443" s="31">
        <v>8.81</v>
      </c>
      <c r="E443" s="32"/>
      <c r="F443" s="33">
        <v>0.282391</v>
      </c>
      <c r="G443" s="33">
        <v>3.6999999999999998E-5</v>
      </c>
      <c r="H443" s="33">
        <v>1.691E-3</v>
      </c>
      <c r="I443" s="33">
        <v>9.2999999999999997E-5</v>
      </c>
      <c r="J443" s="34">
        <v>5.0999999999999997E-2</v>
      </c>
      <c r="K443" s="34">
        <v>3.0999999999999999E-3</v>
      </c>
      <c r="M443" s="34">
        <v>1.4671730000000001</v>
      </c>
      <c r="N443" s="34">
        <v>5.3999999999999998E-5</v>
      </c>
      <c r="O443" s="35">
        <v>-1.5298</v>
      </c>
      <c r="P443" s="35">
        <v>4.1000000000000003E-3</v>
      </c>
      <c r="Q443" s="36">
        <v>-1.2310000000000001</v>
      </c>
      <c r="R443" s="36">
        <v>2.4E-2</v>
      </c>
      <c r="T443" s="49">
        <v>388.4</v>
      </c>
      <c r="U443" s="49">
        <v>9.1999999999999993</v>
      </c>
      <c r="V443" s="49">
        <v>98.553666582085754</v>
      </c>
      <c r="W443" s="9">
        <f t="shared" si="43"/>
        <v>0.28237869326849052</v>
      </c>
      <c r="X443" s="9">
        <f t="shared" si="38"/>
        <v>4.9053525121617799E-5</v>
      </c>
      <c r="Y443" s="10">
        <f t="shared" si="39"/>
        <v>-5.7256652702986077</v>
      </c>
      <c r="Z443" s="10">
        <f t="shared" si="40"/>
        <v>1.7361592741871323</v>
      </c>
      <c r="AA443" s="51">
        <f t="shared" si="41"/>
        <v>1.2257189019043593</v>
      </c>
    </row>
    <row r="444" spans="1:27" ht="15" customHeight="1" x14ac:dyDescent="0.25">
      <c r="A444" s="30" t="s">
        <v>554</v>
      </c>
      <c r="B444" s="31">
        <v>26.75</v>
      </c>
      <c r="C444" s="32">
        <v>54</v>
      </c>
      <c r="D444" s="31">
        <v>8.77</v>
      </c>
      <c r="E444" s="32"/>
      <c r="F444" s="33">
        <v>0.28235700000000002</v>
      </c>
      <c r="G444" s="33">
        <v>3.8000000000000002E-5</v>
      </c>
      <c r="H444" s="33">
        <v>9.4799999999999995E-4</v>
      </c>
      <c r="I444" s="33">
        <v>1.4E-5</v>
      </c>
      <c r="J444" s="34">
        <v>2.6890000000000001E-2</v>
      </c>
      <c r="K444" s="34">
        <v>3.2000000000000003E-4</v>
      </c>
      <c r="M444" s="34">
        <v>1.4671940000000001</v>
      </c>
      <c r="N444" s="34">
        <v>5.3000000000000001E-5</v>
      </c>
      <c r="O444" s="35">
        <v>-1.5418000000000001</v>
      </c>
      <c r="P444" s="35">
        <v>4.4000000000000003E-3</v>
      </c>
      <c r="Q444" s="36">
        <v>-1.286</v>
      </c>
      <c r="R444" s="36">
        <v>4.3999999999999997E-2</v>
      </c>
      <c r="T444" s="49">
        <v>391.4</v>
      </c>
      <c r="U444" s="49">
        <v>9.8000000000000007</v>
      </c>
      <c r="V444" s="49">
        <v>97.82554361409646</v>
      </c>
      <c r="W444" s="9">
        <f t="shared" si="43"/>
        <v>0.28235004717605033</v>
      </c>
      <c r="X444" s="9">
        <f t="shared" si="38"/>
        <v>4.9812130318399243E-5</v>
      </c>
      <c r="Y444" s="10">
        <f t="shared" si="39"/>
        <v>-6.6724914809723757</v>
      </c>
      <c r="Z444" s="10">
        <f t="shared" si="40"/>
        <v>1.7630205383256659</v>
      </c>
      <c r="AA444" s="51">
        <f t="shared" si="41"/>
        <v>1.2489500037454029</v>
      </c>
    </row>
    <row r="445" spans="1:27" ht="15" customHeight="1" x14ac:dyDescent="0.25">
      <c r="A445" s="30" t="s">
        <v>555</v>
      </c>
      <c r="B445" s="31">
        <v>27.585999999999999</v>
      </c>
      <c r="C445" s="32">
        <v>55</v>
      </c>
      <c r="D445" s="31">
        <v>7.9</v>
      </c>
      <c r="E445" s="32"/>
      <c r="F445" s="33">
        <v>0.28239199999999998</v>
      </c>
      <c r="G445" s="33">
        <v>4.1999999999999998E-5</v>
      </c>
      <c r="H445" s="33">
        <v>8.9170000000000004E-4</v>
      </c>
      <c r="I445" s="33">
        <v>5.4E-6</v>
      </c>
      <c r="J445" s="34">
        <v>2.5440000000000001E-2</v>
      </c>
      <c r="K445" s="34">
        <v>2.5999999999999998E-4</v>
      </c>
      <c r="M445" s="34">
        <v>1.46713</v>
      </c>
      <c r="N445" s="34">
        <v>6.0000000000000002E-5</v>
      </c>
      <c r="O445" s="35">
        <v>-1.5286</v>
      </c>
      <c r="P445" s="35">
        <v>4.8999999999999998E-3</v>
      </c>
      <c r="Q445" s="36">
        <v>-1.25</v>
      </c>
      <c r="R445" s="36">
        <v>0.05</v>
      </c>
      <c r="T445" s="49">
        <v>325.10000000000002</v>
      </c>
      <c r="U445" s="49">
        <v>7.9</v>
      </c>
      <c r="V445" s="49">
        <v>100.43249922767995</v>
      </c>
      <c r="W445" s="9">
        <f t="shared" si="43"/>
        <v>0.28238657126401329</v>
      </c>
      <c r="X445" s="9">
        <f t="shared" si="38"/>
        <v>5.2926820486943938E-5</v>
      </c>
      <c r="Y445" s="10">
        <f t="shared" si="39"/>
        <v>-6.8606812984461918</v>
      </c>
      <c r="Z445" s="10">
        <f t="shared" si="40"/>
        <v>1.8729824454988275</v>
      </c>
      <c r="AA445" s="51">
        <f t="shared" si="41"/>
        <v>1.1987802378594918</v>
      </c>
    </row>
    <row r="446" spans="1:27" ht="15" customHeight="1" x14ac:dyDescent="0.25">
      <c r="A446" s="30" t="s">
        <v>556</v>
      </c>
      <c r="B446" s="31">
        <v>36.363999999999997</v>
      </c>
      <c r="C446" s="32">
        <v>73</v>
      </c>
      <c r="D446" s="31">
        <v>6.13</v>
      </c>
      <c r="E446" s="32"/>
      <c r="F446" s="33">
        <v>0.28246399999999999</v>
      </c>
      <c r="G446" s="33">
        <v>4.3999999999999999E-5</v>
      </c>
      <c r="H446" s="33">
        <v>7.9790000000000004E-4</v>
      </c>
      <c r="I446" s="33">
        <v>4.7999999999999998E-6</v>
      </c>
      <c r="J446" s="34">
        <v>2.1420000000000002E-2</v>
      </c>
      <c r="K446" s="34">
        <v>1.9000000000000001E-4</v>
      </c>
      <c r="M446" s="34">
        <v>1.467144</v>
      </c>
      <c r="N446" s="34">
        <v>6.0000000000000002E-5</v>
      </c>
      <c r="O446" s="35">
        <v>-1.5246999999999999</v>
      </c>
      <c r="P446" s="35">
        <v>5.1000000000000004E-3</v>
      </c>
      <c r="Q446" s="36">
        <v>-1.244</v>
      </c>
      <c r="R446" s="36">
        <v>0.06</v>
      </c>
      <c r="T446" s="49">
        <v>316.39999999999998</v>
      </c>
      <c r="U446" s="49">
        <v>6.7</v>
      </c>
      <c r="V446" s="49">
        <v>99.029733959311415</v>
      </c>
      <c r="W446" s="9">
        <f t="shared" si="43"/>
        <v>0.28245927270593391</v>
      </c>
      <c r="X446" s="9">
        <f t="shared" si="38"/>
        <v>5.4527500647445682E-5</v>
      </c>
      <c r="Y446" s="10">
        <f t="shared" si="39"/>
        <v>-4.4821193652866409</v>
      </c>
      <c r="Z446" s="10">
        <f t="shared" si="40"/>
        <v>1.9295900696991719</v>
      </c>
      <c r="AA446" s="51">
        <f t="shared" si="41"/>
        <v>1.0965226137435304</v>
      </c>
    </row>
    <row r="447" spans="1:27" ht="15" customHeight="1" x14ac:dyDescent="0.25">
      <c r="A447" s="30" t="s">
        <v>557</v>
      </c>
      <c r="B447" s="31">
        <v>36.363999999999997</v>
      </c>
      <c r="C447" s="32">
        <v>73</v>
      </c>
      <c r="D447" s="31">
        <v>8.6999999999999993</v>
      </c>
      <c r="E447" s="32"/>
      <c r="F447" s="33">
        <v>0.28235100000000002</v>
      </c>
      <c r="G447" s="33">
        <v>3.6999999999999998E-5</v>
      </c>
      <c r="H447" s="33">
        <v>1.0267E-3</v>
      </c>
      <c r="I447" s="33">
        <v>6.1999999999999999E-6</v>
      </c>
      <c r="J447" s="34">
        <v>2.8219999999999999E-2</v>
      </c>
      <c r="K447" s="34">
        <v>1.2999999999999999E-4</v>
      </c>
      <c r="M447" s="34">
        <v>1.4671689999999999</v>
      </c>
      <c r="N447" s="34">
        <v>4.6999999999999997E-5</v>
      </c>
      <c r="O447" s="35">
        <v>-1.5335000000000001</v>
      </c>
      <c r="P447" s="35">
        <v>4.1999999999999997E-3</v>
      </c>
      <c r="Q447" s="36">
        <v>-1.2589999999999999</v>
      </c>
      <c r="R447" s="36">
        <v>3.2000000000000001E-2</v>
      </c>
      <c r="T447" s="49">
        <v>397.7</v>
      </c>
      <c r="U447" s="49">
        <v>8.1999999999999993</v>
      </c>
      <c r="V447" s="49">
        <v>99.350487134649015</v>
      </c>
      <c r="W447" s="9">
        <f t="shared" ref="W447:W478" si="44">F447-(H447*(EXP($W$4*T447*1000000)-1))</f>
        <v>0.28234334831999097</v>
      </c>
      <c r="X447" s="9">
        <f t="shared" si="38"/>
        <v>4.9053525121617799E-5</v>
      </c>
      <c r="Y447" s="10">
        <f t="shared" si="39"/>
        <v>-6.7687709342956204</v>
      </c>
      <c r="Z447" s="10">
        <f t="shared" si="40"/>
        <v>1.7361953878425318</v>
      </c>
      <c r="AA447" s="51">
        <f t="shared" si="41"/>
        <v>1.2598327608282118</v>
      </c>
    </row>
    <row r="448" spans="1:27" ht="15" customHeight="1" x14ac:dyDescent="0.25">
      <c r="A448" s="30" t="s">
        <v>558</v>
      </c>
      <c r="B448" s="31">
        <v>5.0156999999999998</v>
      </c>
      <c r="C448" s="32">
        <v>10</v>
      </c>
      <c r="D448" s="31">
        <v>4</v>
      </c>
      <c r="E448" s="32"/>
      <c r="F448" s="33">
        <v>0.28164</v>
      </c>
      <c r="G448" s="33">
        <v>2.4000000000000001E-4</v>
      </c>
      <c r="H448" s="33">
        <v>1.07E-3</v>
      </c>
      <c r="I448" s="33">
        <v>3.4999999999999997E-5</v>
      </c>
      <c r="J448" s="34">
        <v>3.0200000000000001E-2</v>
      </c>
      <c r="K448" s="34">
        <v>1E-3</v>
      </c>
      <c r="M448" s="34">
        <v>1.46814</v>
      </c>
      <c r="N448" s="34">
        <v>2.7999999999999998E-4</v>
      </c>
      <c r="O448" s="35">
        <v>-1.587</v>
      </c>
      <c r="P448" s="35">
        <v>2.1999999999999999E-2</v>
      </c>
      <c r="Q448" s="36">
        <v>-1.29</v>
      </c>
      <c r="R448" s="36">
        <v>0.23</v>
      </c>
      <c r="T448" s="49">
        <v>479.2</v>
      </c>
      <c r="U448" s="49">
        <v>9.3000000000000007</v>
      </c>
      <c r="V448" s="49">
        <v>99.708697461506446</v>
      </c>
      <c r="W448" s="9">
        <f t="shared" si="44"/>
        <v>0.28163038411863023</v>
      </c>
      <c r="X448" s="9">
        <f t="shared" si="38"/>
        <v>2.4215129222627987E-4</v>
      </c>
      <c r="Y448" s="10">
        <f t="shared" si="39"/>
        <v>-30.184439484701731</v>
      </c>
      <c r="Z448" s="10">
        <f t="shared" si="40"/>
        <v>8.5722416947009457</v>
      </c>
      <c r="AA448" s="51">
        <f t="shared" si="41"/>
        <v>2.2381509900746592</v>
      </c>
    </row>
    <row r="449" spans="1:27" ht="15" customHeight="1" x14ac:dyDescent="0.25">
      <c r="A449" s="30" t="s">
        <v>559</v>
      </c>
      <c r="B449" s="31">
        <v>22.152999999999999</v>
      </c>
      <c r="C449" s="32">
        <v>44</v>
      </c>
      <c r="D449" s="31">
        <v>3.53</v>
      </c>
      <c r="E449" s="32"/>
      <c r="F449" s="33">
        <v>0.28241100000000002</v>
      </c>
      <c r="G449" s="33">
        <v>7.2999999999999999E-5</v>
      </c>
      <c r="H449" s="33">
        <v>1.642E-3</v>
      </c>
      <c r="I449" s="33">
        <v>4.5000000000000003E-5</v>
      </c>
      <c r="J449" s="34">
        <v>3.9199999999999999E-2</v>
      </c>
      <c r="K449" s="34">
        <v>1.6000000000000001E-3</v>
      </c>
      <c r="M449" s="34">
        <v>1.4673099999999999</v>
      </c>
      <c r="N449" s="34">
        <v>1E-4</v>
      </c>
      <c r="O449" s="35">
        <v>-1.5102</v>
      </c>
      <c r="P449" s="35">
        <v>8.2000000000000007E-3</v>
      </c>
      <c r="Q449" s="36">
        <v>-1.236</v>
      </c>
      <c r="R449" s="36">
        <v>6.3E-2</v>
      </c>
      <c r="T449" s="49">
        <v>601</v>
      </c>
      <c r="U449" s="49">
        <v>13</v>
      </c>
      <c r="V449" s="49">
        <v>96.468699839486362</v>
      </c>
      <c r="W449" s="9">
        <f t="shared" si="44"/>
        <v>0.28239247190543809</v>
      </c>
      <c r="X449" s="9">
        <f t="shared" si="38"/>
        <v>7.9788773188069439E-5</v>
      </c>
      <c r="Y449" s="10">
        <f t="shared" si="39"/>
        <v>-0.47415699014674573</v>
      </c>
      <c r="Z449" s="10">
        <f t="shared" si="40"/>
        <v>2.8253228356023286</v>
      </c>
      <c r="AA449" s="51">
        <f t="shared" si="41"/>
        <v>1.1959356217181409</v>
      </c>
    </row>
    <row r="450" spans="1:27" ht="15" customHeight="1" x14ac:dyDescent="0.25">
      <c r="A450" s="30" t="s">
        <v>560</v>
      </c>
      <c r="B450" s="31">
        <v>36.363999999999997</v>
      </c>
      <c r="C450" s="32">
        <v>73</v>
      </c>
      <c r="D450" s="31">
        <v>7.94</v>
      </c>
      <c r="E450" s="32"/>
      <c r="F450" s="33">
        <v>0.28237699999999999</v>
      </c>
      <c r="G450" s="33">
        <v>3.0000000000000001E-5</v>
      </c>
      <c r="H450" s="33">
        <v>1.077E-3</v>
      </c>
      <c r="I450" s="33">
        <v>1.4E-5</v>
      </c>
      <c r="J450" s="34">
        <v>2.947E-2</v>
      </c>
      <c r="K450" s="34">
        <v>4.6000000000000001E-4</v>
      </c>
      <c r="M450" s="34">
        <v>1.4671879999999999</v>
      </c>
      <c r="N450" s="34">
        <v>5.5000000000000002E-5</v>
      </c>
      <c r="O450" s="35">
        <v>-1.5192000000000001</v>
      </c>
      <c r="P450" s="35">
        <v>4.0000000000000001E-3</v>
      </c>
      <c r="Q450" s="36">
        <v>-1.204</v>
      </c>
      <c r="R450" s="36">
        <v>3.6999999999999998E-2</v>
      </c>
      <c r="T450" s="49">
        <v>386</v>
      </c>
      <c r="U450" s="49">
        <v>8</v>
      </c>
      <c r="V450" s="49">
        <v>98.394086158552128</v>
      </c>
      <c r="W450" s="9">
        <f t="shared" si="44"/>
        <v>0.28236921043575808</v>
      </c>
      <c r="X450" s="9">
        <f t="shared" si="38"/>
        <v>4.4014183246508038E-5</v>
      </c>
      <c r="Y450" s="10">
        <f t="shared" si="39"/>
        <v>-6.114932600378431</v>
      </c>
      <c r="Z450" s="10">
        <f t="shared" si="40"/>
        <v>1.5577926786791707</v>
      </c>
      <c r="AA450" s="51">
        <f t="shared" si="41"/>
        <v>1.2254234682091429</v>
      </c>
    </row>
    <row r="451" spans="1:27" ht="15" customHeight="1" x14ac:dyDescent="0.25">
      <c r="A451" s="30" t="s">
        <v>561</v>
      </c>
      <c r="B451" s="31">
        <v>35.945999999999998</v>
      </c>
      <c r="C451" s="32">
        <v>72</v>
      </c>
      <c r="D451" s="31">
        <v>7.7</v>
      </c>
      <c r="E451" s="32"/>
      <c r="F451" s="33">
        <v>0.282308</v>
      </c>
      <c r="G451" s="33">
        <v>3.8999999999999999E-5</v>
      </c>
      <c r="H451" s="33">
        <v>9.0320000000000005E-4</v>
      </c>
      <c r="I451" s="33">
        <v>4.8999999999999997E-6</v>
      </c>
      <c r="J451" s="34">
        <v>2.5524999999999999E-2</v>
      </c>
      <c r="K451" s="34">
        <v>8.0000000000000007E-5</v>
      </c>
      <c r="M451" s="34">
        <v>1.4671780000000001</v>
      </c>
      <c r="N451" s="34">
        <v>5.7000000000000003E-5</v>
      </c>
      <c r="O451" s="35">
        <v>-1.5353000000000001</v>
      </c>
      <c r="P451" s="35">
        <v>4.5999999999999999E-3</v>
      </c>
      <c r="Q451" s="36">
        <v>-1.3340000000000001</v>
      </c>
      <c r="R451" s="36">
        <v>3.9E-2</v>
      </c>
      <c r="T451" s="49">
        <v>393.3</v>
      </c>
      <c r="U451" s="49">
        <v>7.9</v>
      </c>
      <c r="V451" s="49">
        <v>98.968293910417728</v>
      </c>
      <c r="W451" s="9">
        <f t="shared" si="44"/>
        <v>0.28230134347355323</v>
      </c>
      <c r="X451" s="9">
        <f t="shared" si="38"/>
        <v>5.0579129360410992E-5</v>
      </c>
      <c r="Y451" s="10">
        <f t="shared" si="39"/>
        <v>-8.3538212084854901</v>
      </c>
      <c r="Z451" s="10">
        <f t="shared" si="40"/>
        <v>1.7901748478499346</v>
      </c>
      <c r="AA451" s="51">
        <f t="shared" si="41"/>
        <v>1.3151082568961516</v>
      </c>
    </row>
    <row r="452" spans="1:27" ht="15" customHeight="1" x14ac:dyDescent="0.25">
      <c r="A452" s="30" t="s">
        <v>562</v>
      </c>
      <c r="B452" s="31">
        <v>28.422000000000001</v>
      </c>
      <c r="C452" s="32">
        <v>57</v>
      </c>
      <c r="D452" s="31">
        <v>6.79</v>
      </c>
      <c r="E452" s="32"/>
      <c r="F452" s="33">
        <v>0.28253200000000001</v>
      </c>
      <c r="G452" s="33">
        <v>4.3999999999999999E-5</v>
      </c>
      <c r="H452" s="33">
        <v>1.158E-3</v>
      </c>
      <c r="I452" s="33">
        <v>5.5999999999999999E-5</v>
      </c>
      <c r="J452" s="34">
        <v>3.0800000000000001E-2</v>
      </c>
      <c r="K452" s="34">
        <v>1.2999999999999999E-3</v>
      </c>
      <c r="M452" s="34">
        <v>1.4673080000000001</v>
      </c>
      <c r="N452" s="34">
        <v>5.8999999999999998E-5</v>
      </c>
      <c r="O452" s="35">
        <v>-1.5287999999999999</v>
      </c>
      <c r="P452" s="35">
        <v>5.3E-3</v>
      </c>
      <c r="Q452" s="36">
        <v>-1.18</v>
      </c>
      <c r="R452" s="36">
        <v>4.9000000000000002E-2</v>
      </c>
      <c r="T452" s="49">
        <v>313.10000000000002</v>
      </c>
      <c r="U452" s="49">
        <v>6.8</v>
      </c>
      <c r="V452" s="49">
        <v>99.55484896661369</v>
      </c>
      <c r="W452" s="9">
        <f t="shared" si="44"/>
        <v>0.28252521099835015</v>
      </c>
      <c r="X452" s="9">
        <f t="shared" si="38"/>
        <v>5.4527500647445682E-5</v>
      </c>
      <c r="Y452" s="10">
        <f t="shared" si="39"/>
        <v>-2.2224023064720821</v>
      </c>
      <c r="Z452" s="10">
        <f t="shared" si="40"/>
        <v>1.9295758509652039</v>
      </c>
      <c r="AA452" s="51">
        <f t="shared" si="41"/>
        <v>1.0120408005819561</v>
      </c>
    </row>
    <row r="453" spans="1:27" ht="15" customHeight="1" x14ac:dyDescent="0.25">
      <c r="A453" s="30" t="s">
        <v>563</v>
      </c>
      <c r="B453" s="31">
        <v>30.93</v>
      </c>
      <c r="C453" s="32">
        <v>62</v>
      </c>
      <c r="D453" s="31">
        <v>8.1999999999999993</v>
      </c>
      <c r="E453" s="32"/>
      <c r="F453" s="33">
        <v>0.28236600000000001</v>
      </c>
      <c r="G453" s="33">
        <v>3.3000000000000003E-5</v>
      </c>
      <c r="H453" s="33">
        <v>8.9729999999999996E-4</v>
      </c>
      <c r="I453" s="33">
        <v>4.6999999999999999E-6</v>
      </c>
      <c r="J453" s="34">
        <v>2.4954E-2</v>
      </c>
      <c r="K453" s="34">
        <v>8.5000000000000006E-5</v>
      </c>
      <c r="M453" s="34">
        <v>1.467131</v>
      </c>
      <c r="N453" s="34">
        <v>4.8999999999999998E-5</v>
      </c>
      <c r="O453" s="35">
        <v>-1.5269999999999999</v>
      </c>
      <c r="P453" s="35">
        <v>5.4999999999999997E-3</v>
      </c>
      <c r="Q453" s="36">
        <v>-1.2749999999999999</v>
      </c>
      <c r="R453" s="36">
        <v>0.04</v>
      </c>
      <c r="T453" s="49">
        <v>394.5</v>
      </c>
      <c r="U453" s="49">
        <v>9.1</v>
      </c>
      <c r="V453" s="49">
        <v>96.549192364170338</v>
      </c>
      <c r="W453" s="9">
        <f t="shared" si="44"/>
        <v>0.28235936670468259</v>
      </c>
      <c r="X453" s="9">
        <f t="shared" ref="X453:X487" si="45">SQRT(G453^2+$X$4^2)</f>
        <v>4.6111260304368053E-5</v>
      </c>
      <c r="Y453" s="10">
        <f t="shared" ref="Y453:Y487" si="46">((W453/(0.282785-(0.0336*(EXP($W$4*T453*1000000)-1))))-1)*10000</f>
        <v>-6.2733500068645753</v>
      </c>
      <c r="Z453" s="10">
        <f t="shared" ref="Z453:Z487" si="47">((((W453+X453)/(0.282785-(0.0336*(EXP($W$4*T453*1000000)-1))))-1)*10000)-Y453</f>
        <v>1.6320454899243497</v>
      </c>
      <c r="AA453" s="51">
        <f t="shared" si="41"/>
        <v>1.2348717034768231</v>
      </c>
    </row>
    <row r="454" spans="1:27" ht="15" customHeight="1" x14ac:dyDescent="0.25">
      <c r="A454" s="30" t="s">
        <v>564</v>
      </c>
      <c r="B454" s="31">
        <v>34.692</v>
      </c>
      <c r="C454" s="32">
        <v>69</v>
      </c>
      <c r="D454" s="31">
        <v>4.6399999999999997</v>
      </c>
      <c r="E454" s="32"/>
      <c r="F454" s="33">
        <v>0.28235100000000002</v>
      </c>
      <c r="G454" s="33">
        <v>7.2000000000000002E-5</v>
      </c>
      <c r="H454" s="33">
        <v>2.2929999999999999E-3</v>
      </c>
      <c r="I454" s="33">
        <v>7.2000000000000002E-5</v>
      </c>
      <c r="J454" s="34">
        <v>6.1100000000000002E-2</v>
      </c>
      <c r="K454" s="34">
        <v>1.6999999999999999E-3</v>
      </c>
      <c r="M454" s="34">
        <v>1.4673039999999999</v>
      </c>
      <c r="N454" s="34">
        <v>7.4999999999999993E-5</v>
      </c>
      <c r="O454" s="35">
        <v>-1.5215000000000001</v>
      </c>
      <c r="P454" s="35">
        <v>7.1000000000000004E-3</v>
      </c>
      <c r="Q454" s="36">
        <v>-1.2450000000000001</v>
      </c>
      <c r="R454" s="36">
        <v>3.5999999999999997E-2</v>
      </c>
      <c r="T454" s="49">
        <v>326.10000000000002</v>
      </c>
      <c r="U454" s="49">
        <v>7.8</v>
      </c>
      <c r="V454" s="49">
        <v>99.572519083969468</v>
      </c>
      <c r="W454" s="9">
        <f t="shared" si="44"/>
        <v>0.28233699697394271</v>
      </c>
      <c r="X454" s="9">
        <f t="shared" si="45"/>
        <v>7.8874890344501837E-5</v>
      </c>
      <c r="Y454" s="10">
        <f t="shared" si="46"/>
        <v>-8.5927083012138361</v>
      </c>
      <c r="Z454" s="10">
        <f t="shared" si="47"/>
        <v>2.7912429577658937</v>
      </c>
      <c r="AA454" s="51">
        <f t="shared" ref="AA454:AA517" si="48">(1/0.00001867*LN(1+(F454-0.28325)/(H454-0.0388)))/1000</f>
        <v>1.3030046244260938</v>
      </c>
    </row>
    <row r="455" spans="1:27" ht="15" customHeight="1" x14ac:dyDescent="0.25">
      <c r="A455" s="30" t="s">
        <v>565</v>
      </c>
      <c r="B455" s="31">
        <v>36.363999999999997</v>
      </c>
      <c r="C455" s="32">
        <v>73</v>
      </c>
      <c r="D455" s="31">
        <v>9.08</v>
      </c>
      <c r="E455" s="32"/>
      <c r="F455" s="33">
        <v>0.28234599999999999</v>
      </c>
      <c r="G455" s="33">
        <v>2.6999999999999999E-5</v>
      </c>
      <c r="H455" s="33">
        <v>6.2719999999999996E-4</v>
      </c>
      <c r="I455" s="33">
        <v>1.3999999999999999E-6</v>
      </c>
      <c r="J455" s="34">
        <v>1.7523E-2</v>
      </c>
      <c r="K455" s="34">
        <v>7.2999999999999999E-5</v>
      </c>
      <c r="M455" s="34">
        <v>1.4672019999999999</v>
      </c>
      <c r="N455" s="34">
        <v>3.4E-5</v>
      </c>
      <c r="O455" s="35">
        <v>-1.5323</v>
      </c>
      <c r="P455" s="35">
        <v>3.7000000000000002E-3</v>
      </c>
      <c r="Q455" s="36">
        <v>-1.242</v>
      </c>
      <c r="R455" s="36">
        <v>4.3999999999999997E-2</v>
      </c>
      <c r="T455" s="49">
        <v>389.4</v>
      </c>
      <c r="U455" s="49">
        <v>8.5</v>
      </c>
      <c r="V455" s="49">
        <v>99.438202247191001</v>
      </c>
      <c r="W455" s="9">
        <f t="shared" si="44"/>
        <v>0.28234142357917741</v>
      </c>
      <c r="X455" s="9">
        <f t="shared" si="45"/>
        <v>4.2026757272685084E-5</v>
      </c>
      <c r="Y455" s="10">
        <f t="shared" si="46"/>
        <v>-7.0224087125447809</v>
      </c>
      <c r="Z455" s="10">
        <f t="shared" si="47"/>
        <v>1.4874630804651012</v>
      </c>
      <c r="AA455" s="51">
        <f t="shared" si="48"/>
        <v>1.2536540117941408</v>
      </c>
    </row>
    <row r="456" spans="1:27" ht="15" customHeight="1" x14ac:dyDescent="0.25">
      <c r="A456" s="30" t="s">
        <v>566</v>
      </c>
      <c r="B456" s="31">
        <v>32.183999999999997</v>
      </c>
      <c r="C456" s="32">
        <v>64</v>
      </c>
      <c r="D456" s="31">
        <v>10.25</v>
      </c>
      <c r="E456" s="32"/>
      <c r="F456" s="33">
        <v>0.28251199999999999</v>
      </c>
      <c r="G456" s="33">
        <v>3.1999999999999999E-5</v>
      </c>
      <c r="H456" s="33">
        <v>1.1230000000000001E-3</v>
      </c>
      <c r="I456" s="33">
        <v>1.5E-5</v>
      </c>
      <c r="J456" s="34">
        <v>3.2210000000000003E-2</v>
      </c>
      <c r="K456" s="34">
        <v>4.8999999999999998E-4</v>
      </c>
      <c r="M456" s="34">
        <v>1.467144</v>
      </c>
      <c r="N456" s="34">
        <v>5.5999999999999999E-5</v>
      </c>
      <c r="O456" s="35">
        <v>-1.5306</v>
      </c>
      <c r="P456" s="35">
        <v>3.7000000000000002E-3</v>
      </c>
      <c r="Q456" s="36">
        <v>-1.26</v>
      </c>
      <c r="R456" s="36">
        <v>2.9000000000000001E-2</v>
      </c>
      <c r="T456" s="49">
        <v>639.70000000000005</v>
      </c>
      <c r="U456" s="49">
        <v>12</v>
      </c>
      <c r="V456" s="49">
        <v>101.37876386687799</v>
      </c>
      <c r="W456" s="9">
        <f t="shared" si="44"/>
        <v>0.28249850737535437</v>
      </c>
      <c r="X456" s="9">
        <f t="shared" si="45"/>
        <v>4.5400972752323149E-5</v>
      </c>
      <c r="Y456" s="10">
        <f t="shared" si="46"/>
        <v>4.1505857968249238</v>
      </c>
      <c r="Z456" s="10">
        <f t="shared" si="47"/>
        <v>1.6077896211763587</v>
      </c>
      <c r="AA456" s="51">
        <f t="shared" si="48"/>
        <v>1.0390026574986235</v>
      </c>
    </row>
    <row r="457" spans="1:27" ht="15" customHeight="1" x14ac:dyDescent="0.25">
      <c r="A457" s="30" t="s">
        <v>567</v>
      </c>
      <c r="B457" s="31">
        <v>36.363999999999997</v>
      </c>
      <c r="C457" s="32">
        <v>73</v>
      </c>
      <c r="D457" s="31">
        <v>9.44</v>
      </c>
      <c r="E457" s="32"/>
      <c r="F457" s="33">
        <v>0.28198899999999999</v>
      </c>
      <c r="G457" s="33">
        <v>3.1000000000000001E-5</v>
      </c>
      <c r="H457" s="33">
        <v>7.7240000000000002E-4</v>
      </c>
      <c r="I457" s="33">
        <v>1.3999999999999999E-6</v>
      </c>
      <c r="J457" s="34">
        <v>2.2595000000000001E-2</v>
      </c>
      <c r="K457" s="34">
        <v>6.9999999999999994E-5</v>
      </c>
      <c r="M457" s="34">
        <v>1.4671639999999999</v>
      </c>
      <c r="N457" s="34">
        <v>4.3000000000000002E-5</v>
      </c>
      <c r="O457" s="35">
        <v>-1.5416000000000001</v>
      </c>
      <c r="P457" s="35">
        <v>4.0000000000000001E-3</v>
      </c>
      <c r="Q457" s="36">
        <v>-1.2070000000000001</v>
      </c>
      <c r="R457" s="36">
        <v>0.04</v>
      </c>
      <c r="T457" s="49">
        <v>1065</v>
      </c>
      <c r="U457" s="49">
        <v>22</v>
      </c>
      <c r="V457" s="49">
        <v>99.069767441860463</v>
      </c>
      <c r="W457" s="9">
        <f t="shared" si="44"/>
        <v>0.28197348824262997</v>
      </c>
      <c r="X457" s="9">
        <f t="shared" si="45"/>
        <v>4.4701770958846688E-5</v>
      </c>
      <c r="Y457" s="10">
        <f t="shared" si="46"/>
        <v>-4.8469799886707854</v>
      </c>
      <c r="Z457" s="10">
        <f t="shared" si="47"/>
        <v>1.5845498234023925</v>
      </c>
      <c r="AA457" s="51">
        <f t="shared" si="48"/>
        <v>1.7473052267200895</v>
      </c>
    </row>
    <row r="458" spans="1:27" ht="15" customHeight="1" x14ac:dyDescent="0.25">
      <c r="A458" s="30" t="s">
        <v>568</v>
      </c>
      <c r="B458" s="31">
        <v>36.363999999999997</v>
      </c>
      <c r="C458" s="32">
        <v>73</v>
      </c>
      <c r="D458" s="31">
        <v>9.0500000000000007</v>
      </c>
      <c r="E458" s="32"/>
      <c r="F458" s="33">
        <v>0.28234700000000001</v>
      </c>
      <c r="G458" s="33">
        <v>3.1999999999999999E-5</v>
      </c>
      <c r="H458" s="33">
        <v>7.0797999999999998E-4</v>
      </c>
      <c r="I458" s="33">
        <v>7.5000000000000002E-7</v>
      </c>
      <c r="J458" s="34">
        <v>1.9421999999999998E-2</v>
      </c>
      <c r="K458" s="34">
        <v>3.8999999999999999E-5</v>
      </c>
      <c r="M458" s="34">
        <v>1.4672149999999999</v>
      </c>
      <c r="N458" s="34">
        <v>4.6999999999999997E-5</v>
      </c>
      <c r="O458" s="35">
        <v>-1.5344</v>
      </c>
      <c r="P458" s="35">
        <v>3.5999999999999999E-3</v>
      </c>
      <c r="Q458" s="36">
        <v>-1.25</v>
      </c>
      <c r="R458" s="36">
        <v>4.8000000000000001E-2</v>
      </c>
      <c r="T458" s="49">
        <v>397.7</v>
      </c>
      <c r="U458" s="49">
        <v>9.4</v>
      </c>
      <c r="V458" s="49">
        <v>98.440594059405939</v>
      </c>
      <c r="W458" s="9">
        <f t="shared" si="44"/>
        <v>0.28234172364233684</v>
      </c>
      <c r="X458" s="9">
        <f t="shared" si="45"/>
        <v>4.5400972752323149E-5</v>
      </c>
      <c r="Y458" s="10">
        <f t="shared" si="46"/>
        <v>-6.8262746069236435</v>
      </c>
      <c r="Z458" s="10">
        <f t="shared" si="47"/>
        <v>1.6069173275656823</v>
      </c>
      <c r="AA458" s="51">
        <f t="shared" si="48"/>
        <v>1.2549081034979401</v>
      </c>
    </row>
    <row r="459" spans="1:27" ht="15" customHeight="1" x14ac:dyDescent="0.25">
      <c r="A459" s="30" t="s">
        <v>569</v>
      </c>
      <c r="B459" s="31">
        <v>20.062999999999999</v>
      </c>
      <c r="C459" s="32">
        <v>40</v>
      </c>
      <c r="D459" s="31">
        <v>10.58</v>
      </c>
      <c r="E459" s="32"/>
      <c r="F459" s="33">
        <v>0.28199099999999999</v>
      </c>
      <c r="G459" s="33">
        <v>4.8000000000000001E-5</v>
      </c>
      <c r="H459" s="33">
        <v>1.235E-3</v>
      </c>
      <c r="I459" s="33">
        <v>3.0000000000000001E-5</v>
      </c>
      <c r="J459" s="34">
        <v>3.7310000000000003E-2</v>
      </c>
      <c r="K459" s="34">
        <v>8.0999999999999996E-4</v>
      </c>
      <c r="M459" s="34">
        <v>1.46716</v>
      </c>
      <c r="N459" s="34">
        <v>6.3E-5</v>
      </c>
      <c r="O459" s="35">
        <v>-1.5354000000000001</v>
      </c>
      <c r="P459" s="35">
        <v>4.4000000000000003E-3</v>
      </c>
      <c r="Q459" s="36">
        <v>-1.2929999999999999</v>
      </c>
      <c r="R459" s="36">
        <v>2.7E-2</v>
      </c>
      <c r="T459" s="49">
        <v>635.79999999999995</v>
      </c>
      <c r="U459" s="49">
        <v>14</v>
      </c>
      <c r="V459" s="49">
        <v>99.188767550702011</v>
      </c>
      <c r="W459" s="9">
        <f t="shared" si="44"/>
        <v>0.28197625271849275</v>
      </c>
      <c r="X459" s="9">
        <f t="shared" si="45"/>
        <v>5.7803532131325585E-5</v>
      </c>
      <c r="Y459" s="10">
        <f t="shared" si="46"/>
        <v>-14.431625564664818</v>
      </c>
      <c r="Z459" s="10">
        <f t="shared" si="47"/>
        <v>2.0469848677551195</v>
      </c>
      <c r="AA459" s="51">
        <f t="shared" si="48"/>
        <v>1.7657121736363908</v>
      </c>
    </row>
    <row r="460" spans="1:27" ht="15" customHeight="1" x14ac:dyDescent="0.25">
      <c r="A460" s="30" t="s">
        <v>570</v>
      </c>
      <c r="B460" s="31">
        <v>36.781999999999996</v>
      </c>
      <c r="C460" s="32">
        <v>74</v>
      </c>
      <c r="D460" s="31">
        <v>6.0279999999999996</v>
      </c>
      <c r="E460" s="32"/>
      <c r="F460" s="33">
        <v>0.28248099999999998</v>
      </c>
      <c r="G460" s="33">
        <v>4.1999999999999998E-5</v>
      </c>
      <c r="H460" s="33">
        <v>7.6800000000000002E-4</v>
      </c>
      <c r="I460" s="33">
        <v>1.4E-5</v>
      </c>
      <c r="J460" s="34">
        <v>2.0320000000000001E-2</v>
      </c>
      <c r="K460" s="34">
        <v>4.0000000000000002E-4</v>
      </c>
      <c r="M460" s="34">
        <v>1.4670989999999999</v>
      </c>
      <c r="N460" s="34">
        <v>6.0000000000000002E-5</v>
      </c>
      <c r="O460" s="35">
        <v>-1.5293000000000001</v>
      </c>
      <c r="P460" s="35">
        <v>5.3E-3</v>
      </c>
      <c r="Q460" s="36">
        <v>-1.2649999999999999</v>
      </c>
      <c r="R460" s="36">
        <v>0.06</v>
      </c>
      <c r="T460" s="49">
        <v>326.60000000000002</v>
      </c>
      <c r="U460" s="49">
        <v>8.6</v>
      </c>
      <c r="V460" s="49">
        <v>101.36561142147735</v>
      </c>
      <c r="W460" s="9">
        <f t="shared" si="44"/>
        <v>0.28247630271973839</v>
      </c>
      <c r="X460" s="9">
        <f t="shared" si="45"/>
        <v>5.2926820486943938E-5</v>
      </c>
      <c r="Y460" s="10">
        <f t="shared" si="46"/>
        <v>-3.6517606907571221</v>
      </c>
      <c r="Z460" s="10">
        <f t="shared" si="47"/>
        <v>1.8729887204449458</v>
      </c>
      <c r="AA460" s="51">
        <f t="shared" si="48"/>
        <v>1.0722072241640763</v>
      </c>
    </row>
    <row r="461" spans="1:27" ht="15" customHeight="1" x14ac:dyDescent="0.25">
      <c r="A461" s="30" t="s">
        <v>571</v>
      </c>
      <c r="B461" s="31">
        <v>35.945999999999998</v>
      </c>
      <c r="C461" s="32">
        <v>72</v>
      </c>
      <c r="D461" s="31">
        <v>8.77</v>
      </c>
      <c r="E461" s="32"/>
      <c r="F461" s="33">
        <v>0.28193000000000001</v>
      </c>
      <c r="G461" s="33">
        <v>2.8E-5</v>
      </c>
      <c r="H461" s="33">
        <v>4.5899999999999999E-4</v>
      </c>
      <c r="I461" s="33">
        <v>3.1000000000000001E-5</v>
      </c>
      <c r="J461" s="34">
        <v>1.277E-2</v>
      </c>
      <c r="K461" s="34">
        <v>9.6000000000000002E-4</v>
      </c>
      <c r="M461" s="34">
        <v>1.4671190000000001</v>
      </c>
      <c r="N461" s="34">
        <v>4.1999999999999998E-5</v>
      </c>
      <c r="O461" s="35">
        <v>-1.5365</v>
      </c>
      <c r="P461" s="35">
        <v>3.3999999999999998E-3</v>
      </c>
      <c r="Q461" s="36">
        <v>-1.2809999999999999</v>
      </c>
      <c r="R461" s="36">
        <v>7.5999999999999998E-2</v>
      </c>
      <c r="T461" s="49">
        <v>990</v>
      </c>
      <c r="U461" s="49">
        <v>21</v>
      </c>
      <c r="V461" s="49">
        <v>99.208337508768423</v>
      </c>
      <c r="W461" s="9">
        <f t="shared" si="44"/>
        <v>0.28192143727536989</v>
      </c>
      <c r="X461" s="9">
        <f t="shared" si="45"/>
        <v>4.267608612393115E-5</v>
      </c>
      <c r="Y461" s="10">
        <f t="shared" si="46"/>
        <v>-8.3906442236891809</v>
      </c>
      <c r="Z461" s="10">
        <f t="shared" si="47"/>
        <v>1.5124879665218138</v>
      </c>
      <c r="AA461" s="51">
        <f t="shared" si="48"/>
        <v>1.8129896838619215</v>
      </c>
    </row>
    <row r="462" spans="1:27" ht="15" customHeight="1" x14ac:dyDescent="0.25">
      <c r="A462" s="30" t="s">
        <v>572</v>
      </c>
      <c r="B462" s="31">
        <v>28.004000000000001</v>
      </c>
      <c r="C462" s="32">
        <v>56</v>
      </c>
      <c r="D462" s="31">
        <v>6.76</v>
      </c>
      <c r="E462" s="32"/>
      <c r="F462" s="33">
        <v>0.28241699999999997</v>
      </c>
      <c r="G462" s="33">
        <v>4.8000000000000001E-5</v>
      </c>
      <c r="H462" s="33">
        <v>1.1440000000000001E-3</v>
      </c>
      <c r="I462" s="33">
        <v>1.5E-5</v>
      </c>
      <c r="J462" s="34">
        <v>3.116E-2</v>
      </c>
      <c r="K462" s="34">
        <v>5.9000000000000003E-4</v>
      </c>
      <c r="M462" s="34">
        <v>1.467087</v>
      </c>
      <c r="N462" s="34">
        <v>5.8E-5</v>
      </c>
      <c r="O462" s="35">
        <v>-1.5327999999999999</v>
      </c>
      <c r="P462" s="35">
        <v>5.1999999999999998E-3</v>
      </c>
      <c r="Q462" s="36">
        <v>-1.2609999999999999</v>
      </c>
      <c r="R462" s="36">
        <v>4.5999999999999999E-2</v>
      </c>
      <c r="T462" s="49">
        <v>311.7</v>
      </c>
      <c r="U462" s="49">
        <v>6.7</v>
      </c>
      <c r="V462" s="49">
        <v>97.803577031691248</v>
      </c>
      <c r="W462" s="9">
        <f t="shared" si="44"/>
        <v>0.28241032315287479</v>
      </c>
      <c r="X462" s="9">
        <f t="shared" si="45"/>
        <v>5.7803532131325585E-5</v>
      </c>
      <c r="Y462" s="10">
        <f t="shared" si="46"/>
        <v>-6.3192024481717457</v>
      </c>
      <c r="Z462" s="10">
        <f t="shared" si="47"/>
        <v>2.0454990548579577</v>
      </c>
      <c r="AA462" s="51">
        <f t="shared" si="48"/>
        <v>1.1719433361050444</v>
      </c>
    </row>
    <row r="463" spans="1:27" ht="15" customHeight="1" x14ac:dyDescent="0.25">
      <c r="A463" s="30" t="s">
        <v>573</v>
      </c>
      <c r="B463" s="31">
        <v>33.856000000000002</v>
      </c>
      <c r="C463" s="32">
        <v>68</v>
      </c>
      <c r="D463" s="31">
        <v>8.92</v>
      </c>
      <c r="E463" s="32"/>
      <c r="F463" s="33">
        <v>0.282362</v>
      </c>
      <c r="G463" s="33">
        <v>3.4999999999999997E-5</v>
      </c>
      <c r="H463" s="33">
        <v>1.2600999999999999E-3</v>
      </c>
      <c r="I463" s="33">
        <v>2.7E-6</v>
      </c>
      <c r="J463" s="34">
        <v>3.5902000000000003E-2</v>
      </c>
      <c r="K463" s="34">
        <v>8.0000000000000007E-5</v>
      </c>
      <c r="M463" s="34">
        <v>1.46716</v>
      </c>
      <c r="N463" s="34">
        <v>5.0000000000000002E-5</v>
      </c>
      <c r="O463" s="35">
        <v>-1.5234000000000001</v>
      </c>
      <c r="P463" s="35">
        <v>3.8E-3</v>
      </c>
      <c r="Q463" s="36">
        <v>-1.2549999999999999</v>
      </c>
      <c r="R463" s="36">
        <v>2.5000000000000001E-2</v>
      </c>
      <c r="T463" s="49">
        <v>392.4</v>
      </c>
      <c r="U463" s="49">
        <v>8.1999999999999993</v>
      </c>
      <c r="V463" s="49">
        <v>99.366928336287657</v>
      </c>
      <c r="W463" s="9">
        <f t="shared" si="44"/>
        <v>0.28235273447262355</v>
      </c>
      <c r="X463" s="9">
        <f t="shared" si="45"/>
        <v>4.7563098373184102E-5</v>
      </c>
      <c r="Y463" s="10">
        <f t="shared" si="46"/>
        <v>-6.5550278344506108</v>
      </c>
      <c r="Z463" s="10">
        <f t="shared" si="47"/>
        <v>1.6834234213658483</v>
      </c>
      <c r="AA463" s="51">
        <f t="shared" si="48"/>
        <v>1.2522437571165408</v>
      </c>
    </row>
    <row r="464" spans="1:27" ht="15" customHeight="1" x14ac:dyDescent="0.25">
      <c r="A464" s="30" t="s">
        <v>574</v>
      </c>
      <c r="B464" s="31">
        <v>35.945999999999998</v>
      </c>
      <c r="C464" s="32">
        <v>72</v>
      </c>
      <c r="D464" s="31">
        <v>7.17</v>
      </c>
      <c r="E464" s="32"/>
      <c r="F464" s="33">
        <v>0.28232699999999999</v>
      </c>
      <c r="G464" s="33">
        <v>4.0000000000000003E-5</v>
      </c>
      <c r="H464" s="33">
        <v>1.225E-3</v>
      </c>
      <c r="I464" s="33">
        <v>6.6000000000000005E-5</v>
      </c>
      <c r="J464" s="34">
        <v>3.4799999999999998E-2</v>
      </c>
      <c r="K464" s="34">
        <v>2.0999999999999999E-3</v>
      </c>
      <c r="M464" s="34">
        <v>1.4671920000000001</v>
      </c>
      <c r="N464" s="34">
        <v>5.1999999999999997E-5</v>
      </c>
      <c r="O464" s="35">
        <v>-1.5224</v>
      </c>
      <c r="P464" s="35">
        <v>5.1000000000000004E-3</v>
      </c>
      <c r="Q464" s="36">
        <v>-1.2589999999999999</v>
      </c>
      <c r="R464" s="36">
        <v>3.3000000000000002E-2</v>
      </c>
      <c r="T464" s="49">
        <v>393</v>
      </c>
      <c r="U464" s="49">
        <v>8.9</v>
      </c>
      <c r="V464" s="49">
        <v>98.917694437452809</v>
      </c>
      <c r="W464" s="9">
        <f t="shared" si="44"/>
        <v>0.28231797873983122</v>
      </c>
      <c r="X464" s="9">
        <f t="shared" si="45"/>
        <v>5.1354146150600042E-5</v>
      </c>
      <c r="Y464" s="10">
        <f t="shared" si="46"/>
        <v>-7.7717448069603012</v>
      </c>
      <c r="Z464" s="10">
        <f t="shared" si="47"/>
        <v>1.8176042222950439</v>
      </c>
      <c r="AA464" s="51">
        <f t="shared" si="48"/>
        <v>1.2998048341406432</v>
      </c>
    </row>
    <row r="465" spans="1:27" ht="15" customHeight="1" x14ac:dyDescent="0.25">
      <c r="A465" s="30" t="s">
        <v>575</v>
      </c>
      <c r="B465" s="31">
        <v>35.945999999999998</v>
      </c>
      <c r="C465" s="32">
        <v>72</v>
      </c>
      <c r="D465" s="31">
        <v>7.24</v>
      </c>
      <c r="E465" s="32"/>
      <c r="F465" s="33">
        <v>0.28240300000000002</v>
      </c>
      <c r="G465" s="33">
        <v>3.3000000000000003E-5</v>
      </c>
      <c r="H465" s="33">
        <v>1.279E-3</v>
      </c>
      <c r="I465" s="33">
        <v>5.0000000000000002E-5</v>
      </c>
      <c r="J465" s="34">
        <v>3.5000000000000003E-2</v>
      </c>
      <c r="K465" s="34">
        <v>1.2999999999999999E-3</v>
      </c>
      <c r="M465" s="34">
        <v>1.4671540000000001</v>
      </c>
      <c r="N465" s="34">
        <v>6.0000000000000002E-5</v>
      </c>
      <c r="O465" s="35">
        <v>-1.5334000000000001</v>
      </c>
      <c r="P465" s="35">
        <v>4.7999999999999996E-3</v>
      </c>
      <c r="Q465" s="36">
        <v>-1.254</v>
      </c>
      <c r="R465" s="36">
        <v>3.6999999999999998E-2</v>
      </c>
      <c r="T465" s="49">
        <v>348.1</v>
      </c>
      <c r="U465" s="49">
        <v>7.7</v>
      </c>
      <c r="V465" s="49">
        <v>99.004550625711047</v>
      </c>
      <c r="W465" s="9">
        <f t="shared" si="44"/>
        <v>0.28239466067507063</v>
      </c>
      <c r="X465" s="9">
        <f t="shared" si="45"/>
        <v>4.6111260304368053E-5</v>
      </c>
      <c r="Y465" s="10">
        <f t="shared" si="46"/>
        <v>-6.0609180879800384</v>
      </c>
      <c r="Z465" s="10">
        <f t="shared" si="47"/>
        <v>1.6318762025113731</v>
      </c>
      <c r="AA465" s="51">
        <f t="shared" si="48"/>
        <v>1.1956616288282882</v>
      </c>
    </row>
    <row r="466" spans="1:27" ht="15" customHeight="1" x14ac:dyDescent="0.25">
      <c r="A466" s="30" t="s">
        <v>576</v>
      </c>
      <c r="B466" s="31">
        <v>30.094000000000001</v>
      </c>
      <c r="C466" s="32">
        <v>60</v>
      </c>
      <c r="D466" s="31">
        <v>9.85</v>
      </c>
      <c r="E466" s="32"/>
      <c r="F466" s="33">
        <v>0.28150599999999998</v>
      </c>
      <c r="G466" s="33">
        <v>4.3000000000000002E-5</v>
      </c>
      <c r="H466" s="33">
        <v>1.632E-3</v>
      </c>
      <c r="I466" s="33">
        <v>1.8E-5</v>
      </c>
      <c r="J466" s="34">
        <v>4.6080000000000003E-2</v>
      </c>
      <c r="K466" s="34">
        <v>4.4999999999999999E-4</v>
      </c>
      <c r="M466" s="34">
        <v>1.4672019999999999</v>
      </c>
      <c r="N466" s="34">
        <v>4.5000000000000003E-5</v>
      </c>
      <c r="O466" s="35">
        <v>-1.538</v>
      </c>
      <c r="P466" s="35">
        <v>4.0000000000000001E-3</v>
      </c>
      <c r="Q466" s="36">
        <v>-1.262</v>
      </c>
      <c r="R466" s="36">
        <v>2.5000000000000001E-2</v>
      </c>
      <c r="T466" s="49">
        <v>1965</v>
      </c>
      <c r="U466" s="49">
        <v>24</v>
      </c>
      <c r="V466" s="49">
        <v>100.15189873417722</v>
      </c>
      <c r="W466" s="9">
        <f t="shared" si="44"/>
        <v>0.28144501573908598</v>
      </c>
      <c r="X466" s="9">
        <f t="shared" si="45"/>
        <v>5.3723815267134449E-5</v>
      </c>
      <c r="Y466" s="10">
        <f t="shared" si="46"/>
        <v>-2.9988319329288249</v>
      </c>
      <c r="Z466" s="10">
        <f t="shared" si="47"/>
        <v>1.9082840837247872</v>
      </c>
      <c r="AA466" s="51">
        <f t="shared" si="48"/>
        <v>2.4560530431520693</v>
      </c>
    </row>
    <row r="467" spans="1:27" ht="15" customHeight="1" x14ac:dyDescent="0.25">
      <c r="A467" s="30" t="s">
        <v>577</v>
      </c>
      <c r="B467" s="31">
        <v>36.363999999999997</v>
      </c>
      <c r="C467" s="32">
        <v>73</v>
      </c>
      <c r="D467" s="31">
        <v>9.36</v>
      </c>
      <c r="E467" s="32"/>
      <c r="F467" s="33">
        <v>0.28245199999999998</v>
      </c>
      <c r="G467" s="33">
        <v>2.8E-5</v>
      </c>
      <c r="H467" s="33">
        <v>1.2229999999999999E-3</v>
      </c>
      <c r="I467" s="33">
        <v>1.5999999999999999E-5</v>
      </c>
      <c r="J467" s="34">
        <v>3.533E-2</v>
      </c>
      <c r="K467" s="34">
        <v>5.4000000000000001E-4</v>
      </c>
      <c r="M467" s="34">
        <v>1.4671670000000001</v>
      </c>
      <c r="N467" s="34">
        <v>4.6999999999999997E-5</v>
      </c>
      <c r="O467" s="35">
        <v>-1.532</v>
      </c>
      <c r="P467" s="35">
        <v>3.5999999999999999E-3</v>
      </c>
      <c r="Q467" s="36">
        <v>-1.2410000000000001</v>
      </c>
      <c r="R467" s="36">
        <v>2.5999999999999999E-2</v>
      </c>
      <c r="T467" s="49">
        <v>331.9</v>
      </c>
      <c r="U467" s="49">
        <v>7.6</v>
      </c>
      <c r="V467" s="49">
        <v>99.609843937575022</v>
      </c>
      <c r="W467" s="9">
        <f t="shared" si="44"/>
        <v>0.28244439806256544</v>
      </c>
      <c r="X467" s="9">
        <f t="shared" si="45"/>
        <v>4.267608612393115E-5</v>
      </c>
      <c r="Y467" s="10">
        <f t="shared" si="46"/>
        <v>-4.6624838100595145</v>
      </c>
      <c r="Z467" s="10">
        <f t="shared" si="47"/>
        <v>1.510250823185677</v>
      </c>
      <c r="AA467" s="51">
        <f t="shared" si="48"/>
        <v>1.1255514089581951</v>
      </c>
    </row>
    <row r="468" spans="1:27" ht="15" customHeight="1" x14ac:dyDescent="0.25">
      <c r="A468" s="30" t="s">
        <v>578</v>
      </c>
      <c r="B468" s="31">
        <v>36.363999999999997</v>
      </c>
      <c r="C468" s="32">
        <v>73</v>
      </c>
      <c r="D468" s="31">
        <v>8.82</v>
      </c>
      <c r="E468" s="32"/>
      <c r="F468" s="33">
        <v>0.28143699999999999</v>
      </c>
      <c r="G468" s="33">
        <v>2.3E-5</v>
      </c>
      <c r="H468" s="33">
        <v>5.7200000000000003E-4</v>
      </c>
      <c r="I468" s="33">
        <v>1.5999999999999999E-5</v>
      </c>
      <c r="J468" s="34">
        <v>1.6310000000000002E-2</v>
      </c>
      <c r="K468" s="34">
        <v>4.4000000000000002E-4</v>
      </c>
      <c r="M468" s="34">
        <v>1.467201</v>
      </c>
      <c r="N468" s="34">
        <v>4.3000000000000002E-5</v>
      </c>
      <c r="O468" s="35">
        <v>-1.5427999999999999</v>
      </c>
      <c r="P468" s="35">
        <v>3.8999999999999998E-3</v>
      </c>
      <c r="Q468" s="36">
        <v>-1.319</v>
      </c>
      <c r="R468" s="36">
        <v>5.7000000000000002E-2</v>
      </c>
      <c r="T468" s="49">
        <v>1907</v>
      </c>
      <c r="U468" s="49">
        <v>24</v>
      </c>
      <c r="V468" s="49">
        <v>98.553829673272631</v>
      </c>
      <c r="W468" s="9">
        <f t="shared" si="44"/>
        <v>0.28141626780805606</v>
      </c>
      <c r="X468" s="9">
        <f t="shared" si="45"/>
        <v>3.95758553521865E-5</v>
      </c>
      <c r="Y468" s="10">
        <f t="shared" si="46"/>
        <v>-5.359188125487746</v>
      </c>
      <c r="Z468" s="10">
        <f t="shared" si="47"/>
        <v>1.4055564809700716</v>
      </c>
      <c r="AA468" s="51">
        <f t="shared" si="48"/>
        <v>2.4818263393782112</v>
      </c>
    </row>
    <row r="469" spans="1:27" ht="15" customHeight="1" x14ac:dyDescent="0.25">
      <c r="A469" s="30" t="s">
        <v>579</v>
      </c>
      <c r="B469" s="31">
        <v>20.062999999999999</v>
      </c>
      <c r="C469" s="32">
        <v>40</v>
      </c>
      <c r="D469" s="31">
        <v>8.19</v>
      </c>
      <c r="E469" s="32"/>
      <c r="F469" s="33">
        <v>0.28225699999999998</v>
      </c>
      <c r="G469" s="33">
        <v>3.8999999999999999E-5</v>
      </c>
      <c r="H469" s="33">
        <v>7.9799999999999999E-4</v>
      </c>
      <c r="I469" s="33">
        <v>1.9000000000000001E-5</v>
      </c>
      <c r="J469" s="34">
        <v>2.3269999999999999E-2</v>
      </c>
      <c r="K469" s="34">
        <v>7.5000000000000002E-4</v>
      </c>
      <c r="M469" s="34">
        <v>1.467233</v>
      </c>
      <c r="N469" s="34">
        <v>6.0999999999999999E-5</v>
      </c>
      <c r="O469" s="35">
        <v>-1.5399</v>
      </c>
      <c r="P469" s="35">
        <v>4.7000000000000002E-3</v>
      </c>
      <c r="Q469" s="36">
        <v>-1.2150000000000001</v>
      </c>
      <c r="R469" s="36">
        <v>4.8000000000000001E-2</v>
      </c>
      <c r="T469" s="49">
        <v>314.5</v>
      </c>
      <c r="U469" s="49">
        <v>7.8</v>
      </c>
      <c r="V469" s="49">
        <v>97.822706065318826</v>
      </c>
      <c r="W469" s="9">
        <f t="shared" si="44"/>
        <v>0.28225230058812822</v>
      </c>
      <c r="X469" s="9">
        <f t="shared" si="45"/>
        <v>5.0579129360410992E-5</v>
      </c>
      <c r="Y469" s="10">
        <f t="shared" si="46"/>
        <v>-11.848715059733506</v>
      </c>
      <c r="Z469" s="10">
        <f t="shared" si="47"/>
        <v>1.7898596215493168</v>
      </c>
      <c r="AA469" s="51">
        <f t="shared" si="48"/>
        <v>1.381609151693717</v>
      </c>
    </row>
    <row r="470" spans="1:27" ht="15" customHeight="1" x14ac:dyDescent="0.25">
      <c r="A470" s="30" t="s">
        <v>580</v>
      </c>
      <c r="B470" s="31">
        <v>24.242999999999999</v>
      </c>
      <c r="C470" s="32">
        <v>48</v>
      </c>
      <c r="D470" s="31">
        <v>8.93</v>
      </c>
      <c r="E470" s="32"/>
      <c r="F470" s="33">
        <v>0.28233999999999998</v>
      </c>
      <c r="G470" s="33">
        <v>4.6E-5</v>
      </c>
      <c r="H470" s="33">
        <v>8.2620000000000002E-4</v>
      </c>
      <c r="I470" s="33">
        <v>3.5999999999999998E-6</v>
      </c>
      <c r="J470" s="34">
        <v>2.3453000000000002E-2</v>
      </c>
      <c r="K470" s="34">
        <v>4.3999999999999999E-5</v>
      </c>
      <c r="M470" s="34">
        <v>1.467193</v>
      </c>
      <c r="N470" s="34">
        <v>5.5999999999999999E-5</v>
      </c>
      <c r="O470" s="35">
        <v>-1.5384</v>
      </c>
      <c r="P470" s="35">
        <v>4.4000000000000003E-3</v>
      </c>
      <c r="Q470" s="36">
        <v>-1.2689999999999999</v>
      </c>
      <c r="R470" s="36">
        <v>4.1000000000000002E-2</v>
      </c>
      <c r="T470" s="49">
        <v>385.5</v>
      </c>
      <c r="U470" s="49">
        <v>8.8000000000000007</v>
      </c>
      <c r="V470" s="49">
        <v>98.744877049180332</v>
      </c>
      <c r="W470" s="9">
        <f t="shared" si="44"/>
        <v>0.28233403215274583</v>
      </c>
      <c r="X470" s="9">
        <f t="shared" si="45"/>
        <v>5.6153791740693598E-5</v>
      </c>
      <c r="Y470" s="10">
        <f t="shared" si="46"/>
        <v>-7.3711697393141762</v>
      </c>
      <c r="Z470" s="10">
        <f t="shared" si="47"/>
        <v>1.987447258829933</v>
      </c>
      <c r="AA470" s="51">
        <f t="shared" si="48"/>
        <v>1.2684125975337459</v>
      </c>
    </row>
    <row r="471" spans="1:27" ht="15" customHeight="1" x14ac:dyDescent="0.25">
      <c r="A471" s="30" t="s">
        <v>581</v>
      </c>
      <c r="B471" s="31">
        <v>32.183999999999997</v>
      </c>
      <c r="C471" s="32">
        <v>64</v>
      </c>
      <c r="D471" s="31">
        <v>8.57</v>
      </c>
      <c r="E471" s="32"/>
      <c r="F471" s="33">
        <v>0.28245500000000001</v>
      </c>
      <c r="G471" s="33">
        <v>3.3000000000000003E-5</v>
      </c>
      <c r="H471" s="33">
        <v>8.3000000000000001E-4</v>
      </c>
      <c r="I471" s="33">
        <v>1.5E-5</v>
      </c>
      <c r="J471" s="34">
        <v>2.393E-2</v>
      </c>
      <c r="K471" s="34">
        <v>5.1999999999999995E-4</v>
      </c>
      <c r="M471" s="34">
        <v>1.4671670000000001</v>
      </c>
      <c r="N471" s="34">
        <v>5.7000000000000003E-5</v>
      </c>
      <c r="O471" s="35">
        <v>-1.5282</v>
      </c>
      <c r="P471" s="35">
        <v>4.3E-3</v>
      </c>
      <c r="Q471" s="36">
        <v>-1.254</v>
      </c>
      <c r="R471" s="36">
        <v>3.5999999999999997E-2</v>
      </c>
      <c r="T471" s="49">
        <v>314.39999999999998</v>
      </c>
      <c r="U471" s="49">
        <v>6.9</v>
      </c>
      <c r="V471" s="49">
        <v>102.37707587105176</v>
      </c>
      <c r="W471" s="9">
        <f t="shared" si="44"/>
        <v>0.28245011369926853</v>
      </c>
      <c r="X471" s="9">
        <f t="shared" si="45"/>
        <v>4.6111260304368053E-5</v>
      </c>
      <c r="Y471" s="10">
        <f t="shared" si="46"/>
        <v>-4.850871910728749</v>
      </c>
      <c r="Z471" s="10">
        <f t="shared" si="47"/>
        <v>1.6317533641241333</v>
      </c>
      <c r="AA471" s="51">
        <f t="shared" si="48"/>
        <v>1.1098769912807251</v>
      </c>
    </row>
    <row r="472" spans="1:27" ht="15" customHeight="1" x14ac:dyDescent="0.25">
      <c r="A472" s="30" t="s">
        <v>582</v>
      </c>
      <c r="B472" s="31">
        <v>32.601999999999997</v>
      </c>
      <c r="C472" s="32">
        <v>65</v>
      </c>
      <c r="D472" s="31">
        <v>8.27</v>
      </c>
      <c r="E472" s="32"/>
      <c r="F472" s="33">
        <v>0.28237299999999999</v>
      </c>
      <c r="G472" s="33">
        <v>4.8999999999999998E-5</v>
      </c>
      <c r="H472" s="33">
        <v>1.0753E-3</v>
      </c>
      <c r="I472" s="33">
        <v>8.8000000000000004E-6</v>
      </c>
      <c r="J472" s="34">
        <v>2.9860000000000001E-2</v>
      </c>
      <c r="K472" s="34">
        <v>2.3000000000000001E-4</v>
      </c>
      <c r="M472" s="34">
        <v>1.46712</v>
      </c>
      <c r="N472" s="34">
        <v>5.3999999999999998E-5</v>
      </c>
      <c r="O472" s="35">
        <v>-1.5346</v>
      </c>
      <c r="P472" s="35">
        <v>4.7999999999999996E-3</v>
      </c>
      <c r="Q472" s="36">
        <v>-1.282</v>
      </c>
      <c r="R472" s="36">
        <v>4.4999999999999998E-2</v>
      </c>
      <c r="T472" s="49">
        <v>390.8</v>
      </c>
      <c r="U472" s="49">
        <v>7.8</v>
      </c>
      <c r="V472" s="49">
        <v>100.28226841159866</v>
      </c>
      <c r="W472" s="9">
        <f t="shared" si="44"/>
        <v>0.28236512566586158</v>
      </c>
      <c r="X472" s="9">
        <f t="shared" si="45"/>
        <v>5.8636578403392435E-5</v>
      </c>
      <c r="Y472" s="10">
        <f t="shared" si="46"/>
        <v>-6.1522234888100602</v>
      </c>
      <c r="Z472" s="10">
        <f t="shared" si="47"/>
        <v>2.0753449538679636</v>
      </c>
      <c r="AA472" s="51">
        <f t="shared" si="48"/>
        <v>1.2309193688139186</v>
      </c>
    </row>
    <row r="473" spans="1:27" ht="15" customHeight="1" x14ac:dyDescent="0.25">
      <c r="A473" s="30" t="s">
        <v>583</v>
      </c>
      <c r="B473" s="31">
        <v>36.363999999999997</v>
      </c>
      <c r="C473" s="32">
        <v>73</v>
      </c>
      <c r="D473" s="31">
        <v>9.77</v>
      </c>
      <c r="E473" s="32"/>
      <c r="F473" s="33">
        <v>0.28242899999999999</v>
      </c>
      <c r="G473" s="33">
        <v>3.4999999999999997E-5</v>
      </c>
      <c r="H473" s="33">
        <v>1.3680999999999999E-3</v>
      </c>
      <c r="I473" s="33">
        <v>7.9999999999999996E-6</v>
      </c>
      <c r="J473" s="34">
        <v>3.9960000000000002E-2</v>
      </c>
      <c r="K473" s="34">
        <v>2.9E-4</v>
      </c>
      <c r="M473" s="34">
        <v>1.4671940000000001</v>
      </c>
      <c r="N473" s="34">
        <v>4.8999999999999998E-5</v>
      </c>
      <c r="O473" s="35">
        <v>-1.5343</v>
      </c>
      <c r="P473" s="35">
        <v>3.8E-3</v>
      </c>
      <c r="Q473" s="36">
        <v>-1.2809999999999999</v>
      </c>
      <c r="R473" s="36">
        <v>0.02</v>
      </c>
      <c r="T473" s="49">
        <v>333.9</v>
      </c>
      <c r="U473" s="49">
        <v>8.6</v>
      </c>
      <c r="V473" s="49">
        <v>100.87613293051359</v>
      </c>
      <c r="W473" s="9">
        <f t="shared" si="44"/>
        <v>0.28242044474497285</v>
      </c>
      <c r="X473" s="9">
        <f t="shared" si="45"/>
        <v>4.7563098373184102E-5</v>
      </c>
      <c r="Y473" s="10">
        <f t="shared" si="46"/>
        <v>-5.4655084676336063</v>
      </c>
      <c r="Z473" s="10">
        <f t="shared" si="47"/>
        <v>1.6832033093217014</v>
      </c>
      <c r="AA473" s="51">
        <f t="shared" si="48"/>
        <v>1.1620831463688395</v>
      </c>
    </row>
    <row r="474" spans="1:27" ht="15" customHeight="1" x14ac:dyDescent="0.25">
      <c r="A474" s="30" t="s">
        <v>584</v>
      </c>
      <c r="B474" s="31">
        <v>35.945999999999998</v>
      </c>
      <c r="C474" s="32">
        <v>72</v>
      </c>
      <c r="D474" s="31">
        <v>9.89</v>
      </c>
      <c r="E474" s="32"/>
      <c r="F474" s="33">
        <v>0.28229300000000002</v>
      </c>
      <c r="G474" s="33">
        <v>2.9E-5</v>
      </c>
      <c r="H474" s="33">
        <v>4.46E-4</v>
      </c>
      <c r="I474" s="33">
        <v>1.2E-5</v>
      </c>
      <c r="J474" s="34">
        <v>1.2160000000000001E-2</v>
      </c>
      <c r="K474" s="34">
        <v>2.7E-4</v>
      </c>
      <c r="M474" s="34">
        <v>1.46713</v>
      </c>
      <c r="N474" s="34">
        <v>5.0000000000000002E-5</v>
      </c>
      <c r="O474" s="35">
        <v>-1.5378000000000001</v>
      </c>
      <c r="P474" s="35">
        <v>3.7000000000000002E-3</v>
      </c>
      <c r="Q474" s="36">
        <v>-1.3160000000000001</v>
      </c>
      <c r="R474" s="36">
        <v>6.6000000000000003E-2</v>
      </c>
      <c r="T474" s="49">
        <v>661.6</v>
      </c>
      <c r="U474" s="49">
        <v>13</v>
      </c>
      <c r="V474" s="49">
        <v>101.30148522431482</v>
      </c>
      <c r="W474" s="9">
        <f t="shared" si="44"/>
        <v>0.28228745681143441</v>
      </c>
      <c r="X474" s="9">
        <f t="shared" si="45"/>
        <v>4.333876240569392E-5</v>
      </c>
      <c r="Y474" s="10">
        <f t="shared" si="46"/>
        <v>-2.8310543651310915</v>
      </c>
      <c r="Z474" s="10">
        <f t="shared" si="47"/>
        <v>1.5348359241973419</v>
      </c>
      <c r="AA474" s="51">
        <f t="shared" si="48"/>
        <v>1.3200617610349321</v>
      </c>
    </row>
    <row r="475" spans="1:27" ht="15" customHeight="1" x14ac:dyDescent="0.25">
      <c r="A475" s="30" t="s">
        <v>585</v>
      </c>
      <c r="B475" s="31">
        <v>35.945999999999998</v>
      </c>
      <c r="C475" s="32">
        <v>72</v>
      </c>
      <c r="D475" s="31">
        <v>8.35</v>
      </c>
      <c r="E475" s="32"/>
      <c r="F475" s="33">
        <v>0.28232600000000002</v>
      </c>
      <c r="G475" s="33">
        <v>3.3000000000000003E-5</v>
      </c>
      <c r="H475" s="33">
        <v>8.0940000000000005E-4</v>
      </c>
      <c r="I475" s="33">
        <v>8.8999999999999995E-6</v>
      </c>
      <c r="J475" s="34">
        <v>2.2290000000000001E-2</v>
      </c>
      <c r="K475" s="34">
        <v>2.9E-4</v>
      </c>
      <c r="M475" s="34">
        <v>1.4671689999999999</v>
      </c>
      <c r="N475" s="34">
        <v>4.8000000000000001E-5</v>
      </c>
      <c r="O475" s="35">
        <v>-1.5302</v>
      </c>
      <c r="P475" s="35">
        <v>4.3E-3</v>
      </c>
      <c r="Q475" s="36">
        <v>-1.2969999999999999</v>
      </c>
      <c r="R475" s="36">
        <v>4.7E-2</v>
      </c>
      <c r="T475" s="49">
        <v>390.6</v>
      </c>
      <c r="U475" s="49">
        <v>9.4</v>
      </c>
      <c r="V475" s="49">
        <v>100.64416387528988</v>
      </c>
      <c r="W475" s="9">
        <f t="shared" si="44"/>
        <v>0.28232007587428593</v>
      </c>
      <c r="X475" s="9">
        <f t="shared" si="45"/>
        <v>4.6111260304368053E-5</v>
      </c>
      <c r="Y475" s="10">
        <f t="shared" si="46"/>
        <v>-7.7511561152676656</v>
      </c>
      <c r="Z475" s="10">
        <f t="shared" si="47"/>
        <v>1.632031254027444</v>
      </c>
      <c r="AA475" s="51">
        <f t="shared" si="48"/>
        <v>1.2871312716126255</v>
      </c>
    </row>
    <row r="476" spans="1:27" ht="15" customHeight="1" x14ac:dyDescent="0.25">
      <c r="A476" s="30" t="s">
        <v>586</v>
      </c>
      <c r="B476" s="31">
        <v>35.945999999999998</v>
      </c>
      <c r="C476" s="32">
        <v>72</v>
      </c>
      <c r="D476" s="31">
        <v>8.9</v>
      </c>
      <c r="E476" s="32"/>
      <c r="F476" s="33">
        <v>0.28219499999999997</v>
      </c>
      <c r="G476" s="33">
        <v>2.9E-5</v>
      </c>
      <c r="H476" s="33">
        <v>3.769E-4</v>
      </c>
      <c r="I476" s="33">
        <v>2.9000000000000002E-6</v>
      </c>
      <c r="J476" s="34">
        <v>8.9200000000000008E-3</v>
      </c>
      <c r="K476" s="34">
        <v>1.2E-4</v>
      </c>
      <c r="M476" s="34">
        <v>1.4672369999999999</v>
      </c>
      <c r="N476" s="34">
        <v>4.1E-5</v>
      </c>
      <c r="O476" s="35">
        <v>-1.5390999999999999</v>
      </c>
      <c r="P476" s="35">
        <v>3.0999999999999999E-3</v>
      </c>
      <c r="Q476" s="36">
        <v>-1.325</v>
      </c>
      <c r="R476" s="36">
        <v>8.2000000000000003E-2</v>
      </c>
      <c r="T476" s="49">
        <v>602.70000000000005</v>
      </c>
      <c r="U476" s="49">
        <v>12</v>
      </c>
      <c r="V476" s="49">
        <v>99.917108753315659</v>
      </c>
      <c r="W476" s="9">
        <f t="shared" si="44"/>
        <v>0.28219073501637926</v>
      </c>
      <c r="X476" s="9">
        <f t="shared" si="45"/>
        <v>4.333876240569392E-5</v>
      </c>
      <c r="Y476" s="10">
        <f t="shared" si="46"/>
        <v>-7.5795061440731004</v>
      </c>
      <c r="Z476" s="10">
        <f t="shared" si="47"/>
        <v>1.5346327285192807</v>
      </c>
      <c r="AA476" s="51">
        <f t="shared" si="48"/>
        <v>1.4508434143804194</v>
      </c>
    </row>
    <row r="477" spans="1:27" ht="15" customHeight="1" x14ac:dyDescent="0.25">
      <c r="A477" s="30" t="s">
        <v>587</v>
      </c>
      <c r="B477" s="31">
        <v>35.945999999999998</v>
      </c>
      <c r="C477" s="32">
        <v>72</v>
      </c>
      <c r="D477" s="31">
        <v>8.86</v>
      </c>
      <c r="E477" s="32"/>
      <c r="F477" s="33">
        <v>0.28244900000000001</v>
      </c>
      <c r="G477" s="33">
        <v>3.3000000000000003E-5</v>
      </c>
      <c r="H477" s="33">
        <v>1.09E-3</v>
      </c>
      <c r="I477" s="33">
        <v>8.1000000000000004E-6</v>
      </c>
      <c r="J477" s="34">
        <v>3.0130000000000001E-2</v>
      </c>
      <c r="K477" s="34">
        <v>3.2000000000000003E-4</v>
      </c>
      <c r="M477" s="34">
        <v>1.4671270000000001</v>
      </c>
      <c r="N477" s="34">
        <v>4.8999999999999998E-5</v>
      </c>
      <c r="O477" s="35">
        <v>-1.5343</v>
      </c>
      <c r="P477" s="35">
        <v>3.7000000000000002E-3</v>
      </c>
      <c r="Q477" s="36">
        <v>-1.2390000000000001</v>
      </c>
      <c r="R477" s="36">
        <v>3.4000000000000002E-2</v>
      </c>
      <c r="T477" s="49">
        <v>321.7</v>
      </c>
      <c r="U477" s="49">
        <v>7</v>
      </c>
      <c r="V477" s="49">
        <v>99.290123456790127</v>
      </c>
      <c r="W477" s="9">
        <f t="shared" si="44"/>
        <v>0.28244243360890064</v>
      </c>
      <c r="X477" s="9">
        <f t="shared" si="45"/>
        <v>4.6111260304368053E-5</v>
      </c>
      <c r="Y477" s="10">
        <f t="shared" si="46"/>
        <v>-4.959713514226527</v>
      </c>
      <c r="Z477" s="10">
        <f t="shared" si="47"/>
        <v>1.631779964906821</v>
      </c>
      <c r="AA477" s="51">
        <f t="shared" si="48"/>
        <v>1.1257955811801457</v>
      </c>
    </row>
    <row r="478" spans="1:27" ht="15" customHeight="1" x14ac:dyDescent="0.25">
      <c r="A478" s="30" t="s">
        <v>588</v>
      </c>
      <c r="B478" s="31">
        <v>35.945999999999998</v>
      </c>
      <c r="C478" s="32">
        <v>72</v>
      </c>
      <c r="D478" s="31">
        <v>5.86</v>
      </c>
      <c r="E478" s="32"/>
      <c r="F478" s="33">
        <v>0.28236600000000001</v>
      </c>
      <c r="G478" s="33">
        <v>4.5000000000000003E-5</v>
      </c>
      <c r="H478" s="33">
        <v>9.3130000000000003E-4</v>
      </c>
      <c r="I478" s="33">
        <v>5.5999999999999997E-6</v>
      </c>
      <c r="J478" s="34">
        <v>2.5430000000000001E-2</v>
      </c>
      <c r="K478" s="34">
        <v>2.1000000000000001E-4</v>
      </c>
      <c r="M478" s="34">
        <v>1.467201</v>
      </c>
      <c r="N478" s="34">
        <v>5.7000000000000003E-5</v>
      </c>
      <c r="O478" s="35">
        <v>-1.5175000000000001</v>
      </c>
      <c r="P478" s="35">
        <v>5.4999999999999997E-3</v>
      </c>
      <c r="Q478" s="36">
        <v>-1.264</v>
      </c>
      <c r="R478" s="36">
        <v>5.8000000000000003E-2</v>
      </c>
      <c r="T478" s="49">
        <v>395.4</v>
      </c>
      <c r="U478" s="49">
        <v>9.3000000000000007</v>
      </c>
      <c r="V478" s="49">
        <v>99.596977329974806</v>
      </c>
      <c r="W478" s="9">
        <f t="shared" si="44"/>
        <v>0.28235909959504157</v>
      </c>
      <c r="X478" s="9">
        <f t="shared" si="45"/>
        <v>5.5337585119493502E-5</v>
      </c>
      <c r="Y478" s="10">
        <f t="shared" si="46"/>
        <v>-6.2626861355108421</v>
      </c>
      <c r="Z478" s="10">
        <f t="shared" si="47"/>
        <v>1.9586026802786982</v>
      </c>
      <c r="AA478" s="51">
        <f t="shared" si="48"/>
        <v>1.2359677252787582</v>
      </c>
    </row>
    <row r="479" spans="1:27" ht="15" customHeight="1" x14ac:dyDescent="0.25">
      <c r="A479" s="30" t="s">
        <v>589</v>
      </c>
      <c r="B479" s="31">
        <v>37.618000000000002</v>
      </c>
      <c r="C479" s="32">
        <v>75</v>
      </c>
      <c r="D479" s="31">
        <v>9.06</v>
      </c>
      <c r="E479" s="32"/>
      <c r="F479" s="33">
        <v>0.28203400000000001</v>
      </c>
      <c r="G479" s="33">
        <v>2.3E-5</v>
      </c>
      <c r="H479" s="33">
        <v>5.3200000000000003E-4</v>
      </c>
      <c r="I479" s="33">
        <v>1.2E-5</v>
      </c>
      <c r="J479" s="34">
        <v>1.485E-2</v>
      </c>
      <c r="K479" s="34">
        <v>4.0999999999999999E-4</v>
      </c>
      <c r="M479" s="34">
        <v>1.4671730000000001</v>
      </c>
      <c r="N479" s="34">
        <v>5.5000000000000002E-5</v>
      </c>
      <c r="O479" s="35">
        <v>-1.538</v>
      </c>
      <c r="P479" s="35">
        <v>3.3999999999999998E-3</v>
      </c>
      <c r="Q479" s="36">
        <v>-1.2709999999999999</v>
      </c>
      <c r="R479" s="36">
        <v>5.1999999999999998E-2</v>
      </c>
      <c r="T479" s="49">
        <v>951</v>
      </c>
      <c r="U479" s="49">
        <v>22</v>
      </c>
      <c r="V479" s="49">
        <v>100.63492063492063</v>
      </c>
      <c r="W479" s="9">
        <f t="shared" ref="W479:W487" si="49">F479-(H479*(EXP($W$4*T479*1000000)-1))</f>
        <v>0.28202446989560753</v>
      </c>
      <c r="X479" s="9">
        <f t="shared" si="45"/>
        <v>3.95758553521865E-5</v>
      </c>
      <c r="Y479" s="10">
        <f t="shared" si="46"/>
        <v>-5.6214838907764353</v>
      </c>
      <c r="Z479" s="10">
        <f t="shared" si="47"/>
        <v>1.4024885097208006</v>
      </c>
      <c r="AA479" s="51">
        <f t="shared" si="48"/>
        <v>1.6754948441200108</v>
      </c>
    </row>
    <row r="480" spans="1:27" ht="15" customHeight="1" x14ac:dyDescent="0.25">
      <c r="A480" s="30" t="s">
        <v>590</v>
      </c>
      <c r="B480" s="31">
        <v>36.363999999999997</v>
      </c>
      <c r="C480" s="32">
        <v>73</v>
      </c>
      <c r="D480" s="31">
        <v>7.93</v>
      </c>
      <c r="E480" s="32"/>
      <c r="F480" s="33">
        <v>0.28240199999999999</v>
      </c>
      <c r="G480" s="33">
        <v>4.0000000000000003E-5</v>
      </c>
      <c r="H480" s="33">
        <v>1.413E-3</v>
      </c>
      <c r="I480" s="33">
        <v>1.9000000000000001E-5</v>
      </c>
      <c r="J480" s="34">
        <v>4.0009999999999997E-2</v>
      </c>
      <c r="K480" s="34">
        <v>5.0000000000000001E-4</v>
      </c>
      <c r="M480" s="34">
        <v>1.4672339999999999</v>
      </c>
      <c r="N480" s="34">
        <v>4.8999999999999998E-5</v>
      </c>
      <c r="O480" s="35">
        <v>-1.5304</v>
      </c>
      <c r="P480" s="35">
        <v>4.7000000000000002E-3</v>
      </c>
      <c r="Q480" s="36">
        <v>-1.2809999999999999</v>
      </c>
      <c r="R480" s="36">
        <v>3.4000000000000002E-2</v>
      </c>
      <c r="T480" s="49">
        <v>387.6</v>
      </c>
      <c r="U480" s="49">
        <v>8.6999999999999993</v>
      </c>
      <c r="V480" s="49">
        <v>100.67532467532467</v>
      </c>
      <c r="W480" s="9">
        <f t="shared" si="49"/>
        <v>0.28239173775024323</v>
      </c>
      <c r="X480" s="9">
        <f t="shared" si="45"/>
        <v>5.1354146150600042E-5</v>
      </c>
      <c r="Y480" s="10">
        <f t="shared" si="46"/>
        <v>-5.2818615657024282</v>
      </c>
      <c r="Z480" s="10">
        <f t="shared" si="47"/>
        <v>1.8175822710120304</v>
      </c>
      <c r="AA480" s="51">
        <f t="shared" si="48"/>
        <v>1.2013002722679271</v>
      </c>
    </row>
    <row r="481" spans="1:27" ht="15" customHeight="1" x14ac:dyDescent="0.25">
      <c r="A481" s="30" t="s">
        <v>591</v>
      </c>
      <c r="B481" s="31">
        <v>36.363999999999997</v>
      </c>
      <c r="C481" s="32">
        <v>73</v>
      </c>
      <c r="D481" s="31">
        <v>8.16</v>
      </c>
      <c r="E481" s="32"/>
      <c r="F481" s="33">
        <v>0.28244999999999998</v>
      </c>
      <c r="G481" s="33">
        <v>3.4E-5</v>
      </c>
      <c r="H481" s="33">
        <v>1.018E-3</v>
      </c>
      <c r="I481" s="33">
        <v>1.7E-5</v>
      </c>
      <c r="J481" s="34">
        <v>2.7179999999999999E-2</v>
      </c>
      <c r="K481" s="34">
        <v>5.8E-4</v>
      </c>
      <c r="M481" s="34">
        <v>1.467101</v>
      </c>
      <c r="N481" s="34">
        <v>4.6E-5</v>
      </c>
      <c r="O481" s="35">
        <v>-1.5297000000000001</v>
      </c>
      <c r="P481" s="35">
        <v>4.0000000000000001E-3</v>
      </c>
      <c r="Q481" s="36">
        <v>-1.256</v>
      </c>
      <c r="R481" s="36">
        <v>3.3000000000000002E-2</v>
      </c>
      <c r="T481" s="49">
        <v>334.5</v>
      </c>
      <c r="U481" s="49">
        <v>7.6</v>
      </c>
      <c r="V481" s="49">
        <v>99.19928825622776</v>
      </c>
      <c r="W481" s="9">
        <f t="shared" si="49"/>
        <v>0.28244362257979605</v>
      </c>
      <c r="X481" s="9">
        <f t="shared" si="45"/>
        <v>4.6832129215498932E-5</v>
      </c>
      <c r="Y481" s="10">
        <f t="shared" si="46"/>
        <v>-4.6318744982898341</v>
      </c>
      <c r="Z481" s="10">
        <f t="shared" si="47"/>
        <v>1.6573373735073726</v>
      </c>
      <c r="AA481" s="51">
        <f t="shared" si="48"/>
        <v>1.1222842919677292</v>
      </c>
    </row>
    <row r="482" spans="1:27" ht="15" customHeight="1" x14ac:dyDescent="0.25">
      <c r="A482" s="30" t="s">
        <v>592</v>
      </c>
      <c r="B482" s="31">
        <v>35.945999999999998</v>
      </c>
      <c r="C482" s="32">
        <v>72</v>
      </c>
      <c r="D482" s="31">
        <v>8.44</v>
      </c>
      <c r="E482" s="32"/>
      <c r="F482" s="33">
        <v>0.28238099999999999</v>
      </c>
      <c r="G482" s="33">
        <v>3.0000000000000001E-5</v>
      </c>
      <c r="H482" s="33">
        <v>8.5879999999999995E-4</v>
      </c>
      <c r="I482" s="33">
        <v>3.9999999999999998E-6</v>
      </c>
      <c r="J482" s="34">
        <v>2.3377999999999999E-2</v>
      </c>
      <c r="K482" s="34">
        <v>9.1000000000000003E-5</v>
      </c>
      <c r="M482" s="34">
        <v>1.4671799999999999</v>
      </c>
      <c r="N482" s="34">
        <v>4.1999999999999998E-5</v>
      </c>
      <c r="O482" s="35">
        <v>-1.5314000000000001</v>
      </c>
      <c r="P482" s="35">
        <v>4.7000000000000002E-3</v>
      </c>
      <c r="Q482" s="36">
        <v>-1.264</v>
      </c>
      <c r="R482" s="36">
        <v>3.5999999999999997E-2</v>
      </c>
      <c r="T482" s="49">
        <v>392.4</v>
      </c>
      <c r="U482" s="49">
        <v>9.1999999999999993</v>
      </c>
      <c r="V482" s="49">
        <v>98.39518555667</v>
      </c>
      <c r="W482" s="9">
        <f t="shared" si="49"/>
        <v>0.28237468523536952</v>
      </c>
      <c r="X482" s="9">
        <f t="shared" si="45"/>
        <v>4.4014183246508038E-5</v>
      </c>
      <c r="Y482" s="10">
        <f t="shared" si="46"/>
        <v>-5.7781140212775917</v>
      </c>
      <c r="Z482" s="10">
        <f t="shared" si="47"/>
        <v>1.5578149759742921</v>
      </c>
      <c r="AA482" s="51">
        <f t="shared" si="48"/>
        <v>1.2129354999537423</v>
      </c>
    </row>
    <row r="483" spans="1:27" ht="15" customHeight="1" x14ac:dyDescent="0.25">
      <c r="A483" s="30" t="s">
        <v>593</v>
      </c>
      <c r="B483" s="31">
        <v>35.945999999999998</v>
      </c>
      <c r="C483" s="32">
        <v>72</v>
      </c>
      <c r="D483" s="31">
        <v>7.923</v>
      </c>
      <c r="E483" s="32"/>
      <c r="F483" s="33">
        <v>0.28219899999999998</v>
      </c>
      <c r="G483" s="33">
        <v>3.1999999999999999E-5</v>
      </c>
      <c r="H483" s="33">
        <v>4.684E-4</v>
      </c>
      <c r="I483" s="33">
        <v>6.1E-6</v>
      </c>
      <c r="J483" s="34">
        <v>1.3259999999999999E-2</v>
      </c>
      <c r="K483" s="34">
        <v>1.9000000000000001E-4</v>
      </c>
      <c r="M483" s="34">
        <v>1.467112</v>
      </c>
      <c r="N483" s="34">
        <v>4.5000000000000003E-5</v>
      </c>
      <c r="O483" s="35">
        <v>-1.5253000000000001</v>
      </c>
      <c r="P483" s="35">
        <v>4.7999999999999996E-3</v>
      </c>
      <c r="Q483" s="36">
        <v>-1.24</v>
      </c>
      <c r="R483" s="36">
        <v>7.8E-2</v>
      </c>
      <c r="T483" s="49">
        <v>1000</v>
      </c>
      <c r="U483" s="49">
        <v>25</v>
      </c>
      <c r="V483" s="49">
        <v>99.009900990099013</v>
      </c>
      <c r="W483" s="9">
        <f t="shared" si="49"/>
        <v>0.28219017282674264</v>
      </c>
      <c r="X483" s="9">
        <f t="shared" si="45"/>
        <v>4.5400972752323149E-5</v>
      </c>
      <c r="Y483" s="10">
        <f t="shared" si="46"/>
        <v>1.3601685049535739</v>
      </c>
      <c r="Z483" s="10">
        <f t="shared" si="47"/>
        <v>1.6090974251437018</v>
      </c>
      <c r="AA483" s="51">
        <f t="shared" si="48"/>
        <v>1.4488201988295415</v>
      </c>
    </row>
    <row r="484" spans="1:27" ht="15" customHeight="1" x14ac:dyDescent="0.25">
      <c r="A484" s="30" t="s">
        <v>594</v>
      </c>
      <c r="B484" s="31">
        <v>35.945999999999998</v>
      </c>
      <c r="C484" s="32">
        <v>72</v>
      </c>
      <c r="D484" s="31">
        <v>8.9600000000000009</v>
      </c>
      <c r="E484" s="32"/>
      <c r="F484" s="33">
        <v>0.28233799999999998</v>
      </c>
      <c r="G484" s="33">
        <v>3.4E-5</v>
      </c>
      <c r="H484" s="33">
        <v>8.943E-4</v>
      </c>
      <c r="I484" s="33">
        <v>6.8000000000000001E-6</v>
      </c>
      <c r="J484" s="34">
        <v>2.443E-2</v>
      </c>
      <c r="K484" s="34">
        <v>1.4999999999999999E-4</v>
      </c>
      <c r="M484" s="34">
        <v>1.467177</v>
      </c>
      <c r="N484" s="34">
        <v>4.8999999999999998E-5</v>
      </c>
      <c r="O484" s="35">
        <v>-1.5354000000000001</v>
      </c>
      <c r="P484" s="35">
        <v>3.3E-3</v>
      </c>
      <c r="Q484" s="36">
        <v>-1.2889999999999999</v>
      </c>
      <c r="R484" s="36">
        <v>3.7999999999999999E-2</v>
      </c>
      <c r="T484" s="49">
        <v>392.3</v>
      </c>
      <c r="U484" s="49">
        <v>8.5</v>
      </c>
      <c r="V484" s="49">
        <v>99.568527918781726</v>
      </c>
      <c r="W484" s="9">
        <f t="shared" si="49"/>
        <v>0.28233142588546278</v>
      </c>
      <c r="X484" s="9">
        <f t="shared" si="45"/>
        <v>4.6832129215498932E-5</v>
      </c>
      <c r="Y484" s="10">
        <f t="shared" si="46"/>
        <v>-7.3114477845281911</v>
      </c>
      <c r="Z484" s="10">
        <f t="shared" si="47"/>
        <v>1.6575515106764804</v>
      </c>
      <c r="AA484" s="51">
        <f t="shared" si="48"/>
        <v>1.2734242965615166</v>
      </c>
    </row>
    <row r="485" spans="1:27" ht="15" customHeight="1" x14ac:dyDescent="0.25">
      <c r="A485" s="30" t="s">
        <v>595</v>
      </c>
      <c r="B485" s="31">
        <v>35.945999999999998</v>
      </c>
      <c r="C485" s="32">
        <v>72</v>
      </c>
      <c r="D485" s="31">
        <v>10.37</v>
      </c>
      <c r="E485" s="32"/>
      <c r="F485" s="33">
        <v>0.28243000000000001</v>
      </c>
      <c r="G485" s="33">
        <v>3.4E-5</v>
      </c>
      <c r="H485" s="33">
        <v>2.1159999999999998E-3</v>
      </c>
      <c r="I485" s="33">
        <v>2.6999999999999999E-5</v>
      </c>
      <c r="J485" s="34">
        <v>6.1890000000000001E-2</v>
      </c>
      <c r="K485" s="34">
        <v>7.7999999999999999E-4</v>
      </c>
      <c r="M485" s="34">
        <v>1.4671320000000001</v>
      </c>
      <c r="N485" s="34">
        <v>3.8999999999999999E-5</v>
      </c>
      <c r="O485" s="35">
        <v>-1.5287999999999999</v>
      </c>
      <c r="P485" s="35">
        <v>3.8E-3</v>
      </c>
      <c r="Q485" s="36">
        <v>-1.254</v>
      </c>
      <c r="R485" s="36">
        <v>1.4999999999999999E-2</v>
      </c>
      <c r="T485" s="49">
        <v>474.8</v>
      </c>
      <c r="U485" s="49">
        <v>11</v>
      </c>
      <c r="V485" s="49">
        <v>100.21105951878431</v>
      </c>
      <c r="W485" s="9">
        <f t="shared" si="49"/>
        <v>0.28241115930067817</v>
      </c>
      <c r="X485" s="9">
        <f t="shared" si="45"/>
        <v>4.6832129215498932E-5</v>
      </c>
      <c r="Y485" s="10">
        <f t="shared" si="46"/>
        <v>-2.643280008808313</v>
      </c>
      <c r="Z485" s="10">
        <f t="shared" si="47"/>
        <v>1.6578576529469036</v>
      </c>
      <c r="AA485" s="51">
        <f t="shared" si="48"/>
        <v>1.1840868375923583</v>
      </c>
    </row>
    <row r="486" spans="1:27" ht="15" customHeight="1" x14ac:dyDescent="0.25">
      <c r="A486" s="30" t="s">
        <v>596</v>
      </c>
      <c r="B486" s="31">
        <v>28.84</v>
      </c>
      <c r="C486" s="32">
        <v>58</v>
      </c>
      <c r="D486" s="31">
        <v>7.93</v>
      </c>
      <c r="E486" s="32"/>
      <c r="F486" s="33">
        <v>0.28244200000000003</v>
      </c>
      <c r="G486" s="33">
        <v>3.6000000000000001E-5</v>
      </c>
      <c r="H486" s="33">
        <v>9.5799999999999998E-4</v>
      </c>
      <c r="I486" s="33">
        <v>1.4E-5</v>
      </c>
      <c r="J486" s="34">
        <v>2.5760000000000002E-2</v>
      </c>
      <c r="K486" s="34">
        <v>4.6999999999999999E-4</v>
      </c>
      <c r="M486" s="34">
        <v>1.467179</v>
      </c>
      <c r="N486" s="34">
        <v>5.5999999999999999E-5</v>
      </c>
      <c r="O486" s="35">
        <v>-1.5351999999999999</v>
      </c>
      <c r="P486" s="35">
        <v>5.4000000000000003E-3</v>
      </c>
      <c r="Q486" s="36">
        <v>-1.2050000000000001</v>
      </c>
      <c r="R486" s="36">
        <v>4.4999999999999998E-2</v>
      </c>
      <c r="T486" s="49">
        <v>329.9</v>
      </c>
      <c r="U486" s="49">
        <v>8.3000000000000007</v>
      </c>
      <c r="V486" s="49">
        <v>97.690257625111045</v>
      </c>
      <c r="W486" s="9">
        <f t="shared" si="49"/>
        <v>0.28243608124600478</v>
      </c>
      <c r="X486" s="9">
        <f t="shared" si="45"/>
        <v>4.8303709245328031E-5</v>
      </c>
      <c r="Y486" s="10">
        <f t="shared" si="46"/>
        <v>-5.0014573631085302</v>
      </c>
      <c r="Z486" s="10">
        <f t="shared" si="47"/>
        <v>1.7093974019921632</v>
      </c>
      <c r="AA486" s="51">
        <f t="shared" si="48"/>
        <v>1.1316110403782107</v>
      </c>
    </row>
    <row r="487" spans="1:27" ht="15" customHeight="1" x14ac:dyDescent="0.25">
      <c r="A487" s="30" t="s">
        <v>597</v>
      </c>
      <c r="B487" s="31">
        <v>35.945999999999998</v>
      </c>
      <c r="C487" s="32">
        <v>72</v>
      </c>
      <c r="D487" s="31">
        <v>6.84</v>
      </c>
      <c r="E487" s="32"/>
      <c r="F487" s="33">
        <v>0.28238999999999997</v>
      </c>
      <c r="G487" s="33">
        <v>4.6E-5</v>
      </c>
      <c r="H487" s="33">
        <v>8.6220000000000003E-4</v>
      </c>
      <c r="I487" s="33">
        <v>3.4000000000000001E-6</v>
      </c>
      <c r="J487" s="34">
        <v>2.3009999999999999E-2</v>
      </c>
      <c r="K487" s="34">
        <v>1E-4</v>
      </c>
      <c r="M487" s="34">
        <v>1.4671369999999999</v>
      </c>
      <c r="N487" s="34">
        <v>5.5999999999999999E-5</v>
      </c>
      <c r="O487" s="35">
        <v>-1.5324</v>
      </c>
      <c r="P487" s="35">
        <v>4.7000000000000002E-3</v>
      </c>
      <c r="Q487" s="36">
        <v>-1.252</v>
      </c>
      <c r="R487" s="36">
        <v>5.5E-2</v>
      </c>
      <c r="T487" s="49">
        <v>404.5</v>
      </c>
      <c r="U487" s="49">
        <v>8.6999999999999993</v>
      </c>
      <c r="V487" s="49">
        <v>96.793491265853078</v>
      </c>
      <c r="W487" s="9">
        <f t="shared" si="49"/>
        <v>0.28238346400376002</v>
      </c>
      <c r="X487" s="9">
        <f t="shared" si="45"/>
        <v>5.6153791740693598E-5</v>
      </c>
      <c r="Y487" s="10">
        <f t="shared" si="46"/>
        <v>-5.1968842545291327</v>
      </c>
      <c r="Z487" s="10">
        <f t="shared" si="47"/>
        <v>1.9875317226192291</v>
      </c>
      <c r="AA487" s="51">
        <f t="shared" si="48"/>
        <v>1.2006195746806141</v>
      </c>
    </row>
    <row r="488" spans="1:27" ht="15" customHeight="1" x14ac:dyDescent="0.25">
      <c r="B488" s="31"/>
      <c r="C488" s="32"/>
      <c r="E488" s="32"/>
      <c r="F488" s="33"/>
      <c r="G488" s="33"/>
      <c r="H488" s="33"/>
      <c r="I488" s="33"/>
      <c r="J488" s="34"/>
      <c r="K488" s="34"/>
      <c r="M488" s="34"/>
      <c r="N488" s="34"/>
      <c r="O488" s="35"/>
      <c r="P488" s="35"/>
      <c r="Q488" s="36"/>
      <c r="R488" s="36"/>
      <c r="T488" s="12"/>
      <c r="U488" s="12"/>
      <c r="V488" s="12"/>
      <c r="W488" s="9"/>
      <c r="X488" s="9"/>
      <c r="Y488" s="10"/>
      <c r="Z488" s="10"/>
      <c r="AA488" s="51"/>
    </row>
    <row r="489" spans="1:27" ht="15" customHeight="1" x14ac:dyDescent="0.25">
      <c r="A489" s="37" t="s">
        <v>95</v>
      </c>
      <c r="B489" s="31"/>
      <c r="C489" s="32"/>
      <c r="E489" s="32"/>
      <c r="F489" s="33"/>
      <c r="G489" s="33"/>
      <c r="H489" s="33"/>
      <c r="I489" s="33"/>
      <c r="J489" s="34"/>
      <c r="K489" s="34"/>
      <c r="M489" s="34"/>
      <c r="N489" s="34"/>
      <c r="O489" s="35"/>
      <c r="P489" s="35"/>
      <c r="Q489" s="36"/>
      <c r="R489" s="36"/>
      <c r="T489" s="12"/>
      <c r="U489" s="12"/>
      <c r="V489" s="12"/>
      <c r="W489" s="9"/>
      <c r="X489" s="9"/>
      <c r="Y489" s="10"/>
      <c r="Z489" s="10"/>
      <c r="AA489" s="51"/>
    </row>
    <row r="490" spans="1:27" ht="15" customHeight="1" x14ac:dyDescent="0.25">
      <c r="A490" s="30" t="s">
        <v>8</v>
      </c>
      <c r="B490" s="31">
        <v>14.099</v>
      </c>
      <c r="C490" s="32">
        <v>28</v>
      </c>
      <c r="D490" s="31">
        <v>7.42</v>
      </c>
      <c r="E490" s="32"/>
      <c r="F490" s="33">
        <v>0.28199400000000002</v>
      </c>
      <c r="G490" s="33">
        <v>5.5000000000000002E-5</v>
      </c>
      <c r="H490" s="33">
        <v>3.0922000000000002E-4</v>
      </c>
      <c r="I490" s="33">
        <v>5.7999999999999995E-7</v>
      </c>
      <c r="J490" s="34">
        <v>8.4309999999999993E-3</v>
      </c>
      <c r="K490" s="34">
        <v>6.0000000000000002E-5</v>
      </c>
      <c r="M490" s="34">
        <v>1.4671879999999999</v>
      </c>
      <c r="N490" s="34">
        <v>7.2999999999999999E-5</v>
      </c>
      <c r="O490" s="35">
        <v>-1.5434000000000001</v>
      </c>
      <c r="P490" s="35">
        <v>6.4999999999999997E-3</v>
      </c>
      <c r="Q490" s="36">
        <v>-1.29</v>
      </c>
      <c r="R490" s="36">
        <v>0.17</v>
      </c>
      <c r="T490" s="12">
        <v>602</v>
      </c>
      <c r="U490" s="12">
        <v>3</v>
      </c>
      <c r="V490" s="12">
        <v>100</v>
      </c>
      <c r="W490" s="9">
        <f t="shared" ref="W490:W504" si="50">F490-(H490*(EXP($W$4*T490*1000000)-1))</f>
        <v>0.28199050496714573</v>
      </c>
      <c r="X490" s="9">
        <f t="shared" ref="X490:X504" si="51">SQRT(G490^2+$X$4^2)</f>
        <v>6.3735769602768502E-5</v>
      </c>
      <c r="Y490" s="10">
        <f t="shared" ref="Y490:Y504" si="52">((W490/(0.282785-(0.0336*(EXP($W$4*T490*1000000)-1))))-1)*10000</f>
        <v>-14.685387243259518</v>
      </c>
      <c r="Z490" s="10">
        <f t="shared" ref="Z490:Z504" si="53">((((W490+X490)/(0.282785-(0.0336*(EXP($W$4*T490*1000000)-1))))-1)*10000)-Y490</f>
        <v>2.256890570283554</v>
      </c>
      <c r="AA490" s="51">
        <f t="shared" si="48"/>
        <v>1.7198767774839958</v>
      </c>
    </row>
    <row r="491" spans="1:27" ht="15" customHeight="1" x14ac:dyDescent="0.25">
      <c r="A491" s="30" t="s">
        <v>9</v>
      </c>
      <c r="B491" s="31">
        <v>36.098999999999997</v>
      </c>
      <c r="C491" s="32">
        <v>72</v>
      </c>
      <c r="D491" s="31">
        <v>6.16</v>
      </c>
      <c r="E491" s="32"/>
      <c r="F491" s="33">
        <v>0.281997</v>
      </c>
      <c r="G491" s="33">
        <v>4.1999999999999998E-5</v>
      </c>
      <c r="H491" s="33">
        <v>3.1084999999999999E-4</v>
      </c>
      <c r="I491" s="33">
        <v>4.7999999999999996E-7</v>
      </c>
      <c r="J491" s="34">
        <v>8.3260000000000001E-3</v>
      </c>
      <c r="K491" s="34">
        <v>4.1999999999999998E-5</v>
      </c>
      <c r="M491" s="34">
        <v>1.467179</v>
      </c>
      <c r="N491" s="34">
        <v>5.5999999999999999E-5</v>
      </c>
      <c r="O491" s="35">
        <v>-1.5537000000000001</v>
      </c>
      <c r="P491" s="35">
        <v>4.8999999999999998E-3</v>
      </c>
      <c r="Q491" s="36">
        <v>-1.0900000000000001</v>
      </c>
      <c r="R491" s="36">
        <v>0.14000000000000001</v>
      </c>
      <c r="T491" s="12">
        <v>602</v>
      </c>
      <c r="U491" s="12">
        <v>3</v>
      </c>
      <c r="V491" s="12">
        <v>100</v>
      </c>
      <c r="W491" s="9">
        <f t="shared" si="50"/>
        <v>0.28199348654368167</v>
      </c>
      <c r="X491" s="9">
        <f t="shared" si="51"/>
        <v>5.2926820486943938E-5</v>
      </c>
      <c r="Y491" s="10">
        <f t="shared" si="52"/>
        <v>-14.579809292126766</v>
      </c>
      <c r="Z491" s="10">
        <f t="shared" si="53"/>
        <v>1.8741445002801171</v>
      </c>
      <c r="AA491" s="51">
        <f t="shared" si="48"/>
        <v>1.7159054058548378</v>
      </c>
    </row>
    <row r="492" spans="1:27" ht="15" customHeight="1" x14ac:dyDescent="0.25">
      <c r="A492" s="30" t="s">
        <v>10</v>
      </c>
      <c r="B492" s="31">
        <v>36.058999999999997</v>
      </c>
      <c r="C492" s="32">
        <v>72</v>
      </c>
      <c r="D492" s="31">
        <v>6.41</v>
      </c>
      <c r="E492" s="32"/>
      <c r="F492" s="33">
        <v>0.28200700000000001</v>
      </c>
      <c r="G492" s="33">
        <v>3.6000000000000001E-5</v>
      </c>
      <c r="H492" s="33">
        <v>3.1052E-4</v>
      </c>
      <c r="I492" s="33">
        <v>4.8999999999999997E-7</v>
      </c>
      <c r="J492" s="34">
        <v>8.3160000000000005E-3</v>
      </c>
      <c r="K492" s="34">
        <v>3.6999999999999998E-5</v>
      </c>
      <c r="M492" s="34">
        <v>1.467195</v>
      </c>
      <c r="N492" s="34">
        <v>5.0000000000000002E-5</v>
      </c>
      <c r="O492" s="35">
        <v>-1.534</v>
      </c>
      <c r="P492" s="35">
        <v>4.5999999999999999E-3</v>
      </c>
      <c r="Q492" s="36">
        <v>-1.27</v>
      </c>
      <c r="R492" s="36">
        <v>0.13</v>
      </c>
      <c r="T492" s="12">
        <v>602</v>
      </c>
      <c r="U492" s="12">
        <v>3</v>
      </c>
      <c r="V492" s="12">
        <v>100</v>
      </c>
      <c r="W492" s="9">
        <f t="shared" si="50"/>
        <v>0.2820034902735854</v>
      </c>
      <c r="X492" s="9">
        <f t="shared" si="51"/>
        <v>4.8303709245328031E-5</v>
      </c>
      <c r="Y492" s="10">
        <f t="shared" si="52"/>
        <v>-14.225576122461892</v>
      </c>
      <c r="Z492" s="10">
        <f t="shared" si="53"/>
        <v>1.7104396257372478</v>
      </c>
      <c r="AA492" s="51">
        <f t="shared" si="48"/>
        <v>1.702411998963747</v>
      </c>
    </row>
    <row r="493" spans="1:27" ht="15" customHeight="1" x14ac:dyDescent="0.25">
      <c r="A493" s="30" t="s">
        <v>11</v>
      </c>
      <c r="B493" s="31">
        <v>34.627000000000002</v>
      </c>
      <c r="C493" s="32">
        <v>69</v>
      </c>
      <c r="D493" s="31">
        <v>6.31</v>
      </c>
      <c r="E493" s="32"/>
      <c r="F493" s="33">
        <v>0.28201300000000001</v>
      </c>
      <c r="G493" s="33">
        <v>4.1999999999999998E-5</v>
      </c>
      <c r="H493" s="33">
        <v>3.1021E-4</v>
      </c>
      <c r="I493" s="33">
        <v>4.4000000000000002E-7</v>
      </c>
      <c r="J493" s="34">
        <v>8.345E-3</v>
      </c>
      <c r="K493" s="34">
        <v>3.4999999999999997E-5</v>
      </c>
      <c r="M493" s="34">
        <v>1.4671799999999999</v>
      </c>
      <c r="N493" s="34">
        <v>5.3000000000000001E-5</v>
      </c>
      <c r="O493" s="35">
        <v>-1.5395000000000001</v>
      </c>
      <c r="P493" s="35">
        <v>5.1000000000000004E-3</v>
      </c>
      <c r="Q493" s="36">
        <v>-1.33</v>
      </c>
      <c r="R493" s="36">
        <v>0.14000000000000001</v>
      </c>
      <c r="T493" s="12">
        <v>602</v>
      </c>
      <c r="U493" s="12">
        <v>3</v>
      </c>
      <c r="V493" s="12">
        <v>100</v>
      </c>
      <c r="W493" s="9">
        <f t="shared" si="50"/>
        <v>0.28200949377743439</v>
      </c>
      <c r="X493" s="9">
        <f t="shared" si="51"/>
        <v>5.2926820486943938E-5</v>
      </c>
      <c r="Y493" s="10">
        <f t="shared" si="52"/>
        <v>-14.012991394767305</v>
      </c>
      <c r="Z493" s="10">
        <f t="shared" si="53"/>
        <v>1.8741445002801171</v>
      </c>
      <c r="AA493" s="51">
        <f t="shared" si="48"/>
        <v>1.6943095809032334</v>
      </c>
    </row>
    <row r="494" spans="1:27" ht="15" customHeight="1" x14ac:dyDescent="0.25">
      <c r="A494" s="30" t="s">
        <v>12</v>
      </c>
      <c r="B494" s="31">
        <v>31.152999999999999</v>
      </c>
      <c r="C494" s="32">
        <v>62</v>
      </c>
      <c r="D494" s="31">
        <v>6.59</v>
      </c>
      <c r="E494" s="32"/>
      <c r="F494" s="33">
        <v>0.28201999999999999</v>
      </c>
      <c r="G494" s="33">
        <v>4.8000000000000001E-5</v>
      </c>
      <c r="H494" s="33">
        <v>3.1008000000000001E-4</v>
      </c>
      <c r="I494" s="33">
        <v>5.4000000000000002E-7</v>
      </c>
      <c r="J494" s="34">
        <v>8.371E-3</v>
      </c>
      <c r="K494" s="34">
        <v>4.1999999999999998E-5</v>
      </c>
      <c r="M494" s="34">
        <v>1.4672069999999999</v>
      </c>
      <c r="N494" s="34">
        <v>6.7999999999999999E-5</v>
      </c>
      <c r="O494" s="35">
        <v>-1.5411999999999999</v>
      </c>
      <c r="P494" s="35">
        <v>5.1999999999999998E-3</v>
      </c>
      <c r="Q494" s="36">
        <v>-1.26</v>
      </c>
      <c r="R494" s="36">
        <v>0.17</v>
      </c>
      <c r="T494" s="12">
        <v>602</v>
      </c>
      <c r="U494" s="12">
        <v>3</v>
      </c>
      <c r="V494" s="12">
        <v>100</v>
      </c>
      <c r="W494" s="9">
        <f t="shared" si="50"/>
        <v>0.2820164952467904</v>
      </c>
      <c r="X494" s="9">
        <f t="shared" si="51"/>
        <v>5.7803532131325585E-5</v>
      </c>
      <c r="Y494" s="10">
        <f t="shared" si="52"/>
        <v>-13.765068599354002</v>
      </c>
      <c r="Z494" s="10">
        <f t="shared" si="53"/>
        <v>2.0468293928088688</v>
      </c>
      <c r="AA494" s="51">
        <f t="shared" si="48"/>
        <v>1.6848653585804145</v>
      </c>
    </row>
    <row r="495" spans="1:27" ht="15" customHeight="1" x14ac:dyDescent="0.25">
      <c r="A495" s="30" t="s">
        <v>13</v>
      </c>
      <c r="B495" s="31">
        <v>36.073</v>
      </c>
      <c r="C495" s="32">
        <v>72</v>
      </c>
      <c r="D495" s="31">
        <v>6.24</v>
      </c>
      <c r="E495" s="32"/>
      <c r="F495" s="33">
        <v>0.28201199999999998</v>
      </c>
      <c r="G495" s="33">
        <v>3.6000000000000001E-5</v>
      </c>
      <c r="H495" s="33">
        <v>3.1082000000000001E-4</v>
      </c>
      <c r="I495" s="33">
        <v>4.8999999999999997E-7</v>
      </c>
      <c r="J495" s="34">
        <v>8.4060000000000003E-3</v>
      </c>
      <c r="K495" s="34">
        <v>4.1E-5</v>
      </c>
      <c r="M495" s="34">
        <v>1.467174</v>
      </c>
      <c r="N495" s="34">
        <v>5.8E-5</v>
      </c>
      <c r="O495" s="35">
        <v>-1.5442</v>
      </c>
      <c r="P495" s="35">
        <v>3.8999999999999998E-3</v>
      </c>
      <c r="Q495" s="36">
        <v>-1.29</v>
      </c>
      <c r="R495" s="36">
        <v>0.16</v>
      </c>
      <c r="T495" s="12">
        <v>602</v>
      </c>
      <c r="U495" s="12">
        <v>3</v>
      </c>
      <c r="V495" s="12">
        <v>100</v>
      </c>
      <c r="W495" s="9">
        <f t="shared" si="50"/>
        <v>0.28200848688276381</v>
      </c>
      <c r="X495" s="9">
        <f t="shared" si="51"/>
        <v>4.8303709245328031E-5</v>
      </c>
      <c r="Y495" s="10">
        <f t="shared" si="52"/>
        <v>-14.048645645142743</v>
      </c>
      <c r="Z495" s="10">
        <f t="shared" si="53"/>
        <v>1.7104396257372478</v>
      </c>
      <c r="AA495" s="51">
        <f t="shared" si="48"/>
        <v>1.6956842723372336</v>
      </c>
    </row>
    <row r="496" spans="1:27" ht="15" customHeight="1" x14ac:dyDescent="0.25">
      <c r="A496" s="30" t="s">
        <v>14</v>
      </c>
      <c r="B496" s="31">
        <v>34.115000000000002</v>
      </c>
      <c r="C496" s="32">
        <v>68</v>
      </c>
      <c r="D496" s="31">
        <v>6.17</v>
      </c>
      <c r="E496" s="32"/>
      <c r="F496" s="33">
        <v>0.28204000000000001</v>
      </c>
      <c r="G496" s="33">
        <v>4.3000000000000002E-5</v>
      </c>
      <c r="H496" s="33">
        <v>3.1059000000000002E-4</v>
      </c>
      <c r="I496" s="33">
        <v>4.9999999999999998E-7</v>
      </c>
      <c r="J496" s="34">
        <v>8.3590000000000001E-3</v>
      </c>
      <c r="K496" s="34">
        <v>4.1E-5</v>
      </c>
      <c r="M496" s="34">
        <v>1.4671700000000001</v>
      </c>
      <c r="N496" s="34">
        <v>5.8E-5</v>
      </c>
      <c r="O496" s="35">
        <v>-1.5488999999999999</v>
      </c>
      <c r="P496" s="35">
        <v>4.4999999999999997E-3</v>
      </c>
      <c r="Q496" s="36">
        <v>-1.23</v>
      </c>
      <c r="R496" s="36">
        <v>0.15</v>
      </c>
      <c r="T496" s="12">
        <v>602</v>
      </c>
      <c r="U496" s="12">
        <v>3</v>
      </c>
      <c r="V496" s="12">
        <v>100</v>
      </c>
      <c r="W496" s="9">
        <f t="shared" si="50"/>
        <v>0.28203648948239374</v>
      </c>
      <c r="X496" s="9">
        <f t="shared" si="51"/>
        <v>5.3723815267134449E-5</v>
      </c>
      <c r="Y496" s="10">
        <f t="shared" si="52"/>
        <v>-13.057070530538839</v>
      </c>
      <c r="Z496" s="10">
        <f t="shared" si="53"/>
        <v>1.9023661725858787</v>
      </c>
      <c r="AA496" s="51">
        <f t="shared" si="48"/>
        <v>1.6579104231590216</v>
      </c>
    </row>
    <row r="497" spans="1:27" ht="15" customHeight="1" x14ac:dyDescent="0.25">
      <c r="A497" s="30" t="s">
        <v>15</v>
      </c>
      <c r="B497" s="31">
        <v>36.154000000000003</v>
      </c>
      <c r="C497" s="32">
        <v>72</v>
      </c>
      <c r="D497" s="31">
        <v>6.15</v>
      </c>
      <c r="E497" s="32"/>
      <c r="F497" s="33">
        <v>0.28201300000000001</v>
      </c>
      <c r="G497" s="33">
        <v>4.1E-5</v>
      </c>
      <c r="H497" s="33">
        <v>3.1063999999999999E-4</v>
      </c>
      <c r="I497" s="33">
        <v>3.7E-7</v>
      </c>
      <c r="J497" s="34">
        <v>8.3920000000000002E-3</v>
      </c>
      <c r="K497" s="34">
        <v>4.3000000000000002E-5</v>
      </c>
      <c r="M497" s="34">
        <v>1.467225</v>
      </c>
      <c r="N497" s="34">
        <v>5.0000000000000002E-5</v>
      </c>
      <c r="O497" s="35">
        <v>-1.5424</v>
      </c>
      <c r="P497" s="35">
        <v>3.8E-3</v>
      </c>
      <c r="Q497" s="36">
        <v>-1.28</v>
      </c>
      <c r="R497" s="36">
        <v>0.15</v>
      </c>
      <c r="T497" s="12">
        <v>602</v>
      </c>
      <c r="U497" s="12">
        <v>3</v>
      </c>
      <c r="V497" s="12">
        <v>100</v>
      </c>
      <c r="W497" s="9">
        <f t="shared" si="50"/>
        <v>0.2820094889172568</v>
      </c>
      <c r="X497" s="9">
        <f t="shared" si="51"/>
        <v>5.2136823137367976E-5</v>
      </c>
      <c r="Y497" s="10">
        <f t="shared" si="52"/>
        <v>-14.013163494186465</v>
      </c>
      <c r="Z497" s="10">
        <f t="shared" si="53"/>
        <v>1.8461706077543827</v>
      </c>
      <c r="AA497" s="51">
        <f t="shared" si="48"/>
        <v>1.6943282133374871</v>
      </c>
    </row>
    <row r="498" spans="1:27" ht="15" customHeight="1" x14ac:dyDescent="0.25">
      <c r="A498" s="30" t="s">
        <v>56</v>
      </c>
      <c r="B498" s="31">
        <v>36.152000000000001</v>
      </c>
      <c r="C498" s="32">
        <v>72</v>
      </c>
      <c r="D498" s="31">
        <v>6.13</v>
      </c>
      <c r="E498" s="32"/>
      <c r="F498" s="33">
        <v>0.28200700000000001</v>
      </c>
      <c r="G498" s="33">
        <v>3.6999999999999998E-5</v>
      </c>
      <c r="H498" s="33">
        <v>3.1113000000000001E-4</v>
      </c>
      <c r="I498" s="33">
        <v>4.5999999999999999E-7</v>
      </c>
      <c r="J498" s="34">
        <v>8.3569999999999998E-3</v>
      </c>
      <c r="K498" s="34">
        <v>3.6999999999999998E-5</v>
      </c>
      <c r="M498" s="34">
        <v>1.467171</v>
      </c>
      <c r="N498" s="34">
        <v>5.5000000000000002E-5</v>
      </c>
      <c r="O498" s="35">
        <v>-1.5485</v>
      </c>
      <c r="P498" s="35">
        <v>4.8999999999999998E-3</v>
      </c>
      <c r="Q498" s="36">
        <v>-1.29</v>
      </c>
      <c r="R498" s="36">
        <v>0.11</v>
      </c>
      <c r="T498" s="12">
        <v>602</v>
      </c>
      <c r="U498" s="12">
        <v>3</v>
      </c>
      <c r="V498" s="12">
        <v>100</v>
      </c>
      <c r="W498" s="9">
        <f t="shared" si="50"/>
        <v>0.28200348337891484</v>
      </c>
      <c r="X498" s="9">
        <f t="shared" si="51"/>
        <v>4.9053525121617799E-5</v>
      </c>
      <c r="Y498" s="10">
        <f t="shared" si="52"/>
        <v>-14.225820263500388</v>
      </c>
      <c r="Z498" s="10">
        <f t="shared" si="53"/>
        <v>1.7369906879005637</v>
      </c>
      <c r="AA498" s="51">
        <f t="shared" si="48"/>
        <v>1.7024385557613575</v>
      </c>
    </row>
    <row r="499" spans="1:27" ht="15" customHeight="1" x14ac:dyDescent="0.25">
      <c r="A499" s="30" t="s">
        <v>57</v>
      </c>
      <c r="B499" s="31">
        <v>30.99</v>
      </c>
      <c r="C499" s="32">
        <v>62</v>
      </c>
      <c r="D499" s="31">
        <v>5.93</v>
      </c>
      <c r="E499" s="32"/>
      <c r="F499" s="33">
        <v>0.28201700000000002</v>
      </c>
      <c r="G499" s="33">
        <v>5.0000000000000002E-5</v>
      </c>
      <c r="H499" s="33">
        <v>3.1118999999999998E-4</v>
      </c>
      <c r="I499" s="33">
        <v>5.4000000000000002E-7</v>
      </c>
      <c r="J499" s="34">
        <v>8.2740000000000001E-3</v>
      </c>
      <c r="K499" s="34">
        <v>3.6000000000000001E-5</v>
      </c>
      <c r="M499" s="34">
        <v>1.4671259999999999</v>
      </c>
      <c r="N499" s="34">
        <v>8.0000000000000007E-5</v>
      </c>
      <c r="O499" s="35">
        <v>-1.5495000000000001</v>
      </c>
      <c r="P499" s="35">
        <v>7.0000000000000001E-3</v>
      </c>
      <c r="Q499" s="36">
        <v>-1.19</v>
      </c>
      <c r="R499" s="36">
        <v>0.17</v>
      </c>
      <c r="T499" s="12">
        <v>602</v>
      </c>
      <c r="U499" s="12">
        <v>3</v>
      </c>
      <c r="V499" s="12">
        <v>100</v>
      </c>
      <c r="W499" s="9">
        <f t="shared" si="50"/>
        <v>0.2820134827007505</v>
      </c>
      <c r="X499" s="9">
        <f t="shared" si="51"/>
        <v>5.9474770506973701E-5</v>
      </c>
      <c r="Y499" s="10">
        <f t="shared" si="52"/>
        <v>-13.871743184008523</v>
      </c>
      <c r="Z499" s="10">
        <f t="shared" si="53"/>
        <v>2.1060081264190345</v>
      </c>
      <c r="AA499" s="51">
        <f t="shared" si="48"/>
        <v>1.688958619455625</v>
      </c>
    </row>
    <row r="500" spans="1:27" ht="15" customHeight="1" x14ac:dyDescent="0.25">
      <c r="A500" s="30" t="s">
        <v>58</v>
      </c>
      <c r="B500" s="31">
        <v>36.055999999999997</v>
      </c>
      <c r="C500" s="32">
        <v>72</v>
      </c>
      <c r="D500" s="31">
        <v>6.2</v>
      </c>
      <c r="E500" s="32"/>
      <c r="F500" s="33">
        <v>0.28199400000000002</v>
      </c>
      <c r="G500" s="33">
        <v>3.3000000000000003E-5</v>
      </c>
      <c r="H500" s="33">
        <v>3.1123000000000001E-4</v>
      </c>
      <c r="I500" s="33">
        <v>4.7E-7</v>
      </c>
      <c r="J500" s="34">
        <v>8.3210000000000003E-3</v>
      </c>
      <c r="K500" s="34">
        <v>4.1999999999999998E-5</v>
      </c>
      <c r="M500" s="34">
        <v>1.4671320000000001</v>
      </c>
      <c r="N500" s="34">
        <v>6.0999999999999999E-5</v>
      </c>
      <c r="O500" s="35">
        <v>-1.5376000000000001</v>
      </c>
      <c r="P500" s="35">
        <v>4.8999999999999998E-3</v>
      </c>
      <c r="Q500" s="36">
        <v>-1.25</v>
      </c>
      <c r="R500" s="36">
        <v>0.18</v>
      </c>
      <c r="T500" s="12">
        <v>602</v>
      </c>
      <c r="U500" s="12">
        <v>3</v>
      </c>
      <c r="V500" s="12">
        <v>100</v>
      </c>
      <c r="W500" s="9">
        <f t="shared" si="50"/>
        <v>0.28199048224864098</v>
      </c>
      <c r="X500" s="9">
        <f t="shared" si="51"/>
        <v>4.6111260304368053E-5</v>
      </c>
      <c r="Y500" s="10">
        <f t="shared" si="52"/>
        <v>-14.686191707996565</v>
      </c>
      <c r="Z500" s="10">
        <f t="shared" si="53"/>
        <v>1.6328047690228331</v>
      </c>
      <c r="AA500" s="51">
        <f t="shared" si="48"/>
        <v>1.7199651678713488</v>
      </c>
    </row>
    <row r="501" spans="1:27" ht="15" customHeight="1" x14ac:dyDescent="0.25">
      <c r="A501" s="30" t="s">
        <v>84</v>
      </c>
      <c r="B501" s="31">
        <v>36.152000000000001</v>
      </c>
      <c r="C501" s="32">
        <v>72</v>
      </c>
      <c r="D501" s="31">
        <v>6.04</v>
      </c>
      <c r="E501" s="32"/>
      <c r="F501" s="33">
        <v>0.28203499999999998</v>
      </c>
      <c r="G501" s="33">
        <v>4.6E-5</v>
      </c>
      <c r="H501" s="33">
        <v>3.1074999999999999E-4</v>
      </c>
      <c r="I501" s="33">
        <v>5.0999999999999999E-7</v>
      </c>
      <c r="J501" s="34">
        <v>8.3350000000000004E-3</v>
      </c>
      <c r="K501" s="34">
        <v>4.3999999999999999E-5</v>
      </c>
      <c r="M501" s="34">
        <v>1.4671689999999999</v>
      </c>
      <c r="N501" s="34">
        <v>6.6000000000000005E-5</v>
      </c>
      <c r="O501" s="35">
        <v>-1.5392999999999999</v>
      </c>
      <c r="P501" s="35">
        <v>5.0000000000000001E-3</v>
      </c>
      <c r="Q501" s="36">
        <v>-1.26</v>
      </c>
      <c r="R501" s="36">
        <v>0.14000000000000001</v>
      </c>
      <c r="T501" s="12">
        <v>602</v>
      </c>
      <c r="U501" s="12">
        <v>3</v>
      </c>
      <c r="V501" s="12">
        <v>100</v>
      </c>
      <c r="W501" s="9">
        <f t="shared" si="50"/>
        <v>0.28203148767395547</v>
      </c>
      <c r="X501" s="9">
        <f t="shared" si="51"/>
        <v>5.6153791740693598E-5</v>
      </c>
      <c r="Y501" s="10">
        <f t="shared" si="52"/>
        <v>-13.234185114219255</v>
      </c>
      <c r="Z501" s="10">
        <f t="shared" si="53"/>
        <v>1.9884119052004934</v>
      </c>
      <c r="AA501" s="51">
        <f t="shared" si="48"/>
        <v>1.6646627388848507</v>
      </c>
    </row>
    <row r="502" spans="1:27" ht="15" customHeight="1" x14ac:dyDescent="0.25">
      <c r="A502" s="30" t="s">
        <v>85</v>
      </c>
      <c r="B502" s="31">
        <v>36.167999999999999</v>
      </c>
      <c r="C502" s="32">
        <v>72</v>
      </c>
      <c r="D502" s="31">
        <v>6.13</v>
      </c>
      <c r="E502" s="32"/>
      <c r="F502" s="33">
        <v>0.28199999999999997</v>
      </c>
      <c r="G502" s="33">
        <v>4.1999999999999998E-5</v>
      </c>
      <c r="H502" s="33">
        <v>3.1060000000000001E-4</v>
      </c>
      <c r="I502" s="33">
        <v>4.7E-7</v>
      </c>
      <c r="J502" s="34">
        <v>8.4189999999999994E-3</v>
      </c>
      <c r="K502" s="34">
        <v>4.5000000000000003E-5</v>
      </c>
      <c r="M502" s="34">
        <v>1.4671620000000001</v>
      </c>
      <c r="N502" s="34">
        <v>6.6000000000000005E-5</v>
      </c>
      <c r="O502" s="35">
        <v>-1.5390999999999999</v>
      </c>
      <c r="P502" s="35">
        <v>5.4000000000000003E-3</v>
      </c>
      <c r="Q502" s="36">
        <v>-1.31</v>
      </c>
      <c r="R502" s="36">
        <v>0.17</v>
      </c>
      <c r="T502" s="12">
        <v>602</v>
      </c>
      <c r="U502" s="12">
        <v>3</v>
      </c>
      <c r="V502" s="12">
        <v>100</v>
      </c>
      <c r="W502" s="9">
        <f t="shared" si="50"/>
        <v>0.28199648936936628</v>
      </c>
      <c r="X502" s="9">
        <f t="shared" si="51"/>
        <v>5.2926820486943938E-5</v>
      </c>
      <c r="Y502" s="10">
        <f t="shared" si="52"/>
        <v>-14.473478906316117</v>
      </c>
      <c r="Z502" s="10">
        <f t="shared" si="53"/>
        <v>1.8741445002801171</v>
      </c>
      <c r="AA502" s="51">
        <f t="shared" si="48"/>
        <v>1.7118511067048743</v>
      </c>
    </row>
    <row r="503" spans="1:27" ht="15" customHeight="1" x14ac:dyDescent="0.25">
      <c r="A503" s="30" t="s">
        <v>96</v>
      </c>
      <c r="B503" s="31">
        <v>19.728999999999999</v>
      </c>
      <c r="C503" s="32">
        <v>39</v>
      </c>
      <c r="D503" s="31">
        <v>6.1</v>
      </c>
      <c r="E503" s="32"/>
      <c r="F503" s="33">
        <v>0.28202899999999997</v>
      </c>
      <c r="G503" s="33">
        <v>5.1E-5</v>
      </c>
      <c r="H503" s="33">
        <v>3.1029000000000001E-4</v>
      </c>
      <c r="I503" s="33">
        <v>5.8999999999999996E-7</v>
      </c>
      <c r="J503" s="34">
        <v>8.3479999999999995E-3</v>
      </c>
      <c r="K503" s="34">
        <v>4.1E-5</v>
      </c>
      <c r="M503" s="34">
        <v>1.467171</v>
      </c>
      <c r="N503" s="34">
        <v>6.7000000000000002E-5</v>
      </c>
      <c r="O503" s="35">
        <v>-1.5502</v>
      </c>
      <c r="P503" s="35">
        <v>4.4999999999999997E-3</v>
      </c>
      <c r="Q503" s="36">
        <v>-1.3</v>
      </c>
      <c r="R503" s="36">
        <v>0.2</v>
      </c>
      <c r="T503" s="12">
        <v>602</v>
      </c>
      <c r="U503" s="12">
        <v>3</v>
      </c>
      <c r="V503" s="12">
        <v>100</v>
      </c>
      <c r="W503" s="9">
        <f t="shared" si="50"/>
        <v>0.28202549287321527</v>
      </c>
      <c r="X503" s="9">
        <f t="shared" si="51"/>
        <v>6.031789391927729E-5</v>
      </c>
      <c r="Y503" s="10">
        <f t="shared" si="52"/>
        <v>-13.446461663880749</v>
      </c>
      <c r="Z503" s="10">
        <f t="shared" si="53"/>
        <v>2.1358632186341264</v>
      </c>
      <c r="AA503" s="51">
        <f t="shared" si="48"/>
        <v>1.6727365703200325</v>
      </c>
    </row>
    <row r="504" spans="1:27" ht="15" customHeight="1" x14ac:dyDescent="0.25">
      <c r="A504" s="30" t="s">
        <v>97</v>
      </c>
      <c r="B504" s="31">
        <v>36.183999999999997</v>
      </c>
      <c r="C504" s="32">
        <v>72</v>
      </c>
      <c r="D504" s="31">
        <v>6.16</v>
      </c>
      <c r="E504" s="32"/>
      <c r="F504" s="33">
        <v>0.28201399999999999</v>
      </c>
      <c r="G504" s="33">
        <v>3.4999999999999997E-5</v>
      </c>
      <c r="H504" s="33">
        <v>3.1001999999999999E-4</v>
      </c>
      <c r="I504" s="33">
        <v>3.9000000000000002E-7</v>
      </c>
      <c r="J504" s="34">
        <v>8.3820000000000006E-3</v>
      </c>
      <c r="K504" s="34">
        <v>4.5000000000000003E-5</v>
      </c>
      <c r="M504" s="34">
        <v>1.4671940000000001</v>
      </c>
      <c r="N504" s="34">
        <v>4.8000000000000001E-5</v>
      </c>
      <c r="O504" s="35">
        <v>-1.5445</v>
      </c>
      <c r="P504" s="35">
        <v>4.8999999999999998E-3</v>
      </c>
      <c r="Q504" s="36">
        <v>-1.37</v>
      </c>
      <c r="R504" s="36">
        <v>0.14000000000000001</v>
      </c>
      <c r="T504" s="12">
        <v>602</v>
      </c>
      <c r="U504" s="12">
        <v>3</v>
      </c>
      <c r="V504" s="12">
        <v>100</v>
      </c>
      <c r="W504" s="9">
        <f t="shared" si="50"/>
        <v>0.28201049592495475</v>
      </c>
      <c r="X504" s="9">
        <f t="shared" si="51"/>
        <v>4.7563098373184102E-5</v>
      </c>
      <c r="Y504" s="10">
        <f t="shared" si="52"/>
        <v>-13.977505241499211</v>
      </c>
      <c r="Z504" s="10">
        <f t="shared" si="53"/>
        <v>1.6842145137785369</v>
      </c>
      <c r="AA504" s="51">
        <f t="shared" si="48"/>
        <v>1.6929530820556684</v>
      </c>
    </row>
    <row r="505" spans="1:27" ht="15" customHeight="1" x14ac:dyDescent="0.25">
      <c r="B505" s="31"/>
      <c r="C505" s="32"/>
      <c r="E505" s="32"/>
      <c r="F505" s="38">
        <f>AVERAGE(F490:F504)</f>
        <v>0.28201280000000006</v>
      </c>
      <c r="G505" s="33"/>
      <c r="H505" s="33"/>
      <c r="I505" s="33"/>
      <c r="J505" s="34"/>
      <c r="K505" s="34"/>
      <c r="M505" s="34"/>
      <c r="N505" s="34"/>
      <c r="O505" s="35"/>
      <c r="P505" s="35"/>
      <c r="Q505" s="36"/>
      <c r="R505" s="36"/>
      <c r="T505" s="12"/>
      <c r="U505" s="12"/>
      <c r="V505" s="12"/>
      <c r="W505" s="19">
        <f>AVERAGE(W490:W504)</f>
        <v>0.28200929001738995</v>
      </c>
      <c r="X505" s="9"/>
      <c r="Y505" s="21">
        <f>AVERAGE(Y490:Y504)</f>
        <v>-14.020206560217224</v>
      </c>
      <c r="Z505" s="10"/>
      <c r="AA505" s="51"/>
    </row>
    <row r="506" spans="1:27" ht="15" customHeight="1" x14ac:dyDescent="0.25">
      <c r="B506" s="31"/>
      <c r="C506" s="32"/>
      <c r="E506" s="32"/>
      <c r="F506" s="39">
        <f>2*STDEV(F490:F504)</f>
        <v>2.8053011042860251E-5</v>
      </c>
      <c r="G506" s="33"/>
      <c r="H506" s="33"/>
      <c r="I506" s="33"/>
      <c r="J506" s="34"/>
      <c r="K506" s="34"/>
      <c r="M506" s="34"/>
      <c r="N506" s="34"/>
      <c r="O506" s="35"/>
      <c r="P506" s="35"/>
      <c r="Q506" s="36"/>
      <c r="R506" s="36"/>
      <c r="T506" s="12"/>
      <c r="U506" s="12"/>
      <c r="V506" s="12"/>
      <c r="W506" s="20">
        <f>2*STDEV(W490:W504)</f>
        <v>2.8052625851654164E-5</v>
      </c>
      <c r="X506" s="9"/>
      <c r="Y506" s="22">
        <f>2*STDEV(Y490:Y504)</f>
        <v>0.99334654858438587</v>
      </c>
      <c r="Z506" s="10"/>
      <c r="AA506" s="51"/>
    </row>
    <row r="507" spans="1:27" ht="15" customHeight="1" x14ac:dyDescent="0.25">
      <c r="B507" s="31"/>
      <c r="C507" s="32"/>
      <c r="E507" s="32"/>
      <c r="F507" s="33"/>
      <c r="G507" s="33"/>
      <c r="H507" s="33"/>
      <c r="I507" s="33"/>
      <c r="J507" s="34"/>
      <c r="K507" s="34"/>
      <c r="M507" s="34"/>
      <c r="N507" s="34"/>
      <c r="O507" s="35"/>
      <c r="P507" s="35"/>
      <c r="Q507" s="36"/>
      <c r="R507" s="36"/>
      <c r="T507" s="12"/>
      <c r="U507" s="12"/>
      <c r="V507" s="12"/>
      <c r="W507" s="9"/>
      <c r="X507" s="9"/>
      <c r="Y507" s="10"/>
      <c r="Z507" s="10"/>
      <c r="AA507" s="51"/>
    </row>
    <row r="508" spans="1:27" ht="15" customHeight="1" x14ac:dyDescent="0.25">
      <c r="A508" s="30" t="s">
        <v>16</v>
      </c>
      <c r="B508" s="31">
        <v>31.478000000000002</v>
      </c>
      <c r="C508" s="32">
        <v>63</v>
      </c>
      <c r="D508" s="31">
        <v>7.9</v>
      </c>
      <c r="E508" s="32"/>
      <c r="F508" s="33">
        <v>0.28250900000000001</v>
      </c>
      <c r="G508" s="33">
        <v>3.3000000000000003E-5</v>
      </c>
      <c r="H508" s="33">
        <v>1.0071E-4</v>
      </c>
      <c r="I508" s="33">
        <v>3.8000000000000001E-7</v>
      </c>
      <c r="J508" s="34">
        <v>3.4510000000000001E-3</v>
      </c>
      <c r="K508" s="34">
        <v>2.3E-5</v>
      </c>
      <c r="M508" s="34">
        <v>1.4672350000000001</v>
      </c>
      <c r="N508" s="34">
        <v>5.3999999999999998E-5</v>
      </c>
      <c r="O508" s="35">
        <v>-1.5250999999999999</v>
      </c>
      <c r="P508" s="35">
        <v>5.4000000000000003E-3</v>
      </c>
      <c r="Q508" s="36">
        <v>-1.2</v>
      </c>
      <c r="R508" s="36">
        <v>0.25</v>
      </c>
      <c r="T508" s="12">
        <v>570</v>
      </c>
      <c r="U508" s="12">
        <v>5</v>
      </c>
      <c r="V508" s="12">
        <v>100</v>
      </c>
      <c r="W508" s="9">
        <f t="shared" ref="W508:W539" si="54">F508-(H508*(EXP($W$4*T508*1000000)-1))</f>
        <v>0.28250792253126233</v>
      </c>
      <c r="X508" s="9">
        <f t="shared" ref="X508:X539" si="55">SQRT(G508^2+$X$4^2)</f>
        <v>4.6111260304368053E-5</v>
      </c>
      <c r="Y508" s="10">
        <f t="shared" ref="Y508:Y539" si="56">((W508/(0.282785-(0.0336*(EXP($W$4*T508*1000000)-1))))-1)*10000</f>
        <v>2.9175740965281527</v>
      </c>
      <c r="Z508" s="10">
        <f t="shared" ref="Z508:Z539" si="57">((((W508+X508)/(0.282785-(0.0336*(EXP($W$4*T508*1000000)-1))))-1)*10000)-Y508</f>
        <v>1.6326874373273625</v>
      </c>
      <c r="AA508" s="51">
        <f t="shared" si="48"/>
        <v>1.0158880039832119</v>
      </c>
    </row>
    <row r="509" spans="1:27" ht="15" customHeight="1" x14ac:dyDescent="0.25">
      <c r="A509" s="30" t="s">
        <v>17</v>
      </c>
      <c r="B509" s="31">
        <v>23.242000000000001</v>
      </c>
      <c r="C509" s="32">
        <v>46</v>
      </c>
      <c r="D509" s="31">
        <v>8.76</v>
      </c>
      <c r="E509" s="32"/>
      <c r="F509" s="33">
        <v>0.28248400000000001</v>
      </c>
      <c r="G509" s="33">
        <v>3.6999999999999998E-5</v>
      </c>
      <c r="H509" s="33">
        <v>8.0589999999999999E-5</v>
      </c>
      <c r="I509" s="33">
        <v>2.8000000000000002E-7</v>
      </c>
      <c r="J509" s="34">
        <v>2.722E-3</v>
      </c>
      <c r="K509" s="34">
        <v>2.1999999999999999E-5</v>
      </c>
      <c r="M509" s="34">
        <v>1.467231</v>
      </c>
      <c r="N509" s="34">
        <v>4.0000000000000003E-5</v>
      </c>
      <c r="O509" s="35">
        <v>-1.5283</v>
      </c>
      <c r="P509" s="35">
        <v>5.1999999999999998E-3</v>
      </c>
      <c r="Q509" s="36">
        <v>-1.31</v>
      </c>
      <c r="R509" s="36">
        <v>0.36</v>
      </c>
      <c r="T509" s="12">
        <v>570</v>
      </c>
      <c r="U509" s="12">
        <v>5</v>
      </c>
      <c r="V509" s="12">
        <v>100</v>
      </c>
      <c r="W509" s="9">
        <f t="shared" si="54"/>
        <v>0.28248313778963791</v>
      </c>
      <c r="X509" s="9">
        <f t="shared" si="55"/>
        <v>4.9053525121617799E-5</v>
      </c>
      <c r="Y509" s="10">
        <f t="shared" si="56"/>
        <v>2.0400067513626219</v>
      </c>
      <c r="Z509" s="10">
        <f t="shared" si="57"/>
        <v>1.736865869508275</v>
      </c>
      <c r="AA509" s="51">
        <f t="shared" si="48"/>
        <v>1.0492882644170196</v>
      </c>
    </row>
    <row r="510" spans="1:27" ht="15" customHeight="1" x14ac:dyDescent="0.25">
      <c r="A510" s="30" t="s">
        <v>18</v>
      </c>
      <c r="B510" s="31">
        <v>37.274000000000001</v>
      </c>
      <c r="C510" s="32">
        <v>75</v>
      </c>
      <c r="D510" s="31">
        <v>8.33</v>
      </c>
      <c r="E510" s="32"/>
      <c r="F510" s="33">
        <v>0.28248899999999999</v>
      </c>
      <c r="G510" s="33">
        <v>2.6999999999999999E-5</v>
      </c>
      <c r="H510" s="33">
        <v>7.4300000000000004E-5</v>
      </c>
      <c r="I510" s="33">
        <v>2.3999999999999998E-7</v>
      </c>
      <c r="J510" s="34">
        <v>2.4680000000000001E-3</v>
      </c>
      <c r="K510" s="34">
        <v>2.3E-5</v>
      </c>
      <c r="M510" s="34">
        <v>1.467222</v>
      </c>
      <c r="N510" s="34">
        <v>4.8999999999999998E-5</v>
      </c>
      <c r="O510" s="35">
        <v>-1.5299</v>
      </c>
      <c r="P510" s="35">
        <v>3.5000000000000001E-3</v>
      </c>
      <c r="Q510" s="36">
        <v>-1.43</v>
      </c>
      <c r="R510" s="36">
        <v>0.36</v>
      </c>
      <c r="T510" s="12">
        <v>570</v>
      </c>
      <c r="U510" s="12">
        <v>5</v>
      </c>
      <c r="V510" s="12">
        <v>100</v>
      </c>
      <c r="W510" s="9">
        <f t="shared" si="54"/>
        <v>0.28248820508462702</v>
      </c>
      <c r="X510" s="9">
        <f t="shared" si="55"/>
        <v>4.2026757272685084E-5</v>
      </c>
      <c r="Y510" s="10">
        <f t="shared" si="56"/>
        <v>2.2194273270592646</v>
      </c>
      <c r="Z510" s="10">
        <f t="shared" si="57"/>
        <v>1.4880651315496429</v>
      </c>
      <c r="AA510" s="51">
        <f t="shared" si="48"/>
        <v>1.0423376555662067</v>
      </c>
    </row>
    <row r="511" spans="1:27" ht="15" customHeight="1" x14ac:dyDescent="0.25">
      <c r="A511" s="30" t="s">
        <v>19</v>
      </c>
      <c r="B511" s="31">
        <v>25.626000000000001</v>
      </c>
      <c r="C511" s="32">
        <v>51</v>
      </c>
      <c r="D511" s="31">
        <v>8.92</v>
      </c>
      <c r="E511" s="32"/>
      <c r="F511" s="33">
        <v>0.28247</v>
      </c>
      <c r="G511" s="33">
        <v>4.0000000000000003E-5</v>
      </c>
      <c r="H511" s="33">
        <v>6.3620000000000004E-5</v>
      </c>
      <c r="I511" s="33">
        <v>2.8000000000000002E-7</v>
      </c>
      <c r="J511" s="34">
        <v>2.081E-3</v>
      </c>
      <c r="K511" s="34">
        <v>2.5999999999999998E-5</v>
      </c>
      <c r="M511" s="34">
        <v>1.4672369999999999</v>
      </c>
      <c r="N511" s="34">
        <v>5.1999999999999997E-5</v>
      </c>
      <c r="O511" s="35">
        <v>-1.5317000000000001</v>
      </c>
      <c r="P511" s="35">
        <v>5.0000000000000001E-3</v>
      </c>
      <c r="Q511" s="36">
        <v>-1.37</v>
      </c>
      <c r="R511" s="36">
        <v>0.54</v>
      </c>
      <c r="T511" s="12">
        <v>570</v>
      </c>
      <c r="U511" s="12">
        <v>5</v>
      </c>
      <c r="V511" s="12">
        <v>100</v>
      </c>
      <c r="W511" s="9">
        <f t="shared" si="54"/>
        <v>0.28246931934702518</v>
      </c>
      <c r="X511" s="9">
        <f t="shared" si="55"/>
        <v>5.1354146150600042E-5</v>
      </c>
      <c r="Y511" s="10">
        <f t="shared" si="56"/>
        <v>1.5507293490890639</v>
      </c>
      <c r="Z511" s="10">
        <f t="shared" si="57"/>
        <v>1.8183252576764453</v>
      </c>
      <c r="AA511" s="51">
        <f t="shared" si="48"/>
        <v>1.0678124986859758</v>
      </c>
    </row>
    <row r="512" spans="1:27" ht="15" customHeight="1" x14ac:dyDescent="0.25">
      <c r="A512" s="30" t="s">
        <v>20</v>
      </c>
      <c r="B512" s="31">
        <v>17.228999999999999</v>
      </c>
      <c r="C512" s="32">
        <v>34</v>
      </c>
      <c r="D512" s="31">
        <v>9.18</v>
      </c>
      <c r="E512" s="32"/>
      <c r="F512" s="33">
        <v>0.28248400000000001</v>
      </c>
      <c r="G512" s="33">
        <v>4.3000000000000002E-5</v>
      </c>
      <c r="H512" s="33">
        <v>8.9359999999999998E-5</v>
      </c>
      <c r="I512" s="33">
        <v>3.3000000000000002E-7</v>
      </c>
      <c r="J512" s="34">
        <v>3.0799999999999998E-3</v>
      </c>
      <c r="K512" s="34">
        <v>2.5000000000000001E-5</v>
      </c>
      <c r="M512" s="34">
        <v>1.467106</v>
      </c>
      <c r="N512" s="34">
        <v>5.7000000000000003E-5</v>
      </c>
      <c r="O512" s="35">
        <v>-1.5528999999999999</v>
      </c>
      <c r="P512" s="35">
        <v>4.3E-3</v>
      </c>
      <c r="Q512" s="36">
        <v>-1.28</v>
      </c>
      <c r="R512" s="36">
        <v>0.36</v>
      </c>
      <c r="T512" s="12">
        <v>570</v>
      </c>
      <c r="U512" s="12">
        <v>5</v>
      </c>
      <c r="V512" s="12">
        <v>100</v>
      </c>
      <c r="W512" s="9">
        <f t="shared" si="54"/>
        <v>0.28248304396180718</v>
      </c>
      <c r="X512" s="9">
        <f t="shared" si="55"/>
        <v>5.3723815267134449E-5</v>
      </c>
      <c r="Y512" s="10">
        <f t="shared" si="56"/>
        <v>2.0366845363639641</v>
      </c>
      <c r="Z512" s="10">
        <f t="shared" si="57"/>
        <v>1.9022294704806875</v>
      </c>
      <c r="AA512" s="51">
        <f t="shared" si="48"/>
        <v>1.0495236696361263</v>
      </c>
    </row>
    <row r="513" spans="1:27" ht="15" customHeight="1" x14ac:dyDescent="0.25">
      <c r="A513" s="30" t="s">
        <v>21</v>
      </c>
      <c r="B513" s="31">
        <v>21.483000000000001</v>
      </c>
      <c r="C513" s="32">
        <v>43</v>
      </c>
      <c r="D513" s="31">
        <v>7.47</v>
      </c>
      <c r="E513" s="32"/>
      <c r="F513" s="33">
        <v>0.28248600000000001</v>
      </c>
      <c r="G513" s="33">
        <v>5.5000000000000002E-5</v>
      </c>
      <c r="H513" s="33">
        <v>9.9710000000000006E-5</v>
      </c>
      <c r="I513" s="33">
        <v>4.3000000000000001E-7</v>
      </c>
      <c r="J513" s="34">
        <v>3.3809999999999999E-3</v>
      </c>
      <c r="K513" s="34">
        <v>3.4999999999999997E-5</v>
      </c>
      <c r="M513" s="34">
        <v>1.467149</v>
      </c>
      <c r="N513" s="34">
        <v>6.7000000000000002E-5</v>
      </c>
      <c r="O513" s="35">
        <v>-1.5548</v>
      </c>
      <c r="P513" s="35">
        <v>5.8999999999999999E-3</v>
      </c>
      <c r="Q513" s="36">
        <v>-1.26</v>
      </c>
      <c r="R513" s="36">
        <v>0.43</v>
      </c>
      <c r="T513" s="12">
        <v>570</v>
      </c>
      <c r="U513" s="12">
        <v>5</v>
      </c>
      <c r="V513" s="12">
        <v>100</v>
      </c>
      <c r="W513" s="9">
        <f t="shared" si="54"/>
        <v>0.28248493322998874</v>
      </c>
      <c r="X513" s="9">
        <f t="shared" si="55"/>
        <v>6.3735769602768502E-5</v>
      </c>
      <c r="Y513" s="10">
        <f t="shared" si="56"/>
        <v>2.1035789219325807</v>
      </c>
      <c r="Z513" s="10">
        <f t="shared" si="57"/>
        <v>2.2567283924135317</v>
      </c>
      <c r="AA513" s="51">
        <f t="shared" si="48"/>
        <v>1.0470872429682243</v>
      </c>
    </row>
    <row r="514" spans="1:27" ht="15" customHeight="1" x14ac:dyDescent="0.25">
      <c r="A514" s="30" t="s">
        <v>22</v>
      </c>
      <c r="B514" s="31">
        <v>26.451000000000001</v>
      </c>
      <c r="C514" s="32">
        <v>53</v>
      </c>
      <c r="D514" s="31">
        <v>8.11</v>
      </c>
      <c r="E514" s="32"/>
      <c r="F514" s="33">
        <v>0.28249800000000003</v>
      </c>
      <c r="G514" s="33">
        <v>3.1000000000000001E-5</v>
      </c>
      <c r="H514" s="33">
        <v>8.5169999999999999E-5</v>
      </c>
      <c r="I514" s="33">
        <v>2.8999999999999998E-7</v>
      </c>
      <c r="J514" s="34">
        <v>2.8440000000000002E-3</v>
      </c>
      <c r="K514" s="34">
        <v>2.6999999999999999E-5</v>
      </c>
      <c r="M514" s="34">
        <v>1.467185</v>
      </c>
      <c r="N514" s="34">
        <v>7.6000000000000004E-5</v>
      </c>
      <c r="O514" s="35">
        <v>-1.5239</v>
      </c>
      <c r="P514" s="35">
        <v>4.4999999999999997E-3</v>
      </c>
      <c r="Q514" s="36">
        <v>-1.2</v>
      </c>
      <c r="R514" s="36">
        <v>0.37</v>
      </c>
      <c r="T514" s="12">
        <v>570</v>
      </c>
      <c r="U514" s="12">
        <v>5</v>
      </c>
      <c r="V514" s="12">
        <v>100</v>
      </c>
      <c r="W514" s="9">
        <f t="shared" si="54"/>
        <v>0.28249708878947088</v>
      </c>
      <c r="X514" s="9">
        <f t="shared" si="55"/>
        <v>4.4701770958846688E-5</v>
      </c>
      <c r="Y514" s="10">
        <f t="shared" si="56"/>
        <v>2.5339776819999216</v>
      </c>
      <c r="Z514" s="10">
        <f t="shared" si="57"/>
        <v>1.5827808519874864</v>
      </c>
      <c r="AA514" s="51">
        <f t="shared" si="48"/>
        <v>1.0304146502728539</v>
      </c>
    </row>
    <row r="515" spans="1:27" ht="15" customHeight="1" x14ac:dyDescent="0.25">
      <c r="A515" s="30" t="s">
        <v>23</v>
      </c>
      <c r="B515" s="31">
        <v>34.896000000000001</v>
      </c>
      <c r="C515" s="32">
        <v>70</v>
      </c>
      <c r="D515" s="31">
        <v>8.3699999999999992</v>
      </c>
      <c r="E515" s="32"/>
      <c r="F515" s="33">
        <v>0.282524</v>
      </c>
      <c r="G515" s="33">
        <v>2.8E-5</v>
      </c>
      <c r="H515" s="33">
        <v>8.5320000000000003E-5</v>
      </c>
      <c r="I515" s="33">
        <v>1.9999999999999999E-7</v>
      </c>
      <c r="J515" s="34">
        <v>2.8579999999999999E-3</v>
      </c>
      <c r="K515" s="34">
        <v>2.0000000000000002E-5</v>
      </c>
      <c r="M515" s="34">
        <v>1.467231</v>
      </c>
      <c r="N515" s="34">
        <v>5.8E-5</v>
      </c>
      <c r="O515" s="35">
        <v>-1.5298</v>
      </c>
      <c r="P515" s="35">
        <v>4.1000000000000003E-3</v>
      </c>
      <c r="Q515" s="36">
        <v>-1.1200000000000001</v>
      </c>
      <c r="R515" s="36">
        <v>0.33</v>
      </c>
      <c r="T515" s="12">
        <v>570</v>
      </c>
      <c r="U515" s="12">
        <v>5</v>
      </c>
      <c r="V515" s="12">
        <v>100</v>
      </c>
      <c r="W515" s="9">
        <f t="shared" si="54"/>
        <v>0.2825230871846619</v>
      </c>
      <c r="X515" s="9">
        <f t="shared" si="55"/>
        <v>4.267608612393115E-5</v>
      </c>
      <c r="Y515" s="10">
        <f t="shared" si="56"/>
        <v>3.4545175444744558</v>
      </c>
      <c r="Z515" s="10">
        <f t="shared" si="57"/>
        <v>1.5110562849263154</v>
      </c>
      <c r="AA515" s="51">
        <f t="shared" si="48"/>
        <v>0.99512130105748364</v>
      </c>
    </row>
    <row r="516" spans="1:27" ht="15" customHeight="1" x14ac:dyDescent="0.25">
      <c r="A516" s="30" t="s">
        <v>24</v>
      </c>
      <c r="B516" s="31">
        <v>28.385999999999999</v>
      </c>
      <c r="C516" s="32">
        <v>57</v>
      </c>
      <c r="D516" s="31">
        <v>8.24</v>
      </c>
      <c r="E516" s="32"/>
      <c r="F516" s="33">
        <v>0.28247100000000003</v>
      </c>
      <c r="G516" s="33">
        <v>3.3000000000000003E-5</v>
      </c>
      <c r="H516" s="33">
        <v>9.1269999999999999E-5</v>
      </c>
      <c r="I516" s="33">
        <v>2.8999999999999998E-7</v>
      </c>
      <c r="J516" s="34">
        <v>3.0869999999999999E-3</v>
      </c>
      <c r="K516" s="34">
        <v>2.5000000000000001E-5</v>
      </c>
      <c r="M516" s="34">
        <v>1.4672449999999999</v>
      </c>
      <c r="N516" s="34">
        <v>5.5000000000000002E-5</v>
      </c>
      <c r="O516" s="35">
        <v>-1.5348999999999999</v>
      </c>
      <c r="P516" s="35">
        <v>4.1999999999999997E-3</v>
      </c>
      <c r="Q516" s="36">
        <v>-1.26</v>
      </c>
      <c r="R516" s="36">
        <v>0.36</v>
      </c>
      <c r="T516" s="12">
        <v>570</v>
      </c>
      <c r="U516" s="12">
        <v>5</v>
      </c>
      <c r="V516" s="12">
        <v>100</v>
      </c>
      <c r="W516" s="9">
        <f t="shared" si="54"/>
        <v>0.28247002352723977</v>
      </c>
      <c r="X516" s="9">
        <f t="shared" si="55"/>
        <v>4.6111260304368053E-5</v>
      </c>
      <c r="Y516" s="10">
        <f t="shared" si="56"/>
        <v>1.5756626556684417</v>
      </c>
      <c r="Z516" s="10">
        <f t="shared" si="57"/>
        <v>1.6326874373273625</v>
      </c>
      <c r="AA516" s="51">
        <f t="shared" si="48"/>
        <v>1.0672112880481559</v>
      </c>
    </row>
    <row r="517" spans="1:27" ht="15" customHeight="1" x14ac:dyDescent="0.25">
      <c r="A517" s="30" t="s">
        <v>25</v>
      </c>
      <c r="B517" s="31">
        <v>36.06</v>
      </c>
      <c r="C517" s="32">
        <v>72</v>
      </c>
      <c r="D517" s="31">
        <v>8.32</v>
      </c>
      <c r="E517" s="32"/>
      <c r="F517" s="33">
        <v>0.28248699999999999</v>
      </c>
      <c r="G517" s="33">
        <v>3.3000000000000003E-5</v>
      </c>
      <c r="H517" s="33">
        <v>9.1130000000000003E-5</v>
      </c>
      <c r="I517" s="33">
        <v>2.2999999999999999E-7</v>
      </c>
      <c r="J517" s="34">
        <v>3.0980000000000001E-3</v>
      </c>
      <c r="K517" s="34">
        <v>2.4000000000000001E-5</v>
      </c>
      <c r="M517" s="34">
        <v>1.467203</v>
      </c>
      <c r="N517" s="34">
        <v>4.6E-5</v>
      </c>
      <c r="O517" s="35">
        <v>-1.5354000000000001</v>
      </c>
      <c r="P517" s="35">
        <v>3.8E-3</v>
      </c>
      <c r="Q517" s="36">
        <v>-1.31</v>
      </c>
      <c r="R517" s="36">
        <v>0.28999999999999998</v>
      </c>
      <c r="T517" s="12">
        <v>570</v>
      </c>
      <c r="U517" s="12">
        <v>5</v>
      </c>
      <c r="V517" s="12">
        <v>100</v>
      </c>
      <c r="W517" s="9">
        <f t="shared" si="54"/>
        <v>0.28248602502506143</v>
      </c>
      <c r="X517" s="9">
        <f t="shared" si="55"/>
        <v>4.6111260304368053E-5</v>
      </c>
      <c r="Y517" s="10">
        <f t="shared" si="56"/>
        <v>2.1422367267187603</v>
      </c>
      <c r="Z517" s="10">
        <f t="shared" si="57"/>
        <v>1.6326874373273625</v>
      </c>
      <c r="AA517" s="51">
        <f t="shared" si="48"/>
        <v>1.0455004588992352</v>
      </c>
    </row>
    <row r="518" spans="1:27" ht="15" customHeight="1" x14ac:dyDescent="0.25">
      <c r="A518" s="30" t="s">
        <v>34</v>
      </c>
      <c r="B518" s="31">
        <v>36.17</v>
      </c>
      <c r="C518" s="32">
        <v>72</v>
      </c>
      <c r="D518" s="31">
        <v>8.4</v>
      </c>
      <c r="E518" s="32"/>
      <c r="F518" s="33">
        <v>0.28248099999999998</v>
      </c>
      <c r="G518" s="33">
        <v>3.3000000000000003E-5</v>
      </c>
      <c r="H518" s="33">
        <v>9.9519999999999996E-5</v>
      </c>
      <c r="I518" s="33">
        <v>2.7000000000000001E-7</v>
      </c>
      <c r="J518" s="34">
        <v>3.421E-3</v>
      </c>
      <c r="K518" s="34">
        <v>2.6999999999999999E-5</v>
      </c>
      <c r="M518" s="34">
        <v>1.467204</v>
      </c>
      <c r="N518" s="34">
        <v>5.1E-5</v>
      </c>
      <c r="O518" s="35">
        <v>-1.5356000000000001</v>
      </c>
      <c r="P518" s="35">
        <v>3.5999999999999999E-3</v>
      </c>
      <c r="Q518" s="36">
        <v>-1.26</v>
      </c>
      <c r="R518" s="36">
        <v>0.27</v>
      </c>
      <c r="T518" s="12">
        <v>570</v>
      </c>
      <c r="U518" s="12">
        <v>5</v>
      </c>
      <c r="V518" s="12">
        <v>100</v>
      </c>
      <c r="W518" s="9">
        <f t="shared" si="54"/>
        <v>0.28247993526274673</v>
      </c>
      <c r="X518" s="9">
        <f t="shared" si="55"/>
        <v>4.6111260304368053E-5</v>
      </c>
      <c r="Y518" s="10">
        <f t="shared" si="56"/>
        <v>1.9266130729311826</v>
      </c>
      <c r="Z518" s="10">
        <f t="shared" si="57"/>
        <v>1.6326874373273625</v>
      </c>
      <c r="AA518" s="51">
        <f t="shared" ref="AA518:AA581" si="58">(1/0.00001867*LN(1+(F518-0.28325)/(H518-0.0388)))/1000</f>
        <v>1.0538678074675021</v>
      </c>
    </row>
    <row r="519" spans="1:27" ht="15" customHeight="1" x14ac:dyDescent="0.25">
      <c r="A519" s="30" t="s">
        <v>35</v>
      </c>
      <c r="B519" s="31">
        <v>30.077999999999999</v>
      </c>
      <c r="C519" s="32">
        <v>60</v>
      </c>
      <c r="D519" s="31">
        <v>8.74</v>
      </c>
      <c r="E519" s="32"/>
      <c r="F519" s="33">
        <v>0.282499</v>
      </c>
      <c r="G519" s="33">
        <v>3.6000000000000001E-5</v>
      </c>
      <c r="H519" s="33">
        <v>7.5779999999999996E-5</v>
      </c>
      <c r="I519" s="33">
        <v>3.3000000000000002E-7</v>
      </c>
      <c r="J519" s="34">
        <v>2.5349999999999999E-3</v>
      </c>
      <c r="K519" s="34">
        <v>2.8E-5</v>
      </c>
      <c r="M519" s="34">
        <v>1.467184</v>
      </c>
      <c r="N519" s="34">
        <v>6.0999999999999999E-5</v>
      </c>
      <c r="O519" s="35">
        <v>-1.5395000000000001</v>
      </c>
      <c r="P519" s="35">
        <v>5.1999999999999998E-3</v>
      </c>
      <c r="Q519" s="36">
        <v>-1.0900000000000001</v>
      </c>
      <c r="R519" s="36">
        <v>0.44</v>
      </c>
      <c r="T519" s="12">
        <v>570</v>
      </c>
      <c r="U519" s="12">
        <v>5</v>
      </c>
      <c r="V519" s="12">
        <v>100</v>
      </c>
      <c r="W519" s="9">
        <f t="shared" si="54"/>
        <v>0.28249818925051196</v>
      </c>
      <c r="X519" s="9">
        <f t="shared" si="55"/>
        <v>4.8303709245328031E-5</v>
      </c>
      <c r="Y519" s="10">
        <f t="shared" si="56"/>
        <v>2.5729423276232843</v>
      </c>
      <c r="Z519" s="10">
        <f t="shared" si="57"/>
        <v>1.7103167152798804</v>
      </c>
      <c r="AA519" s="51">
        <f t="shared" si="58"/>
        <v>1.0288103481935178</v>
      </c>
    </row>
    <row r="520" spans="1:27" ht="15" customHeight="1" x14ac:dyDescent="0.25">
      <c r="A520" s="30" t="s">
        <v>36</v>
      </c>
      <c r="B520" s="31">
        <v>36.31</v>
      </c>
      <c r="C520" s="32">
        <v>73</v>
      </c>
      <c r="D520" s="31">
        <v>8.34</v>
      </c>
      <c r="E520" s="32"/>
      <c r="F520" s="33">
        <v>0.28248899999999999</v>
      </c>
      <c r="G520" s="33">
        <v>3.4E-5</v>
      </c>
      <c r="H520" s="33">
        <v>9.7269999999999995E-5</v>
      </c>
      <c r="I520" s="33">
        <v>2.7000000000000001E-7</v>
      </c>
      <c r="J520" s="34">
        <v>3.3289999999999999E-3</v>
      </c>
      <c r="K520" s="34">
        <v>2.5000000000000001E-5</v>
      </c>
      <c r="M520" s="34">
        <v>1.4671540000000001</v>
      </c>
      <c r="N520" s="34">
        <v>5.5000000000000002E-5</v>
      </c>
      <c r="O520" s="35">
        <v>-1.5435000000000001</v>
      </c>
      <c r="P520" s="35">
        <v>4.4999999999999997E-3</v>
      </c>
      <c r="Q520" s="36">
        <v>-1.57</v>
      </c>
      <c r="R520" s="36">
        <v>0.28000000000000003</v>
      </c>
      <c r="T520" s="12">
        <v>570</v>
      </c>
      <c r="U520" s="12">
        <v>5</v>
      </c>
      <c r="V520" s="12">
        <v>100</v>
      </c>
      <c r="W520" s="9">
        <f t="shared" si="54"/>
        <v>0.28248795933488119</v>
      </c>
      <c r="X520" s="9">
        <f t="shared" si="55"/>
        <v>4.6832129215498932E-5</v>
      </c>
      <c r="Y520" s="10">
        <f t="shared" si="56"/>
        <v>2.2107259270098822</v>
      </c>
      <c r="Z520" s="10">
        <f t="shared" si="57"/>
        <v>1.6582116500130084</v>
      </c>
      <c r="AA520" s="51">
        <f t="shared" si="58"/>
        <v>1.0429502970627151</v>
      </c>
    </row>
    <row r="521" spans="1:27" ht="15" customHeight="1" x14ac:dyDescent="0.25">
      <c r="A521" s="30" t="s">
        <v>59</v>
      </c>
      <c r="B521" s="31">
        <v>33.334000000000003</v>
      </c>
      <c r="C521" s="32">
        <v>67</v>
      </c>
      <c r="D521" s="31">
        <v>8.0299999999999994</v>
      </c>
      <c r="E521" s="32"/>
      <c r="F521" s="33">
        <v>0.28251399999999999</v>
      </c>
      <c r="G521" s="33">
        <v>3.8999999999999999E-5</v>
      </c>
      <c r="H521" s="33">
        <v>1.0552000000000001E-4</v>
      </c>
      <c r="I521" s="33">
        <v>3.3000000000000002E-7</v>
      </c>
      <c r="J521" s="34">
        <v>3.6380000000000002E-3</v>
      </c>
      <c r="K521" s="34">
        <v>2.5000000000000001E-5</v>
      </c>
      <c r="M521" s="34">
        <v>1.46716</v>
      </c>
      <c r="N521" s="34">
        <v>5.3999999999999998E-5</v>
      </c>
      <c r="O521" s="35">
        <v>-1.5437000000000001</v>
      </c>
      <c r="P521" s="35">
        <v>6.0000000000000001E-3</v>
      </c>
      <c r="Q521" s="36">
        <v>-1.23</v>
      </c>
      <c r="R521" s="36">
        <v>0.28000000000000003</v>
      </c>
      <c r="T521" s="12">
        <v>570</v>
      </c>
      <c r="U521" s="12">
        <v>5</v>
      </c>
      <c r="V521" s="12">
        <v>100</v>
      </c>
      <c r="W521" s="9">
        <f t="shared" si="54"/>
        <v>0.28251287107038825</v>
      </c>
      <c r="X521" s="9">
        <f t="shared" si="55"/>
        <v>5.0579129360410992E-5</v>
      </c>
      <c r="Y521" s="10">
        <f t="shared" si="56"/>
        <v>3.0927898163057854</v>
      </c>
      <c r="Z521" s="10">
        <f t="shared" si="57"/>
        <v>1.7908838004543348</v>
      </c>
      <c r="AA521" s="51">
        <f t="shared" si="58"/>
        <v>1.0092215899318353</v>
      </c>
    </row>
    <row r="522" spans="1:27" ht="15" customHeight="1" x14ac:dyDescent="0.25">
      <c r="A522" s="30" t="s">
        <v>60</v>
      </c>
      <c r="B522" s="31">
        <v>32.738</v>
      </c>
      <c r="C522" s="32">
        <v>65</v>
      </c>
      <c r="D522" s="31">
        <v>8.35</v>
      </c>
      <c r="E522" s="32"/>
      <c r="F522" s="33">
        <v>0.282476</v>
      </c>
      <c r="G522" s="33">
        <v>3.0000000000000001E-5</v>
      </c>
      <c r="H522" s="33">
        <v>8.8200000000000003E-5</v>
      </c>
      <c r="I522" s="33">
        <v>2.9999999999999999E-7</v>
      </c>
      <c r="J522" s="34">
        <v>2.9919999999999999E-3</v>
      </c>
      <c r="K522" s="34">
        <v>2.4000000000000001E-5</v>
      </c>
      <c r="M522" s="34">
        <v>1.4671289999999999</v>
      </c>
      <c r="N522" s="34">
        <v>6.3E-5</v>
      </c>
      <c r="O522" s="35">
        <v>-1.5487</v>
      </c>
      <c r="P522" s="35">
        <v>4.4000000000000003E-3</v>
      </c>
      <c r="Q522" s="36">
        <v>-1.19</v>
      </c>
      <c r="R522" s="36">
        <v>0.32</v>
      </c>
      <c r="T522" s="12">
        <v>570</v>
      </c>
      <c r="U522" s="12">
        <v>5</v>
      </c>
      <c r="V522" s="12">
        <v>100</v>
      </c>
      <c r="W522" s="9">
        <f t="shared" si="54"/>
        <v>0.28247505637232984</v>
      </c>
      <c r="X522" s="9">
        <f t="shared" si="55"/>
        <v>4.4014183246508038E-5</v>
      </c>
      <c r="Y522" s="10">
        <f t="shared" si="56"/>
        <v>1.7538634443337031</v>
      </c>
      <c r="Z522" s="10">
        <f t="shared" si="57"/>
        <v>1.5584350455077889</v>
      </c>
      <c r="AA522" s="51">
        <f t="shared" si="58"/>
        <v>1.0603454998319901</v>
      </c>
    </row>
    <row r="523" spans="1:27" ht="15" customHeight="1" x14ac:dyDescent="0.25">
      <c r="A523" s="30" t="s">
        <v>61</v>
      </c>
      <c r="B523" s="31">
        <v>36.012</v>
      </c>
      <c r="C523" s="32">
        <v>72</v>
      </c>
      <c r="D523" s="31">
        <v>8.26</v>
      </c>
      <c r="E523" s="32"/>
      <c r="F523" s="33">
        <v>0.28249400000000002</v>
      </c>
      <c r="G523" s="33">
        <v>3.0000000000000001E-5</v>
      </c>
      <c r="H523" s="33">
        <v>8.9920000000000006E-5</v>
      </c>
      <c r="I523" s="33">
        <v>3.2000000000000001E-7</v>
      </c>
      <c r="J523" s="34">
        <v>3.075E-3</v>
      </c>
      <c r="K523" s="34">
        <v>2.8E-5</v>
      </c>
      <c r="M523" s="34">
        <v>1.4672149999999999</v>
      </c>
      <c r="N523" s="34">
        <v>4.6999999999999997E-5</v>
      </c>
      <c r="O523" s="35">
        <v>-1.5416000000000001</v>
      </c>
      <c r="P523" s="35">
        <v>3.5000000000000001E-3</v>
      </c>
      <c r="Q523" s="36">
        <v>-1.31</v>
      </c>
      <c r="R523" s="36">
        <v>0.3</v>
      </c>
      <c r="T523" s="12">
        <v>570</v>
      </c>
      <c r="U523" s="12">
        <v>5</v>
      </c>
      <c r="V523" s="12">
        <v>100</v>
      </c>
      <c r="W523" s="9">
        <f t="shared" si="54"/>
        <v>0.28249303797052039</v>
      </c>
      <c r="X523" s="9">
        <f t="shared" si="55"/>
        <v>4.4014183246508038E-5</v>
      </c>
      <c r="Y523" s="10">
        <f t="shared" si="56"/>
        <v>2.3905480475083785</v>
      </c>
      <c r="Z523" s="10">
        <f t="shared" si="57"/>
        <v>1.5584350455077889</v>
      </c>
      <c r="AA523" s="51">
        <f t="shared" si="58"/>
        <v>1.0359688039411472</v>
      </c>
    </row>
    <row r="524" spans="1:27" ht="15" customHeight="1" x14ac:dyDescent="0.25">
      <c r="A524" s="30" t="s">
        <v>62</v>
      </c>
      <c r="B524" s="31">
        <v>36.090000000000003</v>
      </c>
      <c r="C524" s="32">
        <v>72</v>
      </c>
      <c r="D524" s="31">
        <v>8.15</v>
      </c>
      <c r="E524" s="32"/>
      <c r="F524" s="33">
        <v>0.28249800000000003</v>
      </c>
      <c r="G524" s="33">
        <v>2.5000000000000001E-5</v>
      </c>
      <c r="H524" s="33">
        <v>9.6479999999999998E-5</v>
      </c>
      <c r="I524" s="33">
        <v>3.3000000000000002E-7</v>
      </c>
      <c r="J524" s="34">
        <v>3.2880000000000001E-3</v>
      </c>
      <c r="K524" s="34">
        <v>2.9E-5</v>
      </c>
      <c r="M524" s="34">
        <v>1.4671080000000001</v>
      </c>
      <c r="N524" s="34">
        <v>5.5000000000000002E-5</v>
      </c>
      <c r="O524" s="35">
        <v>-1.5458000000000001</v>
      </c>
      <c r="P524" s="35">
        <v>3.8999999999999998E-3</v>
      </c>
      <c r="Q524" s="36">
        <v>-1.1499999999999999</v>
      </c>
      <c r="R524" s="36">
        <v>0.3</v>
      </c>
      <c r="T524" s="12">
        <v>570</v>
      </c>
      <c r="U524" s="12">
        <v>5</v>
      </c>
      <c r="V524" s="12">
        <v>100</v>
      </c>
      <c r="W524" s="9">
        <f t="shared" si="54"/>
        <v>0.28249696778687511</v>
      </c>
      <c r="X524" s="9">
        <f t="shared" si="55"/>
        <v>4.0770679744850818E-5</v>
      </c>
      <c r="Y524" s="10">
        <f t="shared" si="56"/>
        <v>2.5296932747487233</v>
      </c>
      <c r="Z524" s="10">
        <f t="shared" si="57"/>
        <v>1.4435904850862435</v>
      </c>
      <c r="AA524" s="51">
        <f t="shared" si="58"/>
        <v>1.0307128808771822</v>
      </c>
    </row>
    <row r="525" spans="1:27" ht="15" customHeight="1" x14ac:dyDescent="0.25">
      <c r="A525" s="30" t="s">
        <v>63</v>
      </c>
      <c r="B525" s="31">
        <v>33.334000000000003</v>
      </c>
      <c r="C525" s="32">
        <v>67</v>
      </c>
      <c r="D525" s="31">
        <v>8.4700000000000006</v>
      </c>
      <c r="E525" s="32"/>
      <c r="F525" s="33">
        <v>0.28253600000000001</v>
      </c>
      <c r="G525" s="33">
        <v>2.9E-5</v>
      </c>
      <c r="H525" s="33">
        <v>6.737E-5</v>
      </c>
      <c r="I525" s="33">
        <v>2.6E-7</v>
      </c>
      <c r="J525" s="34">
        <v>2.1840000000000002E-3</v>
      </c>
      <c r="K525" s="34">
        <v>2.0000000000000002E-5</v>
      </c>
      <c r="M525" s="34">
        <v>1.46723</v>
      </c>
      <c r="N525" s="34">
        <v>5.5999999999999999E-5</v>
      </c>
      <c r="O525" s="35">
        <v>-1.5503</v>
      </c>
      <c r="P525" s="35">
        <v>4.5999999999999999E-3</v>
      </c>
      <c r="Q525" s="36">
        <v>-0.92</v>
      </c>
      <c r="R525" s="36">
        <v>0.39</v>
      </c>
      <c r="T525" s="12">
        <v>570</v>
      </c>
      <c r="U525" s="12">
        <v>5</v>
      </c>
      <c r="V525" s="12">
        <v>100</v>
      </c>
      <c r="W525" s="9">
        <f t="shared" si="54"/>
        <v>0.28253527922680116</v>
      </c>
      <c r="X525" s="9">
        <f t="shared" si="55"/>
        <v>4.333876240569392E-5</v>
      </c>
      <c r="Y525" s="10">
        <f t="shared" si="56"/>
        <v>3.886208066588015</v>
      </c>
      <c r="Z525" s="10">
        <f t="shared" si="57"/>
        <v>1.534520038317666</v>
      </c>
      <c r="AA525" s="51">
        <f t="shared" si="58"/>
        <v>0.97837288793514032</v>
      </c>
    </row>
    <row r="526" spans="1:27" ht="15" customHeight="1" x14ac:dyDescent="0.25">
      <c r="A526" s="30" t="s">
        <v>64</v>
      </c>
      <c r="B526" s="31">
        <v>36.152000000000001</v>
      </c>
      <c r="C526" s="32">
        <v>72</v>
      </c>
      <c r="D526" s="31">
        <v>8.27</v>
      </c>
      <c r="E526" s="32"/>
      <c r="F526" s="33">
        <v>0.28250900000000001</v>
      </c>
      <c r="G526" s="33">
        <v>3.1000000000000001E-5</v>
      </c>
      <c r="H526" s="33">
        <v>9.9699999999999998E-5</v>
      </c>
      <c r="I526" s="33">
        <v>2.9999999999999999E-7</v>
      </c>
      <c r="J526" s="34">
        <v>3.405E-3</v>
      </c>
      <c r="K526" s="34">
        <v>2.4000000000000001E-5</v>
      </c>
      <c r="M526" s="34">
        <v>1.467128</v>
      </c>
      <c r="N526" s="34">
        <v>5.3999999999999998E-5</v>
      </c>
      <c r="O526" s="35">
        <v>-1.5448</v>
      </c>
      <c r="P526" s="35">
        <v>4.0000000000000001E-3</v>
      </c>
      <c r="Q526" s="36">
        <v>-1.1299999999999999</v>
      </c>
      <c r="R526" s="36">
        <v>0.28999999999999998</v>
      </c>
      <c r="T526" s="12">
        <v>570</v>
      </c>
      <c r="U526" s="12">
        <v>5</v>
      </c>
      <c r="V526" s="12">
        <v>100</v>
      </c>
      <c r="W526" s="9">
        <f t="shared" si="54"/>
        <v>0.28250793333697599</v>
      </c>
      <c r="X526" s="9">
        <f t="shared" si="55"/>
        <v>4.4701770958846688E-5</v>
      </c>
      <c r="Y526" s="10">
        <f t="shared" si="56"/>
        <v>2.9179567005344076</v>
      </c>
      <c r="Z526" s="10">
        <f t="shared" si="57"/>
        <v>1.5827808519897069</v>
      </c>
      <c r="AA526" s="51">
        <f t="shared" si="58"/>
        <v>1.0158617411884974</v>
      </c>
    </row>
    <row r="527" spans="1:27" ht="15" customHeight="1" x14ac:dyDescent="0.25">
      <c r="A527" s="30" t="s">
        <v>65</v>
      </c>
      <c r="B527" s="31">
        <v>36.058</v>
      </c>
      <c r="C527" s="32">
        <v>72</v>
      </c>
      <c r="D527" s="31">
        <v>8.32</v>
      </c>
      <c r="E527" s="32"/>
      <c r="F527" s="33">
        <v>0.28250399999999998</v>
      </c>
      <c r="G527" s="33">
        <v>2.8E-5</v>
      </c>
      <c r="H527" s="33">
        <v>8.7189999999999997E-5</v>
      </c>
      <c r="I527" s="33">
        <v>2.2999999999999999E-7</v>
      </c>
      <c r="J527" s="34">
        <v>2.9269999999999999E-3</v>
      </c>
      <c r="K527" s="34">
        <v>1.9000000000000001E-5</v>
      </c>
      <c r="M527" s="34">
        <v>1.467147</v>
      </c>
      <c r="N527" s="34">
        <v>4.8999999999999998E-5</v>
      </c>
      <c r="O527" s="35">
        <v>-1.5405</v>
      </c>
      <c r="P527" s="35">
        <v>3.3999999999999998E-3</v>
      </c>
      <c r="Q527" s="36">
        <v>-1.45</v>
      </c>
      <c r="R527" s="36">
        <v>0.26</v>
      </c>
      <c r="T527" s="12">
        <v>570</v>
      </c>
      <c r="U527" s="12">
        <v>5</v>
      </c>
      <c r="V527" s="12">
        <v>100</v>
      </c>
      <c r="W527" s="9">
        <f t="shared" si="54"/>
        <v>0.28250306717804347</v>
      </c>
      <c r="X527" s="9">
        <f t="shared" si="55"/>
        <v>4.267608612393115E-5</v>
      </c>
      <c r="Y527" s="10">
        <f t="shared" si="56"/>
        <v>2.7456578627949035</v>
      </c>
      <c r="Z527" s="10">
        <f t="shared" si="57"/>
        <v>1.5110562849263154</v>
      </c>
      <c r="AA527" s="51">
        <f t="shared" si="58"/>
        <v>1.0223240493789645</v>
      </c>
    </row>
    <row r="528" spans="1:27" ht="15" customHeight="1" x14ac:dyDescent="0.25">
      <c r="A528" s="30" t="s">
        <v>66</v>
      </c>
      <c r="B528" s="31">
        <v>28.646000000000001</v>
      </c>
      <c r="C528" s="32">
        <v>57</v>
      </c>
      <c r="D528" s="31">
        <v>8.1</v>
      </c>
      <c r="E528" s="32"/>
      <c r="F528" s="33">
        <v>0.28252500000000003</v>
      </c>
      <c r="G528" s="33">
        <v>3.6999999999999998E-5</v>
      </c>
      <c r="H528" s="33">
        <v>9.5829999999999996E-5</v>
      </c>
      <c r="I528" s="33">
        <v>3.3999999999999997E-7</v>
      </c>
      <c r="J528" s="34">
        <v>3.2160000000000001E-3</v>
      </c>
      <c r="K528" s="34">
        <v>2.4000000000000001E-5</v>
      </c>
      <c r="M528" s="34">
        <v>1.4671989999999999</v>
      </c>
      <c r="N528" s="34">
        <v>6.7999999999999999E-5</v>
      </c>
      <c r="O528" s="35">
        <v>-1.5451999999999999</v>
      </c>
      <c r="P528" s="35">
        <v>4.7999999999999996E-3</v>
      </c>
      <c r="Q528" s="36">
        <v>-1.1000000000000001</v>
      </c>
      <c r="R528" s="36">
        <v>0.32</v>
      </c>
      <c r="T528" s="12">
        <v>570</v>
      </c>
      <c r="U528" s="12">
        <v>5</v>
      </c>
      <c r="V528" s="12">
        <v>100</v>
      </c>
      <c r="W528" s="9">
        <f t="shared" si="54"/>
        <v>0.28252397474104729</v>
      </c>
      <c r="X528" s="9">
        <f t="shared" si="55"/>
        <v>4.9053525121617799E-5</v>
      </c>
      <c r="Y528" s="10">
        <f t="shared" si="56"/>
        <v>3.4859437547041239</v>
      </c>
      <c r="Z528" s="10">
        <f t="shared" si="57"/>
        <v>1.7368658695104955</v>
      </c>
      <c r="AA528" s="51">
        <f t="shared" si="58"/>
        <v>0.99403061259379444</v>
      </c>
    </row>
    <row r="529" spans="1:27" ht="15" customHeight="1" x14ac:dyDescent="0.25">
      <c r="A529" s="30" t="s">
        <v>67</v>
      </c>
      <c r="B529" s="31">
        <v>36.101999999999997</v>
      </c>
      <c r="C529" s="32">
        <v>72</v>
      </c>
      <c r="D529" s="31">
        <v>8.2899999999999991</v>
      </c>
      <c r="E529" s="32"/>
      <c r="F529" s="33">
        <v>0.282501</v>
      </c>
      <c r="G529" s="33">
        <v>2.6999999999999999E-5</v>
      </c>
      <c r="H529" s="33">
        <v>6.8250000000000006E-5</v>
      </c>
      <c r="I529" s="33">
        <v>3.3000000000000002E-7</v>
      </c>
      <c r="J529" s="34">
        <v>2.2260000000000001E-3</v>
      </c>
      <c r="K529" s="34">
        <v>2.0999999999999999E-5</v>
      </c>
      <c r="M529" s="34">
        <v>1.467157</v>
      </c>
      <c r="N529" s="34">
        <v>5.5000000000000002E-5</v>
      </c>
      <c r="O529" s="35">
        <v>-1.5392999999999999</v>
      </c>
      <c r="P529" s="35">
        <v>4.1999999999999997E-3</v>
      </c>
      <c r="Q529" s="36">
        <v>-1.18</v>
      </c>
      <c r="R529" s="36">
        <v>0.39</v>
      </c>
      <c r="T529" s="12">
        <v>570</v>
      </c>
      <c r="U529" s="12">
        <v>5</v>
      </c>
      <c r="V529" s="12">
        <v>100</v>
      </c>
      <c r="W529" s="9">
        <f t="shared" si="54"/>
        <v>0.28250026981192189</v>
      </c>
      <c r="X529" s="9">
        <f t="shared" si="55"/>
        <v>4.2026757272685084E-5</v>
      </c>
      <c r="Y529" s="10">
        <f t="shared" si="56"/>
        <v>2.6466099405708654</v>
      </c>
      <c r="Z529" s="10">
        <f t="shared" si="57"/>
        <v>1.4880651315474225</v>
      </c>
      <c r="AA529" s="51">
        <f t="shared" si="58"/>
        <v>1.0258989945392523</v>
      </c>
    </row>
    <row r="530" spans="1:27" ht="15" customHeight="1" x14ac:dyDescent="0.25">
      <c r="A530" s="30" t="s">
        <v>68</v>
      </c>
      <c r="B530" s="31">
        <v>13.114000000000001</v>
      </c>
      <c r="C530" s="32">
        <v>26</v>
      </c>
      <c r="D530" s="31">
        <v>9.36</v>
      </c>
      <c r="E530" s="32"/>
      <c r="F530" s="33">
        <v>0.28247699999999998</v>
      </c>
      <c r="G530" s="33">
        <v>5.7000000000000003E-5</v>
      </c>
      <c r="H530" s="33">
        <v>9.2579999999999998E-5</v>
      </c>
      <c r="I530" s="33">
        <v>3.3000000000000002E-7</v>
      </c>
      <c r="J530" s="34">
        <v>3.2100000000000002E-3</v>
      </c>
      <c r="K530" s="34">
        <v>3.1999999999999999E-5</v>
      </c>
      <c r="M530" s="34">
        <v>1.4671829999999999</v>
      </c>
      <c r="N530" s="34">
        <v>9.0000000000000006E-5</v>
      </c>
      <c r="O530" s="35">
        <v>-1.5311999999999999</v>
      </c>
      <c r="P530" s="35">
        <v>6.7000000000000002E-3</v>
      </c>
      <c r="Q530" s="36">
        <v>-1.21</v>
      </c>
      <c r="R530" s="36">
        <v>0.52</v>
      </c>
      <c r="T530" s="12">
        <v>570</v>
      </c>
      <c r="U530" s="12">
        <v>5</v>
      </c>
      <c r="V530" s="12">
        <v>100</v>
      </c>
      <c r="W530" s="9">
        <f t="shared" si="54"/>
        <v>0.2824760095119081</v>
      </c>
      <c r="X530" s="9">
        <f t="shared" si="55"/>
        <v>6.5469445750343638E-5</v>
      </c>
      <c r="Y530" s="10">
        <f t="shared" si="56"/>
        <v>1.7876117957160709</v>
      </c>
      <c r="Z530" s="10">
        <f t="shared" si="57"/>
        <v>2.3181136429561988</v>
      </c>
      <c r="AA530" s="51">
        <f t="shared" si="58"/>
        <v>1.0591076530675763</v>
      </c>
    </row>
    <row r="531" spans="1:27" ht="15" customHeight="1" x14ac:dyDescent="0.25">
      <c r="A531" s="30" t="s">
        <v>69</v>
      </c>
      <c r="B531" s="31">
        <v>36.063000000000002</v>
      </c>
      <c r="C531" s="32">
        <v>72</v>
      </c>
      <c r="D531" s="31">
        <v>8.52</v>
      </c>
      <c r="E531" s="32"/>
      <c r="F531" s="33">
        <v>0.28250199999999998</v>
      </c>
      <c r="G531" s="33">
        <v>3.4E-5</v>
      </c>
      <c r="H531" s="33">
        <v>9.4049999999999996E-5</v>
      </c>
      <c r="I531" s="33">
        <v>2.7000000000000001E-7</v>
      </c>
      <c r="J531" s="34">
        <v>3.192E-3</v>
      </c>
      <c r="K531" s="34">
        <v>2.0999999999999999E-5</v>
      </c>
      <c r="M531" s="34">
        <v>1.467203</v>
      </c>
      <c r="N531" s="34">
        <v>5.1E-5</v>
      </c>
      <c r="O531" s="35">
        <v>-1.5396000000000001</v>
      </c>
      <c r="P531" s="35">
        <v>3.5000000000000001E-3</v>
      </c>
      <c r="Q531" s="36">
        <v>-1.21</v>
      </c>
      <c r="R531" s="36">
        <v>0.27</v>
      </c>
      <c r="T531" s="12">
        <v>570</v>
      </c>
      <c r="U531" s="12">
        <v>5</v>
      </c>
      <c r="V531" s="12">
        <v>100</v>
      </c>
      <c r="W531" s="9">
        <f t="shared" si="54"/>
        <v>0.28250099378478022</v>
      </c>
      <c r="X531" s="9">
        <f t="shared" si="55"/>
        <v>4.6832129215498932E-5</v>
      </c>
      <c r="Y531" s="10">
        <f t="shared" si="56"/>
        <v>2.6722440564674876</v>
      </c>
      <c r="Z531" s="10">
        <f t="shared" si="57"/>
        <v>1.6582116500130084</v>
      </c>
      <c r="AA531" s="51">
        <f t="shared" si="58"/>
        <v>1.0252187484900861</v>
      </c>
    </row>
    <row r="532" spans="1:27" ht="15" customHeight="1" x14ac:dyDescent="0.25">
      <c r="A532" s="30" t="s">
        <v>70</v>
      </c>
      <c r="B532" s="31">
        <v>36.155000000000001</v>
      </c>
      <c r="C532" s="32">
        <v>72</v>
      </c>
      <c r="D532" s="31">
        <v>8.35</v>
      </c>
      <c r="E532" s="32"/>
      <c r="F532" s="33">
        <v>0.28254200000000002</v>
      </c>
      <c r="G532" s="33">
        <v>2.8E-5</v>
      </c>
      <c r="H532" s="33">
        <v>1.0620000000000001E-4</v>
      </c>
      <c r="I532" s="33">
        <v>2.4999999999999999E-7</v>
      </c>
      <c r="J532" s="34">
        <v>3.6589999999999999E-3</v>
      </c>
      <c r="K532" s="34">
        <v>2.4000000000000001E-5</v>
      </c>
      <c r="M532" s="34">
        <v>1.4671719999999999</v>
      </c>
      <c r="N532" s="34">
        <v>4.8000000000000001E-5</v>
      </c>
      <c r="O532" s="35">
        <v>-1.5357000000000001</v>
      </c>
      <c r="P532" s="35">
        <v>4.0000000000000001E-3</v>
      </c>
      <c r="Q532" s="36">
        <v>-1</v>
      </c>
      <c r="R532" s="36">
        <v>0.2</v>
      </c>
      <c r="T532" s="12">
        <v>570</v>
      </c>
      <c r="U532" s="12">
        <v>5</v>
      </c>
      <c r="V532" s="12">
        <v>100</v>
      </c>
      <c r="W532" s="9">
        <f t="shared" si="54"/>
        <v>0.28254086379525428</v>
      </c>
      <c r="X532" s="9">
        <f t="shared" si="55"/>
        <v>4.267608612393115E-5</v>
      </c>
      <c r="Y532" s="10">
        <f t="shared" si="56"/>
        <v>4.0839440359818902</v>
      </c>
      <c r="Z532" s="10">
        <f t="shared" si="57"/>
        <v>1.5110562849285358</v>
      </c>
      <c r="AA532" s="51">
        <f t="shared" si="58"/>
        <v>0.9711901476492899</v>
      </c>
    </row>
    <row r="533" spans="1:27" ht="15" customHeight="1" x14ac:dyDescent="0.25">
      <c r="A533" s="30" t="s">
        <v>71</v>
      </c>
      <c r="B533" s="31">
        <v>36.066000000000003</v>
      </c>
      <c r="C533" s="32">
        <v>72</v>
      </c>
      <c r="D533" s="31">
        <v>8.32</v>
      </c>
      <c r="E533" s="32"/>
      <c r="F533" s="33">
        <v>0.28250500000000001</v>
      </c>
      <c r="G533" s="33">
        <v>2.8E-5</v>
      </c>
      <c r="H533" s="33">
        <v>6.5430000000000002E-5</v>
      </c>
      <c r="I533" s="33">
        <v>3.3000000000000002E-7</v>
      </c>
      <c r="J533" s="34">
        <v>2.1090000000000002E-3</v>
      </c>
      <c r="K533" s="34">
        <v>1.8E-5</v>
      </c>
      <c r="M533" s="34">
        <v>1.467136</v>
      </c>
      <c r="N533" s="34">
        <v>4.1999999999999998E-5</v>
      </c>
      <c r="O533" s="35">
        <v>-1.5423</v>
      </c>
      <c r="P533" s="35">
        <v>3.5999999999999999E-3</v>
      </c>
      <c r="Q533" s="36">
        <v>-1.06</v>
      </c>
      <c r="R533" s="36">
        <v>0.38</v>
      </c>
      <c r="T533" s="12">
        <v>570</v>
      </c>
      <c r="U533" s="12">
        <v>5</v>
      </c>
      <c r="V533" s="12">
        <v>100</v>
      </c>
      <c r="W533" s="9">
        <f t="shared" si="54"/>
        <v>0.2825042999823304</v>
      </c>
      <c r="X533" s="9">
        <f t="shared" si="55"/>
        <v>4.267608612393115E-5</v>
      </c>
      <c r="Y533" s="10">
        <f t="shared" si="56"/>
        <v>2.7893084604735385</v>
      </c>
      <c r="Z533" s="10">
        <f t="shared" si="57"/>
        <v>1.5110562849263154</v>
      </c>
      <c r="AA533" s="51">
        <f t="shared" si="58"/>
        <v>1.0203984983621917</v>
      </c>
    </row>
    <row r="534" spans="1:27" ht="15" customHeight="1" x14ac:dyDescent="0.25">
      <c r="A534" s="30" t="s">
        <v>72</v>
      </c>
      <c r="B534" s="31">
        <v>36.198</v>
      </c>
      <c r="C534" s="32">
        <v>72</v>
      </c>
      <c r="D534" s="31">
        <v>8.2200000000000006</v>
      </c>
      <c r="E534" s="32"/>
      <c r="F534" s="33">
        <v>0.28248099999999998</v>
      </c>
      <c r="G534" s="33">
        <v>3.1999999999999999E-5</v>
      </c>
      <c r="H534" s="33">
        <v>9.6379999999999995E-5</v>
      </c>
      <c r="I534" s="33">
        <v>2.3999999999999998E-7</v>
      </c>
      <c r="J534" s="34">
        <v>3.3119999999999998E-3</v>
      </c>
      <c r="K534" s="34">
        <v>2.3E-5</v>
      </c>
      <c r="M534" s="34">
        <v>1.4671259999999999</v>
      </c>
      <c r="N534" s="34">
        <v>4.3000000000000002E-5</v>
      </c>
      <c r="O534" s="35">
        <v>-1.5390999999999999</v>
      </c>
      <c r="P534" s="35">
        <v>3.7000000000000002E-3</v>
      </c>
      <c r="Q534" s="36">
        <v>-1.48</v>
      </c>
      <c r="R534" s="36">
        <v>0.28000000000000003</v>
      </c>
      <c r="T534" s="12">
        <v>570</v>
      </c>
      <c r="U534" s="12">
        <v>5</v>
      </c>
      <c r="V534" s="12">
        <v>100</v>
      </c>
      <c r="W534" s="9">
        <f t="shared" si="54"/>
        <v>0.2824799688567477</v>
      </c>
      <c r="X534" s="9">
        <f t="shared" si="55"/>
        <v>4.5400972752323149E-5</v>
      </c>
      <c r="Y534" s="10">
        <f t="shared" si="56"/>
        <v>1.9278025546975996</v>
      </c>
      <c r="Z534" s="10">
        <f t="shared" si="57"/>
        <v>1.6075378848001698</v>
      </c>
      <c r="AA534" s="51">
        <f t="shared" si="58"/>
        <v>1.0537831434210447</v>
      </c>
    </row>
    <row r="535" spans="1:27" ht="15" customHeight="1" x14ac:dyDescent="0.25">
      <c r="A535" s="30" t="s">
        <v>86</v>
      </c>
      <c r="B535" s="31">
        <v>36.058</v>
      </c>
      <c r="C535" s="32">
        <v>72</v>
      </c>
      <c r="D535" s="31">
        <v>8.19</v>
      </c>
      <c r="E535" s="32"/>
      <c r="F535" s="33">
        <v>0.28248800000000002</v>
      </c>
      <c r="G535" s="33">
        <v>3.6000000000000001E-5</v>
      </c>
      <c r="H535" s="33">
        <v>6.6639999999999999E-5</v>
      </c>
      <c r="I535" s="33">
        <v>2.7000000000000001E-7</v>
      </c>
      <c r="J535" s="34">
        <v>2.1789999999999999E-3</v>
      </c>
      <c r="K535" s="34">
        <v>1.9000000000000001E-5</v>
      </c>
      <c r="M535" s="34">
        <v>1.4672019999999999</v>
      </c>
      <c r="N535" s="34">
        <v>4.8000000000000001E-5</v>
      </c>
      <c r="O535" s="35">
        <v>-1.5342</v>
      </c>
      <c r="P535" s="35">
        <v>3.5000000000000001E-3</v>
      </c>
      <c r="Q535" s="36">
        <v>-1.48</v>
      </c>
      <c r="R535" s="36">
        <v>0.41</v>
      </c>
      <c r="T535" s="12">
        <v>570</v>
      </c>
      <c r="U535" s="12">
        <v>5</v>
      </c>
      <c r="V535" s="12">
        <v>100</v>
      </c>
      <c r="W535" s="9">
        <f t="shared" si="54"/>
        <v>0.28248728703687143</v>
      </c>
      <c r="X535" s="9">
        <f t="shared" si="55"/>
        <v>4.8303709245328031E-5</v>
      </c>
      <c r="Y535" s="10">
        <f t="shared" si="56"/>
        <v>2.1869214916625523</v>
      </c>
      <c r="Z535" s="10">
        <f t="shared" si="57"/>
        <v>1.7103167152776599</v>
      </c>
      <c r="AA535" s="51">
        <f t="shared" si="58"/>
        <v>1.0434896858637042</v>
      </c>
    </row>
    <row r="536" spans="1:27" ht="15" customHeight="1" x14ac:dyDescent="0.25">
      <c r="A536" s="30" t="s">
        <v>87</v>
      </c>
      <c r="B536" s="31">
        <v>36.22</v>
      </c>
      <c r="C536" s="32">
        <v>72</v>
      </c>
      <c r="D536" s="31">
        <v>8.26</v>
      </c>
      <c r="E536" s="32"/>
      <c r="F536" s="33">
        <v>0.282474</v>
      </c>
      <c r="G536" s="33">
        <v>3.1000000000000001E-5</v>
      </c>
      <c r="H536" s="33">
        <v>5.9570000000000001E-5</v>
      </c>
      <c r="I536" s="33">
        <v>2.8999999999999998E-7</v>
      </c>
      <c r="J536" s="34">
        <v>1.9550000000000001E-3</v>
      </c>
      <c r="K536" s="34">
        <v>2.4000000000000001E-5</v>
      </c>
      <c r="M536" s="34">
        <v>1.467157</v>
      </c>
      <c r="N536" s="34">
        <v>5.5000000000000002E-5</v>
      </c>
      <c r="O536" s="35">
        <v>-1.5461</v>
      </c>
      <c r="P536" s="35">
        <v>3.8E-3</v>
      </c>
      <c r="Q536" s="36">
        <v>-1.48</v>
      </c>
      <c r="R536" s="36">
        <v>0.52</v>
      </c>
      <c r="T536" s="12">
        <v>570</v>
      </c>
      <c r="U536" s="12">
        <v>5</v>
      </c>
      <c r="V536" s="12">
        <v>100</v>
      </c>
      <c r="W536" s="9">
        <f t="shared" si="54"/>
        <v>0.28247336267686723</v>
      </c>
      <c r="X536" s="9">
        <f t="shared" si="55"/>
        <v>4.4701770958846688E-5</v>
      </c>
      <c r="Y536" s="10">
        <f t="shared" si="56"/>
        <v>1.6938938124866354</v>
      </c>
      <c r="Z536" s="10">
        <f t="shared" si="57"/>
        <v>1.5827808519897069</v>
      </c>
      <c r="AA536" s="51">
        <f t="shared" si="58"/>
        <v>1.062280516086878</v>
      </c>
    </row>
    <row r="537" spans="1:27" ht="15" customHeight="1" x14ac:dyDescent="0.25">
      <c r="A537" s="30" t="s">
        <v>88</v>
      </c>
      <c r="B537" s="31">
        <v>36.176000000000002</v>
      </c>
      <c r="C537" s="32">
        <v>72</v>
      </c>
      <c r="D537" s="31">
        <v>8.16</v>
      </c>
      <c r="E537" s="32"/>
      <c r="F537" s="33">
        <v>0.28249999999999997</v>
      </c>
      <c r="G537" s="33">
        <v>3.0000000000000001E-5</v>
      </c>
      <c r="H537" s="33">
        <v>7.5619999999999998E-5</v>
      </c>
      <c r="I537" s="33">
        <v>2.9999999999999999E-7</v>
      </c>
      <c r="J537" s="34">
        <v>2.48E-3</v>
      </c>
      <c r="K537" s="34">
        <v>2.5999999999999998E-5</v>
      </c>
      <c r="M537" s="34">
        <v>1.467163</v>
      </c>
      <c r="N537" s="34">
        <v>5.1999999999999997E-5</v>
      </c>
      <c r="O537" s="35">
        <v>-1.5466</v>
      </c>
      <c r="P537" s="35">
        <v>4.3E-3</v>
      </c>
      <c r="Q537" s="36">
        <v>-1.21</v>
      </c>
      <c r="R537" s="36">
        <v>0.37</v>
      </c>
      <c r="T537" s="12">
        <v>570</v>
      </c>
      <c r="U537" s="12">
        <v>5</v>
      </c>
      <c r="V537" s="12">
        <v>100</v>
      </c>
      <c r="W537" s="9">
        <f t="shared" si="54"/>
        <v>0.28249919096230813</v>
      </c>
      <c r="X537" s="9">
        <f t="shared" si="55"/>
        <v>4.4014183246508038E-5</v>
      </c>
      <c r="Y537" s="10">
        <f t="shared" si="56"/>
        <v>2.6084105029600124</v>
      </c>
      <c r="Z537" s="10">
        <f t="shared" si="57"/>
        <v>1.5584350455077889</v>
      </c>
      <c r="AA537" s="51">
        <f t="shared" si="58"/>
        <v>1.0274492785063856</v>
      </c>
    </row>
    <row r="538" spans="1:27" ht="15" customHeight="1" x14ac:dyDescent="0.25">
      <c r="A538" s="30" t="s">
        <v>89</v>
      </c>
      <c r="B538" s="31">
        <v>37.814999999999998</v>
      </c>
      <c r="C538" s="32">
        <v>76</v>
      </c>
      <c r="D538" s="31">
        <v>8.26</v>
      </c>
      <c r="E538" s="32"/>
      <c r="F538" s="33">
        <v>0.28246199999999999</v>
      </c>
      <c r="G538" s="33">
        <v>2.8E-5</v>
      </c>
      <c r="H538" s="33">
        <v>1.0225000000000001E-4</v>
      </c>
      <c r="I538" s="33">
        <v>2.4999999999999999E-7</v>
      </c>
      <c r="J538" s="34">
        <v>3.5379999999999999E-3</v>
      </c>
      <c r="K538" s="34">
        <v>2.1999999999999999E-5</v>
      </c>
      <c r="M538" s="34">
        <v>1.4671700000000001</v>
      </c>
      <c r="N538" s="34">
        <v>5.1E-5</v>
      </c>
      <c r="O538" s="35">
        <v>-1.544</v>
      </c>
      <c r="P538" s="35">
        <v>3.8E-3</v>
      </c>
      <c r="Q538" s="36">
        <v>-1.37</v>
      </c>
      <c r="R538" s="36">
        <v>0.24</v>
      </c>
      <c r="T538" s="12">
        <v>570</v>
      </c>
      <c r="U538" s="12">
        <v>5</v>
      </c>
      <c r="V538" s="12">
        <v>100</v>
      </c>
      <c r="W538" s="9">
        <f t="shared" si="54"/>
        <v>0.28246090605522362</v>
      </c>
      <c r="X538" s="9">
        <f t="shared" si="55"/>
        <v>4.267608612393115E-5</v>
      </c>
      <c r="Y538" s="10">
        <f t="shared" si="56"/>
        <v>1.2528351744278687</v>
      </c>
      <c r="Z538" s="10">
        <f t="shared" si="57"/>
        <v>1.5110562849263154</v>
      </c>
      <c r="AA538" s="51">
        <f t="shared" si="58"/>
        <v>1.0797208630616157</v>
      </c>
    </row>
    <row r="539" spans="1:27" ht="15" customHeight="1" x14ac:dyDescent="0.25">
      <c r="A539" s="30" t="s">
        <v>90</v>
      </c>
      <c r="B539" s="31">
        <v>36.152000000000001</v>
      </c>
      <c r="C539" s="32">
        <v>72</v>
      </c>
      <c r="D539" s="31">
        <v>8.44</v>
      </c>
      <c r="E539" s="32"/>
      <c r="F539" s="33">
        <v>0.28251100000000001</v>
      </c>
      <c r="G539" s="33">
        <v>3.1999999999999999E-5</v>
      </c>
      <c r="H539" s="33">
        <v>9.8850000000000004E-5</v>
      </c>
      <c r="I539" s="33">
        <v>2.4999999999999999E-7</v>
      </c>
      <c r="J539" s="34">
        <v>3.3549999999999999E-3</v>
      </c>
      <c r="K539" s="34">
        <v>2.1999999999999999E-5</v>
      </c>
      <c r="M539" s="34">
        <v>1.467155</v>
      </c>
      <c r="N539" s="34">
        <v>4.3999999999999999E-5</v>
      </c>
      <c r="O539" s="35">
        <v>-1.5467</v>
      </c>
      <c r="P539" s="35">
        <v>4.7000000000000002E-3</v>
      </c>
      <c r="Q539" s="36">
        <v>-1.1599999999999999</v>
      </c>
      <c r="R539" s="36">
        <v>0.23</v>
      </c>
      <c r="T539" s="12">
        <v>570</v>
      </c>
      <c r="U539" s="12">
        <v>5</v>
      </c>
      <c r="V539" s="12">
        <v>100</v>
      </c>
      <c r="W539" s="9">
        <f t="shared" si="54"/>
        <v>0.28250994243089345</v>
      </c>
      <c r="X539" s="9">
        <f t="shared" si="55"/>
        <v>4.5400972752323149E-5</v>
      </c>
      <c r="Y539" s="10">
        <f t="shared" si="56"/>
        <v>2.9890938236110109</v>
      </c>
      <c r="Z539" s="10">
        <f t="shared" si="57"/>
        <v>1.6075378848001698</v>
      </c>
      <c r="AA539" s="51">
        <f t="shared" si="58"/>
        <v>1.0131236002213542</v>
      </c>
    </row>
    <row r="540" spans="1:27" ht="15" customHeight="1" x14ac:dyDescent="0.25">
      <c r="B540" s="31"/>
      <c r="C540" s="32"/>
      <c r="E540" s="32"/>
      <c r="F540" s="38">
        <f>AVERAGE(F508:F539)</f>
        <v>0.28249593750000007</v>
      </c>
      <c r="G540" s="33"/>
      <c r="H540" s="33"/>
      <c r="I540" s="33"/>
      <c r="J540" s="34"/>
      <c r="K540" s="34"/>
      <c r="M540" s="34"/>
      <c r="N540" s="34"/>
      <c r="O540" s="35"/>
      <c r="P540" s="35"/>
      <c r="Q540" s="36"/>
      <c r="R540" s="36"/>
      <c r="T540" s="12"/>
      <c r="U540" s="12"/>
      <c r="V540" s="12"/>
      <c r="W540" s="19">
        <f>AVERAGE(W508:W539)</f>
        <v>0.28249500477834405</v>
      </c>
      <c r="X540" s="9"/>
      <c r="Y540" s="21">
        <f>AVERAGE(Y508:Y539)</f>
        <v>2.4601879229792232</v>
      </c>
      <c r="Z540" s="10"/>
      <c r="AA540" s="51"/>
    </row>
    <row r="541" spans="1:27" ht="15" customHeight="1" x14ac:dyDescent="0.25">
      <c r="B541" s="31"/>
      <c r="C541" s="32"/>
      <c r="E541" s="32"/>
      <c r="F541" s="39">
        <f>2*STDEV(F508:F539)</f>
        <v>3.8106599208355817E-5</v>
      </c>
      <c r="G541" s="33"/>
      <c r="H541" s="33"/>
      <c r="I541" s="33"/>
      <c r="J541" s="34"/>
      <c r="K541" s="34"/>
      <c r="M541" s="34"/>
      <c r="N541" s="34"/>
      <c r="O541" s="35"/>
      <c r="P541" s="35"/>
      <c r="Q541" s="36"/>
      <c r="R541" s="36"/>
      <c r="T541" s="12"/>
      <c r="U541" s="12"/>
      <c r="V541" s="12"/>
      <c r="W541" s="20">
        <f>2*STDEV(W508:W539)</f>
        <v>3.8070001329508037E-5</v>
      </c>
      <c r="X541" s="9"/>
      <c r="Y541" s="22">
        <f>2*STDEV(Y508:Y539)</f>
        <v>1.3479660390860702</v>
      </c>
      <c r="Z541" s="10"/>
      <c r="AA541" s="51"/>
    </row>
    <row r="542" spans="1:27" ht="15" customHeight="1" x14ac:dyDescent="0.25">
      <c r="B542" s="31"/>
      <c r="C542" s="32"/>
      <c r="E542" s="32"/>
      <c r="F542" s="33"/>
      <c r="G542" s="33"/>
      <c r="H542" s="33"/>
      <c r="I542" s="33"/>
      <c r="J542" s="34"/>
      <c r="K542" s="34"/>
      <c r="M542" s="34"/>
      <c r="N542" s="34"/>
      <c r="O542" s="35"/>
      <c r="P542" s="35"/>
      <c r="Q542" s="36"/>
      <c r="R542" s="36"/>
      <c r="T542" s="12"/>
      <c r="U542" s="12"/>
      <c r="V542" s="12"/>
      <c r="W542" s="9"/>
      <c r="X542" s="9"/>
      <c r="Y542" s="10"/>
      <c r="Z542" s="10">
        <f t="shared" ref="Z542:Z556" si="59">((((W542+X542)/(0.282785-(0.0336*(EXP($W$4*T542*1000000)-1))))-1)*10000)-Y542</f>
        <v>-10000</v>
      </c>
      <c r="AA542" s="51"/>
    </row>
    <row r="543" spans="1:27" ht="15" customHeight="1" x14ac:dyDescent="0.25">
      <c r="A543" s="30" t="s">
        <v>37</v>
      </c>
      <c r="B543" s="31">
        <v>33.06</v>
      </c>
      <c r="C543" s="32">
        <v>66</v>
      </c>
      <c r="D543" s="31">
        <v>9.65</v>
      </c>
      <c r="E543" s="32"/>
      <c r="F543" s="33">
        <v>0.28248499999999999</v>
      </c>
      <c r="G543" s="33">
        <v>3.3000000000000003E-5</v>
      </c>
      <c r="H543" s="33">
        <v>1.204E-4</v>
      </c>
      <c r="I543" s="33">
        <v>3.0000000000000001E-6</v>
      </c>
      <c r="J543" s="34">
        <v>4.8300000000000001E-3</v>
      </c>
      <c r="K543" s="34">
        <v>1.1E-4</v>
      </c>
      <c r="M543" s="34">
        <v>1.4672400000000001</v>
      </c>
      <c r="N543" s="34">
        <v>4.8000000000000001E-5</v>
      </c>
      <c r="O543" s="35">
        <v>-1.5385</v>
      </c>
      <c r="P543" s="35">
        <v>4.1999999999999997E-3</v>
      </c>
      <c r="Q543" s="36">
        <v>-1.21</v>
      </c>
      <c r="R543" s="36">
        <v>0.19</v>
      </c>
      <c r="T543" s="12">
        <v>338</v>
      </c>
      <c r="U543" s="12">
        <v>1</v>
      </c>
      <c r="V543" s="12">
        <v>100</v>
      </c>
      <c r="W543" s="9">
        <f t="shared" ref="W543:W556" si="60">F543-(H543*(EXP($W$4*T543*1000000)-1))</f>
        <v>0.28248423781828669</v>
      </c>
      <c r="X543" s="9">
        <f t="shared" ref="X543:X556" si="61">SQRT(G543^2+$X$4^2)</f>
        <v>4.6111260304368053E-5</v>
      </c>
      <c r="Y543" s="10">
        <f t="shared" ref="Y543:Y556" si="62">((W543/(0.282785-(0.0336*(EXP($W$4*T543*1000000)-1))))-1)*10000</f>
        <v>-3.1163815000234685</v>
      </c>
      <c r="Z543" s="10">
        <f t="shared" si="59"/>
        <v>1.6318393773939732</v>
      </c>
      <c r="AA543" s="51">
        <f t="shared" si="58"/>
        <v>1.0489998137870362</v>
      </c>
    </row>
    <row r="544" spans="1:27" ht="15" customHeight="1" x14ac:dyDescent="0.25">
      <c r="A544" s="30" t="s">
        <v>38</v>
      </c>
      <c r="B544" s="31">
        <v>36.098999999999997</v>
      </c>
      <c r="C544" s="32">
        <v>72</v>
      </c>
      <c r="D544" s="31">
        <v>9.86</v>
      </c>
      <c r="E544" s="32"/>
      <c r="F544" s="33">
        <v>0.28248099999999998</v>
      </c>
      <c r="G544" s="33">
        <v>2.5999999999999998E-5</v>
      </c>
      <c r="H544" s="33">
        <v>1.4799999999999999E-4</v>
      </c>
      <c r="I544" s="33">
        <v>1.5E-6</v>
      </c>
      <c r="J544" s="34">
        <v>5.8910000000000004E-3</v>
      </c>
      <c r="K544" s="34">
        <v>4.1E-5</v>
      </c>
      <c r="M544" s="34">
        <v>1.4671609999999999</v>
      </c>
      <c r="N544" s="34">
        <v>4.1E-5</v>
      </c>
      <c r="O544" s="35">
        <v>-1.5626</v>
      </c>
      <c r="P544" s="35">
        <v>3.5999999999999999E-3</v>
      </c>
      <c r="Q544" s="36">
        <v>-1.29</v>
      </c>
      <c r="R544" s="36">
        <v>0.11</v>
      </c>
      <c r="T544" s="12">
        <v>338</v>
      </c>
      <c r="U544" s="12">
        <v>1</v>
      </c>
      <c r="V544" s="12">
        <v>100</v>
      </c>
      <c r="W544" s="9">
        <f t="shared" si="60"/>
        <v>0.28248006309889057</v>
      </c>
      <c r="X544" s="9">
        <f t="shared" si="61"/>
        <v>4.1391404021332602E-5</v>
      </c>
      <c r="Y544" s="10">
        <f t="shared" si="62"/>
        <v>-3.2641213677953029</v>
      </c>
      <c r="Z544" s="10">
        <f t="shared" si="59"/>
        <v>1.46480756591294</v>
      </c>
      <c r="AA544" s="51">
        <f t="shared" si="58"/>
        <v>1.055176705910094</v>
      </c>
    </row>
    <row r="545" spans="1:27" ht="15" customHeight="1" x14ac:dyDescent="0.25">
      <c r="A545" s="30" t="s">
        <v>39</v>
      </c>
      <c r="B545" s="31">
        <v>36.075000000000003</v>
      </c>
      <c r="C545" s="32">
        <v>72</v>
      </c>
      <c r="D545" s="31">
        <v>10.06</v>
      </c>
      <c r="E545" s="32"/>
      <c r="F545" s="33">
        <v>0.28249200000000002</v>
      </c>
      <c r="G545" s="33">
        <v>2.4000000000000001E-5</v>
      </c>
      <c r="H545" s="33">
        <v>6.4179999999999999E-5</v>
      </c>
      <c r="I545" s="33">
        <v>8.0999999999999997E-7</v>
      </c>
      <c r="J545" s="34">
        <v>2.5500000000000002E-3</v>
      </c>
      <c r="K545" s="34">
        <v>3.3000000000000003E-5</v>
      </c>
      <c r="M545" s="34">
        <v>1.467204</v>
      </c>
      <c r="N545" s="34">
        <v>4.6E-5</v>
      </c>
      <c r="O545" s="35">
        <v>-1.53</v>
      </c>
      <c r="P545" s="35">
        <v>3.3E-3</v>
      </c>
      <c r="Q545" s="36">
        <v>-1.35</v>
      </c>
      <c r="R545" s="36">
        <v>0.3</v>
      </c>
      <c r="T545" s="12">
        <v>338</v>
      </c>
      <c r="U545" s="12">
        <v>1</v>
      </c>
      <c r="V545" s="12">
        <v>100</v>
      </c>
      <c r="W545" s="9">
        <f t="shared" si="60"/>
        <v>0.28249159371410004</v>
      </c>
      <c r="X545" s="9">
        <f t="shared" si="61"/>
        <v>4.0165262688761151E-5</v>
      </c>
      <c r="Y545" s="10">
        <f t="shared" si="62"/>
        <v>-2.8560624290407954</v>
      </c>
      <c r="Z545" s="10">
        <f t="shared" si="59"/>
        <v>1.4214154379255106</v>
      </c>
      <c r="AA545" s="51">
        <f t="shared" si="58"/>
        <v>1.0379994978921563</v>
      </c>
    </row>
    <row r="546" spans="1:27" ht="15" customHeight="1" x14ac:dyDescent="0.25">
      <c r="A546" s="30" t="s">
        <v>40</v>
      </c>
      <c r="B546" s="31">
        <v>36.207999999999998</v>
      </c>
      <c r="C546" s="32">
        <v>72</v>
      </c>
      <c r="D546" s="31">
        <v>9.6999999999999993</v>
      </c>
      <c r="E546" s="32"/>
      <c r="F546" s="33">
        <v>0.282503</v>
      </c>
      <c r="G546" s="33">
        <v>2.4000000000000001E-5</v>
      </c>
      <c r="H546" s="33">
        <v>1.05E-4</v>
      </c>
      <c r="I546" s="33">
        <v>2.0999999999999998E-6</v>
      </c>
      <c r="J546" s="34">
        <v>4.1960000000000001E-3</v>
      </c>
      <c r="K546" s="34">
        <v>6.0999999999999999E-5</v>
      </c>
      <c r="M546" s="34">
        <v>1.4672229999999999</v>
      </c>
      <c r="N546" s="34">
        <v>4.3000000000000002E-5</v>
      </c>
      <c r="O546" s="35">
        <v>-1.5427</v>
      </c>
      <c r="P546" s="35">
        <v>3.8999999999999998E-3</v>
      </c>
      <c r="Q546" s="36">
        <v>-1.1100000000000001</v>
      </c>
      <c r="R546" s="36">
        <v>0.21</v>
      </c>
      <c r="T546" s="12">
        <v>338</v>
      </c>
      <c r="U546" s="12">
        <v>1</v>
      </c>
      <c r="V546" s="12">
        <v>100</v>
      </c>
      <c r="W546" s="9">
        <f t="shared" si="60"/>
        <v>0.28250233530664537</v>
      </c>
      <c r="X546" s="9">
        <f t="shared" si="61"/>
        <v>4.0165262688761151E-5</v>
      </c>
      <c r="Y546" s="10">
        <f t="shared" si="62"/>
        <v>-2.4759263500073736</v>
      </c>
      <c r="Z546" s="10">
        <f t="shared" si="59"/>
        <v>1.4214154379255106</v>
      </c>
      <c r="AA546" s="51">
        <f t="shared" si="58"/>
        <v>1.024148134196829</v>
      </c>
    </row>
    <row r="547" spans="1:27" ht="15" customHeight="1" x14ac:dyDescent="0.25">
      <c r="A547" s="30" t="s">
        <v>41</v>
      </c>
      <c r="B547" s="31">
        <v>25.957000000000001</v>
      </c>
      <c r="C547" s="32">
        <v>52</v>
      </c>
      <c r="D547" s="31">
        <v>10.37</v>
      </c>
      <c r="E547" s="32"/>
      <c r="F547" s="33">
        <v>0.28249600000000002</v>
      </c>
      <c r="G547" s="33">
        <v>3.0000000000000001E-5</v>
      </c>
      <c r="H547" s="33">
        <v>1.361E-4</v>
      </c>
      <c r="I547" s="33">
        <v>2.5000000000000002E-6</v>
      </c>
      <c r="J547" s="34">
        <v>5.4219999999999997E-3</v>
      </c>
      <c r="K547" s="34">
        <v>6.6000000000000005E-5</v>
      </c>
      <c r="M547" s="34">
        <v>1.467155</v>
      </c>
      <c r="N547" s="34">
        <v>5.7000000000000003E-5</v>
      </c>
      <c r="O547" s="35">
        <v>-1.5474000000000001</v>
      </c>
      <c r="P547" s="35">
        <v>4.3E-3</v>
      </c>
      <c r="Q547" s="36">
        <v>-1.23</v>
      </c>
      <c r="R547" s="36">
        <v>0.16</v>
      </c>
      <c r="T547" s="12">
        <v>338</v>
      </c>
      <c r="U547" s="12">
        <v>1</v>
      </c>
      <c r="V547" s="12">
        <v>100</v>
      </c>
      <c r="W547" s="9">
        <f t="shared" si="60"/>
        <v>0.28249513843080415</v>
      </c>
      <c r="X547" s="9">
        <f t="shared" si="61"/>
        <v>4.4014183246508038E-5</v>
      </c>
      <c r="Y547" s="10">
        <f t="shared" si="62"/>
        <v>-2.7306178356534261</v>
      </c>
      <c r="Z547" s="10">
        <f t="shared" si="59"/>
        <v>1.557625554179376</v>
      </c>
      <c r="AA547" s="51">
        <f t="shared" si="58"/>
        <v>1.0344766845657822</v>
      </c>
    </row>
    <row r="548" spans="1:27" ht="15" customHeight="1" x14ac:dyDescent="0.25">
      <c r="A548" s="30" t="s">
        <v>42</v>
      </c>
      <c r="B548" s="31">
        <v>37.24</v>
      </c>
      <c r="C548" s="32">
        <v>74</v>
      </c>
      <c r="D548" s="31">
        <v>9.64</v>
      </c>
      <c r="E548" s="32"/>
      <c r="F548" s="33">
        <v>0.28247</v>
      </c>
      <c r="G548" s="33">
        <v>2.9E-5</v>
      </c>
      <c r="H548" s="33">
        <v>1.036E-4</v>
      </c>
      <c r="I548" s="33">
        <v>1.1999999999999999E-6</v>
      </c>
      <c r="J548" s="34">
        <v>4.2370000000000003E-3</v>
      </c>
      <c r="K548" s="34">
        <v>5.0000000000000002E-5</v>
      </c>
      <c r="M548" s="34">
        <v>1.467177</v>
      </c>
      <c r="N548" s="34">
        <v>4.3999999999999999E-5</v>
      </c>
      <c r="O548" s="35">
        <v>-1.5447</v>
      </c>
      <c r="P548" s="35">
        <v>3.8E-3</v>
      </c>
      <c r="Q548" s="36">
        <v>-1.43</v>
      </c>
      <c r="R548" s="36">
        <v>0.18</v>
      </c>
      <c r="T548" s="12">
        <v>338</v>
      </c>
      <c r="U548" s="12">
        <v>1</v>
      </c>
      <c r="V548" s="12">
        <v>100</v>
      </c>
      <c r="W548" s="9">
        <f t="shared" si="60"/>
        <v>0.28246934416922342</v>
      </c>
      <c r="X548" s="9">
        <f t="shared" si="61"/>
        <v>4.333876240569392E-5</v>
      </c>
      <c r="Y548" s="10">
        <f t="shared" si="62"/>
        <v>-3.643455426307618</v>
      </c>
      <c r="Z548" s="10">
        <f t="shared" si="59"/>
        <v>1.5337229690615128</v>
      </c>
      <c r="AA548" s="51">
        <f t="shared" si="58"/>
        <v>1.0689047961603371</v>
      </c>
    </row>
    <row r="549" spans="1:27" ht="15" customHeight="1" x14ac:dyDescent="0.25">
      <c r="A549" s="30" t="s">
        <v>43</v>
      </c>
      <c r="B549" s="31">
        <v>36.064</v>
      </c>
      <c r="C549" s="32">
        <v>72</v>
      </c>
      <c r="D549" s="31">
        <v>8.8000000000000007</v>
      </c>
      <c r="E549" s="32"/>
      <c r="F549" s="33">
        <v>0.28248299999999998</v>
      </c>
      <c r="G549" s="33">
        <v>2.6999999999999999E-5</v>
      </c>
      <c r="H549" s="33">
        <v>9.3499999999999996E-5</v>
      </c>
      <c r="I549" s="33">
        <v>2.3E-6</v>
      </c>
      <c r="J549" s="34">
        <v>3.8449999999999999E-3</v>
      </c>
      <c r="K549" s="34">
        <v>8.0000000000000007E-5</v>
      </c>
      <c r="M549" s="34">
        <v>1.467171</v>
      </c>
      <c r="N549" s="34">
        <v>5.1E-5</v>
      </c>
      <c r="O549" s="35">
        <v>-1.5475000000000001</v>
      </c>
      <c r="P549" s="35">
        <v>4.1000000000000003E-3</v>
      </c>
      <c r="Q549" s="36">
        <v>-1.52</v>
      </c>
      <c r="R549" s="36">
        <v>0.23</v>
      </c>
      <c r="T549" s="12">
        <v>338</v>
      </c>
      <c r="U549" s="12">
        <v>1</v>
      </c>
      <c r="V549" s="12">
        <v>100</v>
      </c>
      <c r="W549" s="9">
        <f t="shared" si="60"/>
        <v>0.28248240810639369</v>
      </c>
      <c r="X549" s="9">
        <f t="shared" si="61"/>
        <v>4.2026757272685084E-5</v>
      </c>
      <c r="Y549" s="10">
        <f t="shared" si="62"/>
        <v>-3.1811334911113764</v>
      </c>
      <c r="Z549" s="10">
        <f t="shared" si="59"/>
        <v>1.4872921921682547</v>
      </c>
      <c r="AA549" s="51">
        <f t="shared" si="58"/>
        <v>1.0509917567096749</v>
      </c>
    </row>
    <row r="550" spans="1:27" ht="15" customHeight="1" x14ac:dyDescent="0.25">
      <c r="A550" s="30" t="s">
        <v>44</v>
      </c>
      <c r="B550" s="31">
        <v>36.152000000000001</v>
      </c>
      <c r="C550" s="32">
        <v>72</v>
      </c>
      <c r="D550" s="31">
        <v>10.220000000000001</v>
      </c>
      <c r="E550" s="32"/>
      <c r="F550" s="33">
        <v>0.282497</v>
      </c>
      <c r="G550" s="33">
        <v>3.6000000000000001E-5</v>
      </c>
      <c r="H550" s="33">
        <v>8.6799999999999996E-5</v>
      </c>
      <c r="I550" s="33">
        <v>1.9999999999999999E-6</v>
      </c>
      <c r="J550" s="34">
        <v>3.5239999999999998E-3</v>
      </c>
      <c r="K550" s="34">
        <v>6.3999999999999997E-5</v>
      </c>
      <c r="M550" s="34">
        <v>1.467203</v>
      </c>
      <c r="N550" s="34">
        <v>4.3000000000000002E-5</v>
      </c>
      <c r="O550" s="35">
        <v>-1.5506</v>
      </c>
      <c r="P550" s="35">
        <v>3.3E-3</v>
      </c>
      <c r="Q550" s="36">
        <v>-1.23</v>
      </c>
      <c r="R550" s="36">
        <v>0.24</v>
      </c>
      <c r="T550" s="12">
        <v>338</v>
      </c>
      <c r="U550" s="12">
        <v>1</v>
      </c>
      <c r="V550" s="12">
        <v>100</v>
      </c>
      <c r="W550" s="9">
        <f t="shared" si="60"/>
        <v>0.28249645052016015</v>
      </c>
      <c r="X550" s="9">
        <f t="shared" si="61"/>
        <v>4.8303709245328031E-5</v>
      </c>
      <c r="Y550" s="10">
        <f t="shared" si="62"/>
        <v>-2.6841840781799409</v>
      </c>
      <c r="Z550" s="10">
        <f t="shared" si="59"/>
        <v>1.7094283326979376</v>
      </c>
      <c r="AA550" s="51">
        <f t="shared" si="58"/>
        <v>1.0318147957614823</v>
      </c>
    </row>
    <row r="551" spans="1:27" ht="15" customHeight="1" x14ac:dyDescent="0.25">
      <c r="A551" s="30" t="s">
        <v>45</v>
      </c>
      <c r="B551" s="31">
        <v>36.152000000000001</v>
      </c>
      <c r="C551" s="32">
        <v>72</v>
      </c>
      <c r="D551" s="31">
        <v>8.57</v>
      </c>
      <c r="E551" s="32"/>
      <c r="F551" s="33">
        <v>0.28249400000000002</v>
      </c>
      <c r="G551" s="33">
        <v>2.5000000000000001E-5</v>
      </c>
      <c r="H551" s="33">
        <v>1.026E-4</v>
      </c>
      <c r="I551" s="33">
        <v>1.5E-6</v>
      </c>
      <c r="J551" s="34">
        <v>4.2389999999999997E-3</v>
      </c>
      <c r="K551" s="34">
        <v>5.3000000000000001E-5</v>
      </c>
      <c r="M551" s="34">
        <v>1.4671940000000001</v>
      </c>
      <c r="N551" s="34">
        <v>4.6E-5</v>
      </c>
      <c r="O551" s="35">
        <v>-1.5444</v>
      </c>
      <c r="P551" s="35">
        <v>4.4000000000000003E-3</v>
      </c>
      <c r="Q551" s="36">
        <v>-1.31</v>
      </c>
      <c r="R551" s="36">
        <v>0.18</v>
      </c>
      <c r="T551" s="12">
        <v>338</v>
      </c>
      <c r="U551" s="12">
        <v>1</v>
      </c>
      <c r="V551" s="12">
        <v>100</v>
      </c>
      <c r="W551" s="9">
        <f t="shared" si="60"/>
        <v>0.28249335049963636</v>
      </c>
      <c r="X551" s="9">
        <f t="shared" si="61"/>
        <v>4.0770679744850818E-5</v>
      </c>
      <c r="Y551" s="10">
        <f t="shared" si="62"/>
        <v>-2.7938912414204875</v>
      </c>
      <c r="Z551" s="10">
        <f t="shared" si="59"/>
        <v>1.4428406469835231</v>
      </c>
      <c r="AA551" s="51">
        <f t="shared" si="58"/>
        <v>1.036304997655662</v>
      </c>
    </row>
    <row r="552" spans="1:27" ht="15" customHeight="1" x14ac:dyDescent="0.25">
      <c r="A552" s="30" t="s">
        <v>73</v>
      </c>
      <c r="B552" s="31">
        <v>35.271000000000001</v>
      </c>
      <c r="C552" s="32">
        <v>71</v>
      </c>
      <c r="D552" s="31">
        <v>8.93</v>
      </c>
      <c r="E552" s="32"/>
      <c r="F552" s="33">
        <v>0.28250799999999998</v>
      </c>
      <c r="G552" s="33">
        <v>3.1999999999999999E-5</v>
      </c>
      <c r="H552" s="33">
        <v>8.8830000000000002E-5</v>
      </c>
      <c r="I552" s="33">
        <v>5.8999999999999996E-7</v>
      </c>
      <c r="J552" s="34">
        <v>3.591E-3</v>
      </c>
      <c r="K552" s="34">
        <v>2.4000000000000001E-5</v>
      </c>
      <c r="M552" s="34">
        <v>1.467206</v>
      </c>
      <c r="N552" s="34">
        <v>4.6999999999999997E-5</v>
      </c>
      <c r="O552" s="35">
        <v>-1.552</v>
      </c>
      <c r="P552" s="35">
        <v>4.4000000000000003E-3</v>
      </c>
      <c r="Q552" s="36">
        <v>-1.22</v>
      </c>
      <c r="R552" s="36">
        <v>0.23</v>
      </c>
      <c r="T552" s="12">
        <v>338</v>
      </c>
      <c r="U552" s="12">
        <v>1</v>
      </c>
      <c r="V552" s="12">
        <v>100</v>
      </c>
      <c r="W552" s="9">
        <f t="shared" si="60"/>
        <v>0.28250743766942193</v>
      </c>
      <c r="X552" s="9">
        <f t="shared" si="61"/>
        <v>4.5400972752323149E-5</v>
      </c>
      <c r="Y552" s="10">
        <f t="shared" si="62"/>
        <v>-2.2953579499773724</v>
      </c>
      <c r="Z552" s="10">
        <f t="shared" si="59"/>
        <v>1.6067028881916467</v>
      </c>
      <c r="AA552" s="51">
        <f t="shared" si="58"/>
        <v>1.0169368003359649</v>
      </c>
    </row>
    <row r="553" spans="1:27" ht="15" customHeight="1" x14ac:dyDescent="0.25">
      <c r="A553" s="30" t="s">
        <v>91</v>
      </c>
      <c r="B553" s="31">
        <v>36.176000000000002</v>
      </c>
      <c r="C553" s="32">
        <v>72</v>
      </c>
      <c r="D553" s="31">
        <v>10.56</v>
      </c>
      <c r="E553" s="32"/>
      <c r="F553" s="33">
        <v>0.28247899999999998</v>
      </c>
      <c r="G553" s="33">
        <v>2.6999999999999999E-5</v>
      </c>
      <c r="H553" s="33">
        <v>8.2739999999999997E-5</v>
      </c>
      <c r="I553" s="33">
        <v>5.4000000000000002E-7</v>
      </c>
      <c r="J553" s="34">
        <v>3.4520000000000002E-3</v>
      </c>
      <c r="K553" s="34">
        <v>2.5999999999999998E-5</v>
      </c>
      <c r="M553" s="34">
        <v>1.4671190000000001</v>
      </c>
      <c r="N553" s="34">
        <v>4.6999999999999997E-5</v>
      </c>
      <c r="O553" s="35">
        <v>-1.5491999999999999</v>
      </c>
      <c r="P553" s="35">
        <v>4.1000000000000003E-3</v>
      </c>
      <c r="Q553" s="36">
        <v>-1.42</v>
      </c>
      <c r="R553" s="36">
        <v>0.21</v>
      </c>
      <c r="T553" s="12">
        <v>338</v>
      </c>
      <c r="U553" s="12">
        <v>1</v>
      </c>
      <c r="V553" s="12">
        <v>100</v>
      </c>
      <c r="W553" s="9">
        <f t="shared" si="60"/>
        <v>0.28247847622163652</v>
      </c>
      <c r="X553" s="9">
        <f t="shared" si="61"/>
        <v>4.2026757272685084E-5</v>
      </c>
      <c r="Y553" s="10">
        <f t="shared" si="62"/>
        <v>-3.3202796417863834</v>
      </c>
      <c r="Z553" s="10">
        <f t="shared" si="59"/>
        <v>1.4872921921682547</v>
      </c>
      <c r="AA553" s="51">
        <f t="shared" si="58"/>
        <v>1.0561283930568539</v>
      </c>
    </row>
    <row r="554" spans="1:27" ht="15" customHeight="1" x14ac:dyDescent="0.25">
      <c r="A554" s="30" t="s">
        <v>92</v>
      </c>
      <c r="B554" s="31">
        <v>23.547000000000001</v>
      </c>
      <c r="C554" s="32">
        <v>47</v>
      </c>
      <c r="D554" s="31">
        <v>8.11</v>
      </c>
      <c r="E554" s="32"/>
      <c r="F554" s="33">
        <v>0.28253099999999998</v>
      </c>
      <c r="G554" s="33">
        <v>4.5000000000000003E-5</v>
      </c>
      <c r="H554" s="33">
        <v>9.4599999999999996E-5</v>
      </c>
      <c r="I554" s="33">
        <v>4.7999999999999998E-6</v>
      </c>
      <c r="J554" s="34">
        <v>3.3E-3</v>
      </c>
      <c r="K554" s="34">
        <v>1.3999999999999999E-4</v>
      </c>
      <c r="M554" s="34">
        <v>1.4671050000000001</v>
      </c>
      <c r="N554" s="34">
        <v>6.0999999999999999E-5</v>
      </c>
      <c r="O554" s="35">
        <v>-1.5303</v>
      </c>
      <c r="P554" s="35">
        <v>5.4999999999999997E-3</v>
      </c>
      <c r="Q554" s="36">
        <v>-1.18</v>
      </c>
      <c r="R554" s="36">
        <v>0.36</v>
      </c>
      <c r="T554" s="12">
        <v>338</v>
      </c>
      <c r="U554" s="12">
        <v>1</v>
      </c>
      <c r="V554" s="12">
        <v>100</v>
      </c>
      <c r="W554" s="9">
        <f t="shared" si="60"/>
        <v>0.28253040114293954</v>
      </c>
      <c r="X554" s="9">
        <f t="shared" si="61"/>
        <v>5.5337585119493502E-5</v>
      </c>
      <c r="Y554" s="10">
        <f t="shared" si="62"/>
        <v>-1.4826996083827648</v>
      </c>
      <c r="Z554" s="10">
        <f t="shared" si="59"/>
        <v>1.9583513842780231</v>
      </c>
      <c r="AA554" s="51">
        <f t="shared" si="58"/>
        <v>0.98584835447827224</v>
      </c>
    </row>
    <row r="555" spans="1:27" ht="15" customHeight="1" x14ac:dyDescent="0.25">
      <c r="A555" s="30" t="s">
        <v>98</v>
      </c>
      <c r="B555" s="31">
        <v>17.628</v>
      </c>
      <c r="C555" s="32">
        <v>35</v>
      </c>
      <c r="D555" s="31">
        <v>9.7200000000000006</v>
      </c>
      <c r="E555" s="32"/>
      <c r="F555" s="33">
        <v>0.28249800000000003</v>
      </c>
      <c r="G555" s="33">
        <v>2.9E-5</v>
      </c>
      <c r="H555" s="33">
        <v>7.0500000000000006E-5</v>
      </c>
      <c r="I555" s="33">
        <v>1.9999999999999999E-6</v>
      </c>
      <c r="J555" s="34">
        <v>2.6710000000000002E-3</v>
      </c>
      <c r="K555" s="34">
        <v>7.1000000000000005E-5</v>
      </c>
      <c r="M555" s="34">
        <v>1.4671449999999999</v>
      </c>
      <c r="N555" s="34">
        <v>8.0000000000000007E-5</v>
      </c>
      <c r="O555" s="35">
        <v>-1.5553999999999999</v>
      </c>
      <c r="P555" s="35">
        <v>6.7000000000000002E-3</v>
      </c>
      <c r="Q555" s="36">
        <v>-1.4</v>
      </c>
      <c r="R555" s="36">
        <v>0.25</v>
      </c>
      <c r="T555" s="12">
        <v>338</v>
      </c>
      <c r="U555" s="12">
        <v>1</v>
      </c>
      <c r="V555" s="12">
        <v>100</v>
      </c>
      <c r="W555" s="9">
        <f t="shared" si="60"/>
        <v>0.28249755370589047</v>
      </c>
      <c r="X555" s="9">
        <f t="shared" si="61"/>
        <v>4.333876240569392E-5</v>
      </c>
      <c r="Y555" s="10">
        <f t="shared" si="62"/>
        <v>-2.6451432472973657</v>
      </c>
      <c r="Z555" s="10">
        <f t="shared" si="59"/>
        <v>1.5337229690604026</v>
      </c>
      <c r="AA555" s="51">
        <f t="shared" si="58"/>
        <v>1.0300280776727173</v>
      </c>
    </row>
    <row r="556" spans="1:27" ht="15" customHeight="1" x14ac:dyDescent="0.25">
      <c r="A556" s="30" t="s">
        <v>99</v>
      </c>
      <c r="B556" s="31">
        <v>36.183999999999997</v>
      </c>
      <c r="C556" s="32">
        <v>72</v>
      </c>
      <c r="D556" s="31">
        <v>10.43</v>
      </c>
      <c r="E556" s="32"/>
      <c r="F556" s="33">
        <v>0.28247699999999998</v>
      </c>
      <c r="G556" s="33">
        <v>2.9E-5</v>
      </c>
      <c r="H556" s="33">
        <v>8.0619999999999997E-5</v>
      </c>
      <c r="I556" s="33">
        <v>4.3000000000000001E-7</v>
      </c>
      <c r="J556" s="34">
        <v>3.3430000000000001E-3</v>
      </c>
      <c r="K556" s="34">
        <v>2.0999999999999999E-5</v>
      </c>
      <c r="M556" s="34">
        <v>1.4671099999999999</v>
      </c>
      <c r="N556" s="34">
        <v>4.6999999999999997E-5</v>
      </c>
      <c r="O556" s="35">
        <v>-1.5538000000000001</v>
      </c>
      <c r="P556" s="35">
        <v>4.0000000000000001E-3</v>
      </c>
      <c r="Q556" s="36">
        <v>-1.08</v>
      </c>
      <c r="R556" s="36">
        <v>0.2</v>
      </c>
      <c r="T556" s="12">
        <v>338</v>
      </c>
      <c r="U556" s="12">
        <v>1</v>
      </c>
      <c r="V556" s="12">
        <v>100</v>
      </c>
      <c r="W556" s="9">
        <f t="shared" si="60"/>
        <v>0.28247648964211186</v>
      </c>
      <c r="X556" s="9">
        <f t="shared" si="61"/>
        <v>4.333876240569392E-5</v>
      </c>
      <c r="Y556" s="10">
        <f t="shared" si="62"/>
        <v>-3.3905830486602451</v>
      </c>
      <c r="Z556" s="10">
        <f t="shared" si="59"/>
        <v>1.5337229690604026</v>
      </c>
      <c r="AA556" s="51">
        <f t="shared" si="58"/>
        <v>1.058783718339229</v>
      </c>
    </row>
    <row r="557" spans="1:27" ht="15" customHeight="1" x14ac:dyDescent="0.25">
      <c r="B557" s="31"/>
      <c r="C557" s="32"/>
      <c r="E557" s="32"/>
      <c r="F557" s="38">
        <f>AVERAGE(F543:F556)</f>
        <v>0.28249242857142859</v>
      </c>
      <c r="G557" s="33"/>
      <c r="H557" s="33"/>
      <c r="I557" s="33"/>
      <c r="J557" s="34"/>
      <c r="K557" s="34"/>
      <c r="M557" s="34"/>
      <c r="N557" s="34"/>
      <c r="O557" s="35"/>
      <c r="P557" s="35"/>
      <c r="Q557" s="36"/>
      <c r="R557" s="36"/>
      <c r="T557" s="12"/>
      <c r="U557" s="12"/>
      <c r="V557" s="12"/>
      <c r="W557" s="19">
        <f>AVERAGE(W543:W556)</f>
        <v>0.28249180571758148</v>
      </c>
      <c r="X557" s="9"/>
      <c r="Y557" s="21">
        <f>AVERAGE(Y543:Y556)</f>
        <v>-2.8485598011174238</v>
      </c>
      <c r="Z557" s="10"/>
      <c r="AA557" s="51"/>
    </row>
    <row r="558" spans="1:27" ht="15" customHeight="1" x14ac:dyDescent="0.25">
      <c r="B558" s="31"/>
      <c r="C558" s="32"/>
      <c r="E558" s="32"/>
      <c r="F558" s="39">
        <f>2*STDEV(F543:F556)</f>
        <v>3.09114296582446E-5</v>
      </c>
      <c r="G558" s="33"/>
      <c r="H558" s="33"/>
      <c r="I558" s="33"/>
      <c r="J558" s="34"/>
      <c r="K558" s="34"/>
      <c r="M558" s="34"/>
      <c r="N558" s="34"/>
      <c r="O558" s="35"/>
      <c r="P558" s="35"/>
      <c r="Q558" s="36"/>
      <c r="R558" s="36"/>
      <c r="T558" s="12"/>
      <c r="U558" s="12"/>
      <c r="V558" s="12"/>
      <c r="W558" s="20">
        <f>2*STDEV(W543:W556)</f>
        <v>3.0950307228155826E-5</v>
      </c>
      <c r="X558" s="9"/>
      <c r="Y558" s="22">
        <f>2*STDEV(Y543:Y556)</f>
        <v>1.0953057830992907</v>
      </c>
      <c r="Z558" s="10"/>
      <c r="AA558" s="51"/>
    </row>
    <row r="559" spans="1:27" ht="15" customHeight="1" x14ac:dyDescent="0.25">
      <c r="B559" s="31"/>
      <c r="C559" s="32"/>
      <c r="E559" s="32"/>
      <c r="F559" s="33"/>
      <c r="G559" s="33"/>
      <c r="H559" s="33"/>
      <c r="I559" s="33"/>
      <c r="J559" s="34"/>
      <c r="K559" s="34"/>
      <c r="M559" s="34"/>
      <c r="N559" s="34"/>
      <c r="O559" s="35"/>
      <c r="P559" s="35"/>
      <c r="Q559" s="36"/>
      <c r="R559" s="36"/>
      <c r="T559" s="15"/>
      <c r="U559" s="11"/>
      <c r="V559" s="17"/>
      <c r="W559" s="9"/>
      <c r="X559" s="9"/>
      <c r="Y559" s="10"/>
      <c r="Z559" s="10"/>
      <c r="AA559" s="51"/>
    </row>
    <row r="560" spans="1:27" ht="15" customHeight="1" x14ac:dyDescent="0.25">
      <c r="A560" s="30" t="s">
        <v>26</v>
      </c>
      <c r="B560" s="31">
        <v>37.192999999999998</v>
      </c>
      <c r="C560" s="32">
        <v>74</v>
      </c>
      <c r="D560" s="31">
        <v>7.19</v>
      </c>
      <c r="E560" s="32"/>
      <c r="F560" s="33">
        <v>0.28266999999999998</v>
      </c>
      <c r="G560" s="33">
        <v>4.1E-5</v>
      </c>
      <c r="H560" s="33">
        <v>1.8190000000000001E-3</v>
      </c>
      <c r="I560" s="33">
        <v>4.8999999999999998E-5</v>
      </c>
      <c r="J560" s="34">
        <v>5.28E-2</v>
      </c>
      <c r="K560" s="34">
        <v>1.6000000000000001E-3</v>
      </c>
      <c r="M560" s="34">
        <v>1.4672350000000001</v>
      </c>
      <c r="N560" s="34">
        <v>5.3999999999999998E-5</v>
      </c>
      <c r="O560" s="35">
        <v>-1.5279</v>
      </c>
      <c r="P560" s="35">
        <v>4.0000000000000001E-3</v>
      </c>
      <c r="Q560" s="36">
        <v>-1.272</v>
      </c>
      <c r="R560" s="36">
        <v>2.4E-2</v>
      </c>
      <c r="T560" s="18">
        <v>415</v>
      </c>
      <c r="U560" s="18">
        <v>2</v>
      </c>
      <c r="V560" s="18">
        <v>100</v>
      </c>
      <c r="W560" s="9">
        <f t="shared" ref="W560:W588" si="63">F560-(H560*(EXP($W$4*T560*1000000)-1))</f>
        <v>0.28265585155640599</v>
      </c>
      <c r="X560" s="9">
        <f t="shared" ref="X560:X578" si="64">SQRT(G560^2+$X$4^2)</f>
        <v>5.2136823137367976E-5</v>
      </c>
      <c r="Y560" s="10">
        <f t="shared" ref="Y560:Y578" si="65">((W560/(0.282785-(0.0336*(EXP($W$4*T560*1000000)-1))))-1)*10000</f>
        <v>4.679154698894461</v>
      </c>
      <c r="Z560" s="10">
        <f t="shared" ref="Z560:Z578" si="66">((((W560+X560)/(0.282785-(0.0336*(EXP($W$4*T560*1000000)-1))))-1)*10000)-Y560</f>
        <v>1.8453967422304984</v>
      </c>
      <c r="AA560" s="51">
        <f t="shared" si="58"/>
        <v>0.83353030617643509</v>
      </c>
    </row>
    <row r="561" spans="1:27" ht="15" customHeight="1" x14ac:dyDescent="0.25">
      <c r="A561" s="30" t="s">
        <v>27</v>
      </c>
      <c r="B561" s="31">
        <v>37.466000000000001</v>
      </c>
      <c r="C561" s="32">
        <v>75</v>
      </c>
      <c r="D561" s="31">
        <v>6.65</v>
      </c>
      <c r="E561" s="32"/>
      <c r="F561" s="33">
        <v>0.28269100000000003</v>
      </c>
      <c r="G561" s="33">
        <v>4.3999999999999999E-5</v>
      </c>
      <c r="H561" s="33">
        <v>1.583E-3</v>
      </c>
      <c r="I561" s="33">
        <v>2.5000000000000001E-5</v>
      </c>
      <c r="J561" s="34">
        <v>4.5199999999999997E-2</v>
      </c>
      <c r="K561" s="34">
        <v>1E-3</v>
      </c>
      <c r="M561" s="34">
        <v>1.4671689999999999</v>
      </c>
      <c r="N561" s="34">
        <v>5.3999999999999998E-5</v>
      </c>
      <c r="O561" s="35">
        <v>-1.532</v>
      </c>
      <c r="P561" s="35">
        <v>4.4999999999999997E-3</v>
      </c>
      <c r="Q561" s="36">
        <v>-1.2490000000000001</v>
      </c>
      <c r="R561" s="36">
        <v>2.9000000000000001E-2</v>
      </c>
      <c r="T561" s="18">
        <v>415</v>
      </c>
      <c r="U561" s="18">
        <v>2</v>
      </c>
      <c r="V561" s="18">
        <v>100</v>
      </c>
      <c r="W561" s="9">
        <f t="shared" si="63"/>
        <v>0.28267868719834566</v>
      </c>
      <c r="X561" s="9">
        <f t="shared" si="64"/>
        <v>5.4527500647445682E-5</v>
      </c>
      <c r="Y561" s="10">
        <f t="shared" si="65"/>
        <v>5.4874283279038316</v>
      </c>
      <c r="Z561" s="10">
        <f t="shared" si="66"/>
        <v>1.9300154094858968</v>
      </c>
      <c r="AA561" s="51">
        <f t="shared" si="58"/>
        <v>0.79851816842679813</v>
      </c>
    </row>
    <row r="562" spans="1:27" ht="15" customHeight="1" x14ac:dyDescent="0.25">
      <c r="A562" s="30" t="s">
        <v>28</v>
      </c>
      <c r="B562" s="31">
        <v>38.206000000000003</v>
      </c>
      <c r="C562" s="32">
        <v>76</v>
      </c>
      <c r="D562" s="31">
        <v>7.71</v>
      </c>
      <c r="E562" s="32"/>
      <c r="F562" s="33">
        <v>0.28267300000000001</v>
      </c>
      <c r="G562" s="33">
        <v>3.8999999999999999E-5</v>
      </c>
      <c r="H562" s="33">
        <v>1.0123E-3</v>
      </c>
      <c r="I562" s="33">
        <v>2.2000000000000001E-6</v>
      </c>
      <c r="J562" s="34">
        <v>2.5819999999999999E-2</v>
      </c>
      <c r="K562" s="34">
        <v>1.1E-4</v>
      </c>
      <c r="M562" s="34">
        <v>1.4671460000000001</v>
      </c>
      <c r="N562" s="34">
        <v>6.2000000000000003E-5</v>
      </c>
      <c r="O562" s="35">
        <v>-1.5539000000000001</v>
      </c>
      <c r="P562" s="35">
        <v>5.1999999999999998E-3</v>
      </c>
      <c r="Q562" s="36">
        <v>-1.3109999999999999</v>
      </c>
      <c r="R562" s="36">
        <v>4.7E-2</v>
      </c>
      <c r="T562" s="18">
        <v>415</v>
      </c>
      <c r="U562" s="18">
        <v>2</v>
      </c>
      <c r="V562" s="18">
        <v>100</v>
      </c>
      <c r="W562" s="9">
        <f t="shared" si="63"/>
        <v>0.28266512618501916</v>
      </c>
      <c r="X562" s="9">
        <f t="shared" si="64"/>
        <v>5.0579129360410992E-5</v>
      </c>
      <c r="Y562" s="10">
        <f t="shared" si="65"/>
        <v>5.0074326490689991</v>
      </c>
      <c r="Z562" s="10">
        <f t="shared" si="66"/>
        <v>1.7902617560849876</v>
      </c>
      <c r="AA562" s="51">
        <f t="shared" si="58"/>
        <v>0.81168254551043117</v>
      </c>
    </row>
    <row r="563" spans="1:27" ht="15" customHeight="1" x14ac:dyDescent="0.25">
      <c r="A563" s="30" t="s">
        <v>29</v>
      </c>
      <c r="B563" s="31">
        <v>37.506999999999998</v>
      </c>
      <c r="C563" s="32">
        <v>75</v>
      </c>
      <c r="D563" s="31">
        <v>8.02</v>
      </c>
      <c r="E563" s="32"/>
      <c r="F563" s="33">
        <v>0.28267999999999999</v>
      </c>
      <c r="G563" s="33">
        <v>3.1999999999999999E-5</v>
      </c>
      <c r="H563" s="33">
        <v>9.3899999999999995E-4</v>
      </c>
      <c r="I563" s="33">
        <v>1.2E-5</v>
      </c>
      <c r="J563" s="34">
        <v>2.3959999999999999E-2</v>
      </c>
      <c r="K563" s="34">
        <v>1.9000000000000001E-4</v>
      </c>
      <c r="M563" s="34">
        <v>1.4671909999999999</v>
      </c>
      <c r="N563" s="34">
        <v>4.8999999999999998E-5</v>
      </c>
      <c r="O563" s="35">
        <v>-1.5563</v>
      </c>
      <c r="P563" s="35">
        <v>4.4000000000000003E-3</v>
      </c>
      <c r="Q563" s="36">
        <v>-1.272</v>
      </c>
      <c r="R563" s="36">
        <v>4.5999999999999999E-2</v>
      </c>
      <c r="T563" s="18">
        <v>415</v>
      </c>
      <c r="U563" s="18">
        <v>2</v>
      </c>
      <c r="V563" s="18">
        <v>100</v>
      </c>
      <c r="W563" s="9">
        <f t="shared" si="63"/>
        <v>0.28267269632296055</v>
      </c>
      <c r="X563" s="9">
        <f t="shared" si="64"/>
        <v>4.5400972752323149E-5</v>
      </c>
      <c r="Y563" s="10">
        <f t="shared" si="65"/>
        <v>5.2753796979043699</v>
      </c>
      <c r="Z563" s="10">
        <f t="shared" si="66"/>
        <v>1.6069795236739459</v>
      </c>
      <c r="AA563" s="51">
        <f t="shared" si="58"/>
        <v>0.80036781159322323</v>
      </c>
    </row>
    <row r="564" spans="1:27" ht="15" customHeight="1" x14ac:dyDescent="0.25">
      <c r="A564" s="30" t="s">
        <v>30</v>
      </c>
      <c r="B564" s="31">
        <v>36.055999999999997</v>
      </c>
      <c r="C564" s="32">
        <v>72</v>
      </c>
      <c r="D564" s="31">
        <v>6.81</v>
      </c>
      <c r="E564" s="32"/>
      <c r="F564" s="33">
        <v>0.28266400000000003</v>
      </c>
      <c r="G564" s="33">
        <v>4.6999999999999997E-5</v>
      </c>
      <c r="H564" s="33">
        <v>1.2882E-3</v>
      </c>
      <c r="I564" s="33">
        <v>1.7E-6</v>
      </c>
      <c r="J564" s="34">
        <v>3.406E-2</v>
      </c>
      <c r="K564" s="34">
        <v>1.6000000000000001E-4</v>
      </c>
      <c r="M564" s="34">
        <v>1.4672019999999999</v>
      </c>
      <c r="N564" s="34">
        <v>4.6999999999999997E-5</v>
      </c>
      <c r="O564" s="35">
        <v>-1.5391999999999999</v>
      </c>
      <c r="P564" s="35">
        <v>4.5999999999999999E-3</v>
      </c>
      <c r="Q564" s="36">
        <v>-1.296</v>
      </c>
      <c r="R564" s="36">
        <v>3.9E-2</v>
      </c>
      <c r="T564" s="18">
        <v>415</v>
      </c>
      <c r="U564" s="18">
        <v>2</v>
      </c>
      <c r="V564" s="18">
        <v>100</v>
      </c>
      <c r="W564" s="9">
        <f t="shared" si="63"/>
        <v>0.28265398019514143</v>
      </c>
      <c r="X564" s="9">
        <f t="shared" si="64"/>
        <v>5.6975857403440526E-5</v>
      </c>
      <c r="Y564" s="10">
        <f t="shared" si="65"/>
        <v>4.6129173684761327</v>
      </c>
      <c r="Z564" s="10">
        <f t="shared" si="66"/>
        <v>2.0166756490147542</v>
      </c>
      <c r="AA564" s="51">
        <f t="shared" si="58"/>
        <v>0.83026178561673858</v>
      </c>
    </row>
    <row r="565" spans="1:27" ht="15" customHeight="1" x14ac:dyDescent="0.25">
      <c r="A565" s="30" t="s">
        <v>31</v>
      </c>
      <c r="B565" s="31">
        <v>36.152000000000001</v>
      </c>
      <c r="C565" s="32">
        <v>72</v>
      </c>
      <c r="D565" s="31">
        <v>6.26</v>
      </c>
      <c r="E565" s="32"/>
      <c r="F565" s="33">
        <v>0.28267799999999998</v>
      </c>
      <c r="G565" s="33">
        <v>4.6999999999999997E-5</v>
      </c>
      <c r="H565" s="33">
        <v>1.6544999999999999E-3</v>
      </c>
      <c r="I565" s="33">
        <v>5.4E-6</v>
      </c>
      <c r="J565" s="34">
        <v>4.5143000000000003E-2</v>
      </c>
      <c r="K565" s="34">
        <v>8.5000000000000006E-5</v>
      </c>
      <c r="M565" s="34">
        <v>1.4671780000000001</v>
      </c>
      <c r="N565" s="34">
        <v>6.0999999999999999E-5</v>
      </c>
      <c r="O565" s="35">
        <v>-1.5288999999999999</v>
      </c>
      <c r="P565" s="35">
        <v>4.4999999999999997E-3</v>
      </c>
      <c r="Q565" s="36">
        <v>-1.3009999999999999</v>
      </c>
      <c r="R565" s="36">
        <v>3.2000000000000001E-2</v>
      </c>
      <c r="T565" s="18">
        <v>415</v>
      </c>
      <c r="U565" s="18">
        <v>2</v>
      </c>
      <c r="V565" s="18">
        <v>100</v>
      </c>
      <c r="W565" s="9">
        <f t="shared" si="63"/>
        <v>0.28266513106106306</v>
      </c>
      <c r="X565" s="9">
        <f t="shared" si="64"/>
        <v>5.6975857403440526E-5</v>
      </c>
      <c r="Y565" s="10">
        <f t="shared" si="65"/>
        <v>5.0076052379410818</v>
      </c>
      <c r="Z565" s="10">
        <f t="shared" si="66"/>
        <v>2.0166756490147542</v>
      </c>
      <c r="AA565" s="51">
        <f t="shared" si="58"/>
        <v>0.81850800519761702</v>
      </c>
    </row>
    <row r="566" spans="1:27" ht="15" customHeight="1" x14ac:dyDescent="0.25">
      <c r="A566" s="30" t="s">
        <v>32</v>
      </c>
      <c r="B566" s="31">
        <v>36.152000000000001</v>
      </c>
      <c r="C566" s="32">
        <v>72</v>
      </c>
      <c r="D566" s="31">
        <v>7.49</v>
      </c>
      <c r="E566" s="32"/>
      <c r="F566" s="33">
        <v>0.282663</v>
      </c>
      <c r="G566" s="33">
        <v>3.6000000000000001E-5</v>
      </c>
      <c r="H566" s="33">
        <v>1.175E-3</v>
      </c>
      <c r="I566" s="33">
        <v>3.4E-5</v>
      </c>
      <c r="J566" s="34">
        <v>3.0009999999999998E-2</v>
      </c>
      <c r="K566" s="34">
        <v>7.1000000000000002E-4</v>
      </c>
      <c r="M566" s="34">
        <v>1.467133</v>
      </c>
      <c r="N566" s="34">
        <v>5.1E-5</v>
      </c>
      <c r="O566" s="35">
        <v>-1.5345</v>
      </c>
      <c r="P566" s="35">
        <v>4.8999999999999998E-3</v>
      </c>
      <c r="Q566" s="36">
        <v>-1.258</v>
      </c>
      <c r="R566" s="36">
        <v>3.9E-2</v>
      </c>
      <c r="T566" s="18">
        <v>415</v>
      </c>
      <c r="U566" s="18">
        <v>2</v>
      </c>
      <c r="V566" s="18">
        <v>100</v>
      </c>
      <c r="W566" s="9">
        <f t="shared" si="63"/>
        <v>0.28265386068102094</v>
      </c>
      <c r="X566" s="9">
        <f t="shared" si="64"/>
        <v>4.8303709245328031E-5</v>
      </c>
      <c r="Y566" s="10">
        <f t="shared" si="65"/>
        <v>4.6086871343464786</v>
      </c>
      <c r="Z566" s="10">
        <f t="shared" si="66"/>
        <v>1.709722655023338</v>
      </c>
      <c r="AA566" s="51">
        <f t="shared" si="58"/>
        <v>0.82918475301136385</v>
      </c>
    </row>
    <row r="567" spans="1:27" ht="15" customHeight="1" x14ac:dyDescent="0.25">
      <c r="A567" s="30" t="s">
        <v>33</v>
      </c>
      <c r="B567" s="31">
        <v>36.176000000000002</v>
      </c>
      <c r="C567" s="32">
        <v>72</v>
      </c>
      <c r="D567" s="31">
        <v>8.1300000000000008</v>
      </c>
      <c r="E567" s="32"/>
      <c r="F567" s="33">
        <v>0.28270000000000001</v>
      </c>
      <c r="G567" s="33">
        <v>3.1999999999999999E-5</v>
      </c>
      <c r="H567" s="33">
        <v>1.4274999999999999E-3</v>
      </c>
      <c r="I567" s="33">
        <v>6.9E-6</v>
      </c>
      <c r="J567" s="34">
        <v>4.0460000000000003E-2</v>
      </c>
      <c r="K567" s="34">
        <v>1E-4</v>
      </c>
      <c r="M567" s="34">
        <v>1.467157</v>
      </c>
      <c r="N567" s="34">
        <v>4.8999999999999998E-5</v>
      </c>
      <c r="O567" s="35">
        <v>-1.5367</v>
      </c>
      <c r="P567" s="35">
        <v>3.5999999999999999E-3</v>
      </c>
      <c r="Q567" s="36">
        <v>-1.2789999999999999</v>
      </c>
      <c r="R567" s="36">
        <v>2.7E-2</v>
      </c>
      <c r="T567" s="18">
        <v>415</v>
      </c>
      <c r="U567" s="18">
        <v>2</v>
      </c>
      <c r="V567" s="18">
        <v>100</v>
      </c>
      <c r="W567" s="9">
        <f t="shared" si="63"/>
        <v>0.28268889669970843</v>
      </c>
      <c r="X567" s="9">
        <f t="shared" si="64"/>
        <v>4.5400972752323149E-5</v>
      </c>
      <c r="Y567" s="10">
        <f t="shared" si="65"/>
        <v>5.8487963480646776</v>
      </c>
      <c r="Z567" s="10">
        <f t="shared" si="66"/>
        <v>1.6069795236739459</v>
      </c>
      <c r="AA567" s="51">
        <f t="shared" si="58"/>
        <v>0.78251010402560406</v>
      </c>
    </row>
    <row r="568" spans="1:27" ht="15" customHeight="1" x14ac:dyDescent="0.25">
      <c r="A568" s="30" t="s">
        <v>74</v>
      </c>
      <c r="B568" s="31">
        <v>27.123999999999999</v>
      </c>
      <c r="C568" s="32">
        <v>54</v>
      </c>
      <c r="D568" s="31">
        <v>7.11</v>
      </c>
      <c r="E568" s="32"/>
      <c r="F568" s="33">
        <v>0.28270499999999998</v>
      </c>
      <c r="G568" s="33">
        <v>4.1E-5</v>
      </c>
      <c r="H568" s="33">
        <v>1.7166E-3</v>
      </c>
      <c r="I568" s="33">
        <v>1.5999999999999999E-6</v>
      </c>
      <c r="J568" s="34">
        <v>4.9390000000000003E-2</v>
      </c>
      <c r="K568" s="34">
        <v>2.0000000000000001E-4</v>
      </c>
      <c r="M568" s="34">
        <v>1.4672130000000001</v>
      </c>
      <c r="N568" s="34">
        <v>6.2000000000000003E-5</v>
      </c>
      <c r="O568" s="35">
        <v>-1.5355000000000001</v>
      </c>
      <c r="P568" s="35">
        <v>4.3E-3</v>
      </c>
      <c r="Q568" s="36">
        <v>-1.2410000000000001</v>
      </c>
      <c r="R568" s="36">
        <v>0.03</v>
      </c>
      <c r="T568" s="18">
        <v>415</v>
      </c>
      <c r="U568" s="18">
        <v>2</v>
      </c>
      <c r="V568" s="18">
        <v>100</v>
      </c>
      <c r="W568" s="9">
        <f t="shared" si="63"/>
        <v>0.28269164803833235</v>
      </c>
      <c r="X568" s="9">
        <f t="shared" si="64"/>
        <v>5.2136823137367976E-5</v>
      </c>
      <c r="Y568" s="10">
        <f t="shared" si="65"/>
        <v>5.9461807115113174</v>
      </c>
      <c r="Z568" s="10">
        <f t="shared" si="66"/>
        <v>1.8453967422304984</v>
      </c>
      <c r="AA568" s="51">
        <f t="shared" si="58"/>
        <v>0.78144907902523864</v>
      </c>
    </row>
    <row r="569" spans="1:27" ht="15" customHeight="1" x14ac:dyDescent="0.25">
      <c r="A569" s="30" t="s">
        <v>75</v>
      </c>
      <c r="B569" s="31">
        <v>36.182000000000002</v>
      </c>
      <c r="C569" s="32">
        <v>72</v>
      </c>
      <c r="D569" s="31">
        <v>7.9</v>
      </c>
      <c r="E569" s="32"/>
      <c r="F569" s="33">
        <v>0.28269899999999998</v>
      </c>
      <c r="G569" s="33">
        <v>3.4E-5</v>
      </c>
      <c r="H569" s="33">
        <v>8.9760000000000003E-4</v>
      </c>
      <c r="I569" s="33">
        <v>4.4000000000000002E-6</v>
      </c>
      <c r="J569" s="34">
        <v>2.3403E-2</v>
      </c>
      <c r="K569" s="34">
        <v>3.1000000000000001E-5</v>
      </c>
      <c r="M569" s="34">
        <v>1.467185</v>
      </c>
      <c r="N569" s="34">
        <v>4.3999999999999999E-5</v>
      </c>
      <c r="O569" s="35">
        <v>-1.5345</v>
      </c>
      <c r="P569" s="35">
        <v>4.4000000000000003E-3</v>
      </c>
      <c r="Q569" s="36">
        <v>-1.214</v>
      </c>
      <c r="R569" s="36">
        <v>3.7999999999999999E-2</v>
      </c>
      <c r="T569" s="18">
        <v>415</v>
      </c>
      <c r="U569" s="18">
        <v>2</v>
      </c>
      <c r="V569" s="18">
        <v>100</v>
      </c>
      <c r="W569" s="9">
        <f t="shared" si="63"/>
        <v>0.28269201833811436</v>
      </c>
      <c r="X569" s="9">
        <f t="shared" si="64"/>
        <v>4.6832129215498932E-5</v>
      </c>
      <c r="Y569" s="10">
        <f t="shared" si="65"/>
        <v>5.9592875709291171</v>
      </c>
      <c r="Z569" s="10">
        <f t="shared" si="66"/>
        <v>1.6576356878972298</v>
      </c>
      <c r="AA569" s="51">
        <f t="shared" si="58"/>
        <v>0.77304145412381797</v>
      </c>
    </row>
    <row r="570" spans="1:27" ht="15" customHeight="1" x14ac:dyDescent="0.25">
      <c r="A570" s="30" t="s">
        <v>76</v>
      </c>
      <c r="B570" s="31">
        <v>27.937000000000001</v>
      </c>
      <c r="C570" s="32">
        <v>56</v>
      </c>
      <c r="D570" s="31">
        <v>8.39</v>
      </c>
      <c r="E570" s="32"/>
      <c r="F570" s="33">
        <v>0.282696</v>
      </c>
      <c r="G570" s="33">
        <v>3.3000000000000003E-5</v>
      </c>
      <c r="H570" s="33">
        <v>1.1310999999999999E-3</v>
      </c>
      <c r="I570" s="33">
        <v>1.1000000000000001E-6</v>
      </c>
      <c r="J570" s="34">
        <v>3.1517000000000003E-2</v>
      </c>
      <c r="K570" s="34">
        <v>4.8000000000000001E-5</v>
      </c>
      <c r="M570" s="34">
        <v>1.4671350000000001</v>
      </c>
      <c r="N570" s="34">
        <v>5.5000000000000002E-5</v>
      </c>
      <c r="O570" s="35">
        <v>-1.5388999999999999</v>
      </c>
      <c r="P570" s="35">
        <v>3.8999999999999998E-3</v>
      </c>
      <c r="Q570" s="36">
        <v>-1.3089999999999999</v>
      </c>
      <c r="R570" s="36">
        <v>3.3000000000000002E-2</v>
      </c>
      <c r="T570" s="18">
        <v>415</v>
      </c>
      <c r="U570" s="18">
        <v>2</v>
      </c>
      <c r="V570" s="18">
        <v>100</v>
      </c>
      <c r="W570" s="9">
        <f t="shared" si="63"/>
        <v>0.28268720214153426</v>
      </c>
      <c r="X570" s="9">
        <f t="shared" si="64"/>
        <v>4.6111260304368053E-5</v>
      </c>
      <c r="Y570" s="10">
        <f t="shared" si="65"/>
        <v>5.7888170101239034</v>
      </c>
      <c r="Z570" s="10">
        <f t="shared" si="66"/>
        <v>1.6321203407732021</v>
      </c>
      <c r="AA570" s="51">
        <f t="shared" si="58"/>
        <v>0.78200279143934792</v>
      </c>
    </row>
    <row r="571" spans="1:27" ht="15" customHeight="1" x14ac:dyDescent="0.25">
      <c r="A571" s="30" t="s">
        <v>77</v>
      </c>
      <c r="B571" s="31">
        <v>36.058</v>
      </c>
      <c r="C571" s="32">
        <v>72</v>
      </c>
      <c r="D571" s="31">
        <v>8.2100000000000009</v>
      </c>
      <c r="E571" s="32"/>
      <c r="F571" s="33">
        <v>0.28268900000000002</v>
      </c>
      <c r="G571" s="33">
        <v>3.4999999999999997E-5</v>
      </c>
      <c r="H571" s="33">
        <v>1.4567E-3</v>
      </c>
      <c r="I571" s="33">
        <v>3.4000000000000001E-6</v>
      </c>
      <c r="J571" s="34">
        <v>4.1761E-2</v>
      </c>
      <c r="K571" s="34">
        <v>9.2E-5</v>
      </c>
      <c r="M571" s="34">
        <v>1.4671430000000001</v>
      </c>
      <c r="N571" s="34">
        <v>4.5000000000000003E-5</v>
      </c>
      <c r="O571" s="35">
        <v>-1.5342</v>
      </c>
      <c r="P571" s="35">
        <v>4.4999999999999997E-3</v>
      </c>
      <c r="Q571" s="36">
        <v>-1.244</v>
      </c>
      <c r="R571" s="36">
        <v>2.5999999999999999E-2</v>
      </c>
      <c r="T571" s="18">
        <v>415</v>
      </c>
      <c r="U571" s="18">
        <v>2</v>
      </c>
      <c r="V571" s="18">
        <v>100</v>
      </c>
      <c r="W571" s="9">
        <f t="shared" si="63"/>
        <v>0.28267766957790913</v>
      </c>
      <c r="X571" s="9">
        <f t="shared" si="64"/>
        <v>4.7563098373184102E-5</v>
      </c>
      <c r="Y571" s="10">
        <f t="shared" si="65"/>
        <v>5.4514093814961306</v>
      </c>
      <c r="Z571" s="10">
        <f t="shared" si="66"/>
        <v>1.6835085359345747</v>
      </c>
      <c r="AA571" s="51">
        <f t="shared" si="58"/>
        <v>0.79866367611071121</v>
      </c>
    </row>
    <row r="572" spans="1:27" ht="15" customHeight="1" x14ac:dyDescent="0.25">
      <c r="A572" s="30" t="s">
        <v>78</v>
      </c>
      <c r="B572" s="31">
        <v>36.064</v>
      </c>
      <c r="C572" s="32">
        <v>72</v>
      </c>
      <c r="D572" s="31">
        <v>7.56</v>
      </c>
      <c r="E572" s="32"/>
      <c r="F572" s="33">
        <v>0.28263899999999997</v>
      </c>
      <c r="G572" s="33">
        <v>3.4999999999999997E-5</v>
      </c>
      <c r="H572" s="33">
        <v>1.0903E-3</v>
      </c>
      <c r="I572" s="33">
        <v>5.8000000000000004E-6</v>
      </c>
      <c r="J572" s="34">
        <v>3.1684999999999998E-2</v>
      </c>
      <c r="K572" s="34">
        <v>6.3999999999999997E-5</v>
      </c>
      <c r="M572" s="34">
        <v>1.467139</v>
      </c>
      <c r="N572" s="34">
        <v>5.1E-5</v>
      </c>
      <c r="O572" s="35">
        <v>-1.5389999999999999</v>
      </c>
      <c r="P572" s="35">
        <v>3.8999999999999998E-3</v>
      </c>
      <c r="Q572" s="36">
        <v>-1.306</v>
      </c>
      <c r="R572" s="36">
        <v>3.3000000000000002E-2</v>
      </c>
      <c r="T572" s="18">
        <v>415</v>
      </c>
      <c r="U572" s="18">
        <v>2</v>
      </c>
      <c r="V572" s="18">
        <v>100</v>
      </c>
      <c r="W572" s="9">
        <f t="shared" si="63"/>
        <v>0.28263051948980178</v>
      </c>
      <c r="X572" s="9">
        <f t="shared" si="64"/>
        <v>4.7563098373184102E-5</v>
      </c>
      <c r="Y572" s="10">
        <f t="shared" si="65"/>
        <v>3.7825194539320428</v>
      </c>
      <c r="Z572" s="10">
        <f t="shared" si="66"/>
        <v>1.6835085359323543</v>
      </c>
      <c r="AA572" s="51">
        <f t="shared" si="58"/>
        <v>0.86089257472205261</v>
      </c>
    </row>
    <row r="573" spans="1:27" ht="15" customHeight="1" x14ac:dyDescent="0.25">
      <c r="A573" s="30" t="s">
        <v>79</v>
      </c>
      <c r="B573" s="31">
        <v>36.176000000000002</v>
      </c>
      <c r="C573" s="32">
        <v>72</v>
      </c>
      <c r="D573" s="31">
        <v>8.25</v>
      </c>
      <c r="E573" s="32"/>
      <c r="F573" s="33">
        <v>0.28268399999999999</v>
      </c>
      <c r="G573" s="33">
        <v>3.1000000000000001E-5</v>
      </c>
      <c r="H573" s="33">
        <v>9.4260000000000004E-4</v>
      </c>
      <c r="I573" s="33">
        <v>3.8E-6</v>
      </c>
      <c r="J573" s="34">
        <v>2.7009999999999999E-2</v>
      </c>
      <c r="K573" s="34">
        <v>6.0000000000000002E-5</v>
      </c>
      <c r="M573" s="34">
        <v>1.4671400000000001</v>
      </c>
      <c r="N573" s="34">
        <v>4.3999999999999999E-5</v>
      </c>
      <c r="O573" s="35">
        <v>-1.5448</v>
      </c>
      <c r="P573" s="35">
        <v>3.8999999999999998E-3</v>
      </c>
      <c r="Q573" s="36">
        <v>-1.319</v>
      </c>
      <c r="R573" s="36">
        <v>3.6999999999999998E-2</v>
      </c>
      <c r="T573" s="18">
        <v>415</v>
      </c>
      <c r="U573" s="18">
        <v>2</v>
      </c>
      <c r="V573" s="18">
        <v>100</v>
      </c>
      <c r="W573" s="9">
        <f t="shared" si="63"/>
        <v>0.28267666832164284</v>
      </c>
      <c r="X573" s="9">
        <f t="shared" si="64"/>
        <v>4.4701770958846688E-5</v>
      </c>
      <c r="Y573" s="10">
        <f t="shared" si="65"/>
        <v>5.4159696492539489</v>
      </c>
      <c r="Z573" s="10">
        <f t="shared" si="66"/>
        <v>1.5822310899538117</v>
      </c>
      <c r="AA573" s="51">
        <f t="shared" si="58"/>
        <v>0.79486768288479448</v>
      </c>
    </row>
    <row r="574" spans="1:27" ht="15" customHeight="1" x14ac:dyDescent="0.25">
      <c r="A574" s="30" t="s">
        <v>80</v>
      </c>
      <c r="B574" s="31">
        <v>36.012</v>
      </c>
      <c r="C574" s="32">
        <v>72</v>
      </c>
      <c r="D574" s="31">
        <v>8.6999999999999993</v>
      </c>
      <c r="E574" s="32"/>
      <c r="F574" s="33">
        <v>0.28271299999999999</v>
      </c>
      <c r="G574" s="33">
        <v>3.1999999999999999E-5</v>
      </c>
      <c r="H574" s="33">
        <v>1.0169999999999999E-3</v>
      </c>
      <c r="I574" s="33">
        <v>2.0000000000000002E-5</v>
      </c>
      <c r="J574" s="34">
        <v>2.7320000000000001E-2</v>
      </c>
      <c r="K574" s="34">
        <v>7.5000000000000002E-4</v>
      </c>
      <c r="M574" s="34">
        <v>1.4671920000000001</v>
      </c>
      <c r="N574" s="34">
        <v>5.0000000000000002E-5</v>
      </c>
      <c r="O574" s="35">
        <v>-1.5465</v>
      </c>
      <c r="P574" s="35">
        <v>4.4999999999999997E-3</v>
      </c>
      <c r="Q574" s="36">
        <v>-1.264</v>
      </c>
      <c r="R574" s="36">
        <v>3.3000000000000002E-2</v>
      </c>
      <c r="T574" s="18">
        <v>415</v>
      </c>
      <c r="U574" s="18">
        <v>2</v>
      </c>
      <c r="V574" s="18">
        <v>100</v>
      </c>
      <c r="W574" s="9">
        <f t="shared" si="63"/>
        <v>0.28270508962774321</v>
      </c>
      <c r="X574" s="9">
        <f t="shared" si="64"/>
        <v>4.5400972752323149E-5</v>
      </c>
      <c r="Y574" s="10">
        <f t="shared" si="65"/>
        <v>6.421949349040279</v>
      </c>
      <c r="Z574" s="10">
        <f t="shared" si="66"/>
        <v>1.6069795236761664</v>
      </c>
      <c r="AA574" s="51">
        <f t="shared" si="58"/>
        <v>0.75590182582606302</v>
      </c>
    </row>
    <row r="575" spans="1:27" ht="15" customHeight="1" x14ac:dyDescent="0.25">
      <c r="A575" s="30" t="s">
        <v>102</v>
      </c>
      <c r="B575" s="31">
        <v>19.12</v>
      </c>
      <c r="C575" s="32">
        <v>38</v>
      </c>
      <c r="D575" s="31">
        <v>7.3</v>
      </c>
      <c r="E575" s="32"/>
      <c r="F575" s="33">
        <v>0.28272900000000001</v>
      </c>
      <c r="G575" s="33">
        <v>5.1999999999999997E-5</v>
      </c>
      <c r="H575" s="33">
        <v>1.7465E-3</v>
      </c>
      <c r="I575" s="33">
        <v>2.7999999999999999E-6</v>
      </c>
      <c r="J575" s="34">
        <v>4.8430000000000001E-2</v>
      </c>
      <c r="K575" s="34">
        <v>8.8999999999999995E-5</v>
      </c>
      <c r="M575" s="34">
        <v>1.4671609999999999</v>
      </c>
      <c r="N575" s="34">
        <v>6.3999999999999997E-5</v>
      </c>
      <c r="O575" s="35">
        <v>-1.5484</v>
      </c>
      <c r="P575" s="35">
        <v>4.7999999999999996E-3</v>
      </c>
      <c r="Q575" s="36">
        <v>-1.298</v>
      </c>
      <c r="R575" s="36">
        <v>4.2000000000000003E-2</v>
      </c>
      <c r="T575" s="18">
        <v>415</v>
      </c>
      <c r="U575" s="18">
        <v>2</v>
      </c>
      <c r="V575" s="18">
        <v>100</v>
      </c>
      <c r="W575" s="9">
        <f t="shared" si="63"/>
        <v>0.28271541547183238</v>
      </c>
      <c r="X575" s="9">
        <f t="shared" si="64"/>
        <v>6.1165744717588366E-5</v>
      </c>
      <c r="Y575" s="10">
        <f t="shared" si="65"/>
        <v>6.7874353509922436</v>
      </c>
      <c r="Z575" s="10">
        <f t="shared" si="66"/>
        <v>2.1649778265264707</v>
      </c>
      <c r="AA575" s="51">
        <f t="shared" si="58"/>
        <v>0.7478743767360071</v>
      </c>
    </row>
    <row r="576" spans="1:27" ht="15" customHeight="1" x14ac:dyDescent="0.25">
      <c r="A576" s="30" t="s">
        <v>103</v>
      </c>
      <c r="B576" s="31">
        <v>27.603999999999999</v>
      </c>
      <c r="C576" s="32">
        <v>55</v>
      </c>
      <c r="D576" s="31">
        <v>8.16</v>
      </c>
      <c r="E576" s="32"/>
      <c r="F576" s="33">
        <v>0.28270299999999998</v>
      </c>
      <c r="G576" s="33">
        <v>4.3000000000000002E-5</v>
      </c>
      <c r="H576" s="33">
        <v>1.1876E-3</v>
      </c>
      <c r="I576" s="33">
        <v>5.8000000000000004E-6</v>
      </c>
      <c r="J576" s="34">
        <v>2.9783E-2</v>
      </c>
      <c r="K576" s="34">
        <v>5.8E-5</v>
      </c>
      <c r="M576" s="34">
        <v>1.467166</v>
      </c>
      <c r="N576" s="34">
        <v>6.3E-5</v>
      </c>
      <c r="O576" s="35">
        <v>-1.5426</v>
      </c>
      <c r="P576" s="35">
        <v>4.0000000000000001E-3</v>
      </c>
      <c r="Q576" s="36">
        <v>-1.3029999999999999</v>
      </c>
      <c r="R576" s="36">
        <v>4.1000000000000002E-2</v>
      </c>
      <c r="T576" s="18">
        <v>415</v>
      </c>
      <c r="U576" s="18">
        <v>2</v>
      </c>
      <c r="V576" s="18">
        <v>100</v>
      </c>
      <c r="W576" s="9">
        <f t="shared" si="63"/>
        <v>0.28269376267640889</v>
      </c>
      <c r="X576" s="9">
        <f t="shared" si="64"/>
        <v>5.3723815267134449E-5</v>
      </c>
      <c r="Y576" s="10">
        <f t="shared" si="65"/>
        <v>6.0210288894890773</v>
      </c>
      <c r="Z576" s="10">
        <f t="shared" si="66"/>
        <v>1.9015687513790347</v>
      </c>
      <c r="AA576" s="51">
        <f t="shared" si="58"/>
        <v>0.773344398714498</v>
      </c>
    </row>
    <row r="577" spans="1:27" ht="15" customHeight="1" x14ac:dyDescent="0.25">
      <c r="A577" s="30" t="s">
        <v>104</v>
      </c>
      <c r="B577" s="31">
        <v>36.978999999999999</v>
      </c>
      <c r="C577" s="32">
        <v>74</v>
      </c>
      <c r="D577" s="31">
        <v>7.31</v>
      </c>
      <c r="E577" s="32"/>
      <c r="F577" s="33">
        <v>0.28271600000000002</v>
      </c>
      <c r="G577" s="33">
        <v>4.5000000000000003E-5</v>
      </c>
      <c r="H577" s="33">
        <v>7.1199999999999996E-4</v>
      </c>
      <c r="I577" s="33">
        <v>2.3E-5</v>
      </c>
      <c r="J577" s="34">
        <v>1.934E-2</v>
      </c>
      <c r="K577" s="34">
        <v>6.7000000000000002E-4</v>
      </c>
      <c r="M577" s="34">
        <v>1.4671510000000001</v>
      </c>
      <c r="N577" s="34">
        <v>5.5000000000000002E-5</v>
      </c>
      <c r="O577" s="35">
        <v>-1.5375000000000001</v>
      </c>
      <c r="P577" s="35">
        <v>5.0000000000000001E-3</v>
      </c>
      <c r="Q577" s="36">
        <v>-1.1990000000000001</v>
      </c>
      <c r="R577" s="36">
        <v>6.0999999999999999E-2</v>
      </c>
      <c r="T577" s="18">
        <v>415</v>
      </c>
      <c r="U577" s="18">
        <v>2</v>
      </c>
      <c r="V577" s="18">
        <v>100</v>
      </c>
      <c r="W577" s="9">
        <f t="shared" si="63"/>
        <v>0.28271046196160587</v>
      </c>
      <c r="X577" s="9">
        <f t="shared" si="64"/>
        <v>5.5337585119493502E-5</v>
      </c>
      <c r="Y577" s="10">
        <f t="shared" si="65"/>
        <v>6.6121045370959308</v>
      </c>
      <c r="Z577" s="10">
        <f t="shared" si="66"/>
        <v>1.9586885651512453</v>
      </c>
      <c r="AA577" s="51">
        <f t="shared" si="58"/>
        <v>0.74573060558733362</v>
      </c>
    </row>
    <row r="578" spans="1:27" ht="15" customHeight="1" x14ac:dyDescent="0.25">
      <c r="A578" s="30" t="s">
        <v>105</v>
      </c>
      <c r="B578" s="31">
        <v>36.055999999999997</v>
      </c>
      <c r="C578" s="32">
        <v>72</v>
      </c>
      <c r="D578" s="31">
        <v>7.35</v>
      </c>
      <c r="E578" s="32"/>
      <c r="F578" s="33">
        <v>0.28266599999999997</v>
      </c>
      <c r="G578" s="33">
        <v>4.0000000000000003E-5</v>
      </c>
      <c r="H578" s="33">
        <v>7.6270000000000005E-4</v>
      </c>
      <c r="I578" s="33">
        <v>1.5E-6</v>
      </c>
      <c r="J578" s="34">
        <v>2.0070000000000001E-2</v>
      </c>
      <c r="K578" s="34">
        <v>1.2999999999999999E-4</v>
      </c>
      <c r="M578" s="34">
        <v>1.467144</v>
      </c>
      <c r="N578" s="34">
        <v>5.8E-5</v>
      </c>
      <c r="O578" s="35">
        <v>-1.5386</v>
      </c>
      <c r="P578" s="35">
        <v>4.8999999999999998E-3</v>
      </c>
      <c r="Q578" s="36">
        <v>-1.3109999999999999</v>
      </c>
      <c r="R578" s="36">
        <v>5.6000000000000001E-2</v>
      </c>
      <c r="T578" s="18">
        <v>415</v>
      </c>
      <c r="U578" s="18">
        <v>2</v>
      </c>
      <c r="V578" s="18">
        <v>100</v>
      </c>
      <c r="W578" s="9">
        <f t="shared" si="63"/>
        <v>0.28266006760971457</v>
      </c>
      <c r="X578" s="9">
        <f t="shared" si="64"/>
        <v>5.1354146150600042E-5</v>
      </c>
      <c r="Y578" s="10">
        <f t="shared" si="65"/>
        <v>4.828383028749883</v>
      </c>
      <c r="Z578" s="10">
        <f t="shared" si="66"/>
        <v>1.8176936818070644</v>
      </c>
      <c r="AA578" s="51">
        <f t="shared" si="58"/>
        <v>0.81610500851973444</v>
      </c>
    </row>
    <row r="579" spans="1:27" ht="15" customHeight="1" x14ac:dyDescent="0.25">
      <c r="A579" s="30" t="s">
        <v>106</v>
      </c>
      <c r="B579" s="31">
        <v>36.061</v>
      </c>
      <c r="C579" s="32">
        <v>72</v>
      </c>
      <c r="D579" s="31">
        <v>8.56</v>
      </c>
      <c r="E579" s="32"/>
      <c r="F579" s="33">
        <v>0.28266400000000003</v>
      </c>
      <c r="G579" s="33">
        <v>2.8E-5</v>
      </c>
      <c r="H579" s="33">
        <v>1.3780000000000001E-3</v>
      </c>
      <c r="I579" s="33">
        <v>2.8E-5</v>
      </c>
      <c r="J579" s="34">
        <v>3.8710000000000001E-2</v>
      </c>
      <c r="K579" s="34">
        <v>9.3999999999999997E-4</v>
      </c>
      <c r="M579" s="34">
        <v>1.467131</v>
      </c>
      <c r="N579" s="34">
        <v>3.8000000000000002E-5</v>
      </c>
      <c r="O579" s="35">
        <v>-1.5333000000000001</v>
      </c>
      <c r="P579" s="35">
        <v>4.1999999999999997E-3</v>
      </c>
      <c r="Q579" s="36">
        <v>-1.28</v>
      </c>
      <c r="R579" s="36">
        <v>2.3E-2</v>
      </c>
      <c r="T579" s="18">
        <v>415</v>
      </c>
      <c r="U579" s="18">
        <v>2</v>
      </c>
      <c r="V579" s="18">
        <v>100</v>
      </c>
      <c r="W579" s="9">
        <f t="shared" si="63"/>
        <v>0.28265328171782711</v>
      </c>
      <c r="X579" s="9">
        <f t="shared" ref="X579:X588" si="67">SQRT(G579^2+$X$4^2)</f>
        <v>4.267608612393115E-5</v>
      </c>
      <c r="Y579" s="10">
        <f t="shared" ref="Y579:Y588" si="68">((W579/(0.282785-(0.0336*(EXP($W$4*T579*1000000)-1))))-1)*10000</f>
        <v>4.5881945778858402</v>
      </c>
      <c r="Z579" s="10">
        <f t="shared" ref="Z579:Z588" si="69">((((W579+X579)/(0.282785-(0.0336*(EXP($W$4*T579*1000000)-1))))-1)*10000)-Y579</f>
        <v>1.5105314356556043</v>
      </c>
      <c r="AA579" s="51">
        <f t="shared" si="58"/>
        <v>0.83223873125758185</v>
      </c>
    </row>
    <row r="580" spans="1:27" ht="15" customHeight="1" x14ac:dyDescent="0.25">
      <c r="A580" s="30" t="s">
        <v>107</v>
      </c>
      <c r="B580" s="31">
        <v>36.061</v>
      </c>
      <c r="C580" s="32">
        <v>72</v>
      </c>
      <c r="D580" s="31">
        <v>7.5</v>
      </c>
      <c r="E580" s="32"/>
      <c r="F580" s="33">
        <v>0.28268500000000002</v>
      </c>
      <c r="G580" s="33">
        <v>3.4999999999999997E-5</v>
      </c>
      <c r="H580" s="33">
        <v>9.5909999999999995E-4</v>
      </c>
      <c r="I580" s="33">
        <v>8.1999999999999994E-6</v>
      </c>
      <c r="J580" s="34">
        <v>2.8150000000000001E-2</v>
      </c>
      <c r="K580" s="34">
        <v>3.6000000000000002E-4</v>
      </c>
      <c r="M580" s="34">
        <v>1.4671540000000001</v>
      </c>
      <c r="N580" s="34">
        <v>5.5999999999999999E-5</v>
      </c>
      <c r="O580" s="35">
        <v>-1.5302</v>
      </c>
      <c r="P580" s="35">
        <v>4.1999999999999997E-3</v>
      </c>
      <c r="Q580" s="36">
        <v>-1.26</v>
      </c>
      <c r="R580" s="36">
        <v>4.2000000000000003E-2</v>
      </c>
      <c r="T580" s="18">
        <v>415</v>
      </c>
      <c r="U580" s="18">
        <v>2</v>
      </c>
      <c r="V580" s="18">
        <v>100</v>
      </c>
      <c r="W580" s="9">
        <f t="shared" si="63"/>
        <v>0.28267753998226997</v>
      </c>
      <c r="X580" s="9">
        <f t="shared" si="67"/>
        <v>4.7563098373184102E-5</v>
      </c>
      <c r="Y580" s="10">
        <f t="shared" si="68"/>
        <v>5.4468223093295798</v>
      </c>
      <c r="Z580" s="10">
        <f t="shared" si="69"/>
        <v>1.6835085359323543</v>
      </c>
      <c r="AA580" s="51">
        <f t="shared" si="58"/>
        <v>0.79381710598221777</v>
      </c>
    </row>
    <row r="581" spans="1:27" ht="15" customHeight="1" x14ac:dyDescent="0.25">
      <c r="A581" s="30" t="s">
        <v>108</v>
      </c>
      <c r="B581" s="31">
        <v>32.854999999999997</v>
      </c>
      <c r="C581" s="32">
        <v>66</v>
      </c>
      <c r="D581" s="31">
        <v>6.8</v>
      </c>
      <c r="E581" s="32"/>
      <c r="F581" s="33">
        <v>0.28269100000000003</v>
      </c>
      <c r="G581" s="33">
        <v>5.0000000000000002E-5</v>
      </c>
      <c r="H581" s="33">
        <v>1.6130000000000001E-3</v>
      </c>
      <c r="I581" s="33">
        <v>1.1E-5</v>
      </c>
      <c r="J581" s="34">
        <v>4.6809999999999997E-2</v>
      </c>
      <c r="K581" s="34">
        <v>4.4000000000000002E-4</v>
      </c>
      <c r="M581" s="34">
        <v>1.4671749999999999</v>
      </c>
      <c r="N581" s="34">
        <v>6.8999999999999997E-5</v>
      </c>
      <c r="O581" s="35">
        <v>-1.5267999999999999</v>
      </c>
      <c r="P581" s="35">
        <v>5.4999999999999997E-3</v>
      </c>
      <c r="Q581" s="36">
        <v>-1.296</v>
      </c>
      <c r="R581" s="36">
        <v>2.7E-2</v>
      </c>
      <c r="T581" s="18">
        <v>415</v>
      </c>
      <c r="U581" s="18">
        <v>2</v>
      </c>
      <c r="V581" s="18">
        <v>100</v>
      </c>
      <c r="W581" s="9">
        <f t="shared" si="63"/>
        <v>0.28267845385403129</v>
      </c>
      <c r="X581" s="9">
        <f t="shared" si="67"/>
        <v>5.9474770506973701E-5</v>
      </c>
      <c r="Y581" s="10">
        <f t="shared" si="68"/>
        <v>5.4791690437405727</v>
      </c>
      <c r="Z581" s="10">
        <f t="shared" si="69"/>
        <v>2.105125343931924</v>
      </c>
      <c r="AA581" s="51">
        <f t="shared" si="58"/>
        <v>0.79915757785965114</v>
      </c>
    </row>
    <row r="582" spans="1:27" ht="15" customHeight="1" x14ac:dyDescent="0.25">
      <c r="A582" s="30" t="s">
        <v>109</v>
      </c>
      <c r="B582" s="31">
        <v>36.170999999999999</v>
      </c>
      <c r="C582" s="32">
        <v>72</v>
      </c>
      <c r="D582" s="31">
        <v>8</v>
      </c>
      <c r="E582" s="32"/>
      <c r="F582" s="33">
        <v>0.28267199999999998</v>
      </c>
      <c r="G582" s="33">
        <v>3.6999999999999998E-5</v>
      </c>
      <c r="H582" s="33">
        <v>1.4501E-3</v>
      </c>
      <c r="I582" s="33">
        <v>6.9E-6</v>
      </c>
      <c r="J582" s="34">
        <v>4.0500000000000001E-2</v>
      </c>
      <c r="K582" s="34">
        <v>2.3000000000000001E-4</v>
      </c>
      <c r="M582" s="34">
        <v>1.467155</v>
      </c>
      <c r="N582" s="34">
        <v>4.8000000000000001E-5</v>
      </c>
      <c r="O582" s="35">
        <v>-1.5329999999999999</v>
      </c>
      <c r="P582" s="35">
        <v>5.1999999999999998E-3</v>
      </c>
      <c r="Q582" s="36">
        <v>-1.2969999999999999</v>
      </c>
      <c r="R582" s="36">
        <v>2.7E-2</v>
      </c>
      <c r="T582" s="18">
        <v>415</v>
      </c>
      <c r="U582" s="18">
        <v>2</v>
      </c>
      <c r="V582" s="18">
        <v>100</v>
      </c>
      <c r="W582" s="9">
        <f t="shared" si="63"/>
        <v>0.28266072091365824</v>
      </c>
      <c r="X582" s="9">
        <f t="shared" si="67"/>
        <v>4.9053525121617799E-5</v>
      </c>
      <c r="Y582" s="10">
        <f t="shared" si="68"/>
        <v>4.8515068958510099</v>
      </c>
      <c r="Z582" s="10">
        <f t="shared" si="69"/>
        <v>1.7362625876904403</v>
      </c>
      <c r="AA582" s="51">
        <f t="shared" ref="AA582:AA606" si="70">(1/0.00001867*LN(1+(F582-0.28325)/(H582-0.0388)))/1000</f>
        <v>0.82253641257145305</v>
      </c>
    </row>
    <row r="583" spans="1:27" ht="15" customHeight="1" x14ac:dyDescent="0.25">
      <c r="A583" s="30" t="s">
        <v>110</v>
      </c>
      <c r="B583" s="31">
        <v>36.170999999999999</v>
      </c>
      <c r="C583" s="32">
        <v>72</v>
      </c>
      <c r="D583" s="31">
        <v>7.41</v>
      </c>
      <c r="E583" s="32"/>
      <c r="F583" s="33">
        <v>0.28266000000000002</v>
      </c>
      <c r="G583" s="33">
        <v>3.3000000000000003E-5</v>
      </c>
      <c r="H583" s="33">
        <v>1.3293999999999999E-3</v>
      </c>
      <c r="I583" s="33">
        <v>2.2000000000000001E-6</v>
      </c>
      <c r="J583" s="34">
        <v>3.8620000000000002E-2</v>
      </c>
      <c r="K583" s="34">
        <v>1.2E-4</v>
      </c>
      <c r="M583" s="34">
        <v>1.467149</v>
      </c>
      <c r="N583" s="34">
        <v>5.8E-5</v>
      </c>
      <c r="O583" s="35">
        <v>-1.5378000000000001</v>
      </c>
      <c r="P583" s="35">
        <v>3.7000000000000002E-3</v>
      </c>
      <c r="Q583" s="36">
        <v>-1.302</v>
      </c>
      <c r="R583" s="36">
        <v>3.1E-2</v>
      </c>
      <c r="T583" s="18">
        <v>415</v>
      </c>
      <c r="U583" s="18">
        <v>2</v>
      </c>
      <c r="V583" s="18">
        <v>100</v>
      </c>
      <c r="W583" s="9">
        <f t="shared" si="63"/>
        <v>0.2826496597356164</v>
      </c>
      <c r="X583" s="9">
        <f t="shared" si="67"/>
        <v>4.6111260304368053E-5</v>
      </c>
      <c r="Y583" s="10">
        <f t="shared" si="68"/>
        <v>4.4599935527789292</v>
      </c>
      <c r="Z583" s="10">
        <f t="shared" si="69"/>
        <v>1.6321203407732021</v>
      </c>
      <c r="AA583" s="51">
        <f t="shared" si="70"/>
        <v>0.83679704543873479</v>
      </c>
    </row>
    <row r="584" spans="1:27" ht="15" customHeight="1" x14ac:dyDescent="0.25">
      <c r="A584" s="30" t="s">
        <v>111</v>
      </c>
      <c r="B584" s="31">
        <v>28.783000000000001</v>
      </c>
      <c r="C584" s="32">
        <v>58</v>
      </c>
      <c r="D584" s="31">
        <v>7.37</v>
      </c>
      <c r="E584" s="32"/>
      <c r="F584" s="33">
        <v>0.28271600000000002</v>
      </c>
      <c r="G584" s="33">
        <v>4.3000000000000002E-5</v>
      </c>
      <c r="H584" s="33">
        <v>1.4942E-3</v>
      </c>
      <c r="I584" s="33">
        <v>3.0000000000000001E-6</v>
      </c>
      <c r="J584" s="34">
        <v>4.2380000000000001E-2</v>
      </c>
      <c r="K584" s="34">
        <v>1.3999999999999999E-4</v>
      </c>
      <c r="M584" s="34">
        <v>1.467184</v>
      </c>
      <c r="N584" s="34">
        <v>4.8999999999999998E-5</v>
      </c>
      <c r="O584" s="35">
        <v>-1.5399</v>
      </c>
      <c r="P584" s="35">
        <v>5.3E-3</v>
      </c>
      <c r="Q584" s="36">
        <v>-1.2909999999999999</v>
      </c>
      <c r="R584" s="36">
        <v>2.7E-2</v>
      </c>
      <c r="T584" s="18">
        <v>415</v>
      </c>
      <c r="U584" s="18">
        <v>2</v>
      </c>
      <c r="V584" s="18">
        <v>100</v>
      </c>
      <c r="W584" s="9">
        <f t="shared" si="63"/>
        <v>0.28270437789751618</v>
      </c>
      <c r="X584" s="9">
        <f t="shared" si="67"/>
        <v>5.3723815267134449E-5</v>
      </c>
      <c r="Y584" s="10">
        <f t="shared" si="68"/>
        <v>6.3967574680767747</v>
      </c>
      <c r="Z584" s="10">
        <f t="shared" si="69"/>
        <v>1.9015687513790347</v>
      </c>
      <c r="AA584" s="51">
        <f t="shared" si="70"/>
        <v>0.76125593022878746</v>
      </c>
    </row>
    <row r="585" spans="1:27" ht="15" customHeight="1" x14ac:dyDescent="0.25">
      <c r="A585" s="30" t="s">
        <v>112</v>
      </c>
      <c r="B585" s="31">
        <v>36.170999999999999</v>
      </c>
      <c r="C585" s="32">
        <v>72</v>
      </c>
      <c r="D585" s="31">
        <v>7.46</v>
      </c>
      <c r="E585" s="32"/>
      <c r="F585" s="33">
        <v>0.28266599999999997</v>
      </c>
      <c r="G585" s="33">
        <v>3.6999999999999998E-5</v>
      </c>
      <c r="H585" s="33">
        <v>7.1199999999999996E-4</v>
      </c>
      <c r="I585" s="33">
        <v>1.2E-5</v>
      </c>
      <c r="J585" s="34">
        <v>1.8610000000000002E-2</v>
      </c>
      <c r="K585" s="34">
        <v>4.0999999999999999E-4</v>
      </c>
      <c r="M585" s="34">
        <v>1.4670810000000001</v>
      </c>
      <c r="N585" s="34">
        <v>4.3999999999999999E-5</v>
      </c>
      <c r="O585" s="35">
        <v>-1.53</v>
      </c>
      <c r="P585" s="35">
        <v>4.3E-3</v>
      </c>
      <c r="Q585" s="36">
        <v>-1.3180000000000001</v>
      </c>
      <c r="R585" s="36">
        <v>6.4000000000000001E-2</v>
      </c>
      <c r="T585" s="18">
        <v>415</v>
      </c>
      <c r="U585" s="18">
        <v>2</v>
      </c>
      <c r="V585" s="18">
        <v>100</v>
      </c>
      <c r="W585" s="9">
        <f t="shared" si="63"/>
        <v>0.28266046196160582</v>
      </c>
      <c r="X585" s="9">
        <f t="shared" si="67"/>
        <v>4.9053525121617799E-5</v>
      </c>
      <c r="Y585" s="10">
        <f t="shared" si="68"/>
        <v>4.8423412189801951</v>
      </c>
      <c r="Z585" s="10">
        <f t="shared" si="69"/>
        <v>1.7362625876904403</v>
      </c>
      <c r="AA585" s="51">
        <f t="shared" si="70"/>
        <v>0.81502689174666887</v>
      </c>
    </row>
    <row r="586" spans="1:27" ht="15" customHeight="1" x14ac:dyDescent="0.25">
      <c r="A586" s="30" t="s">
        <v>113</v>
      </c>
      <c r="B586" s="31">
        <v>31.951000000000001</v>
      </c>
      <c r="C586" s="32">
        <v>64</v>
      </c>
      <c r="D586" s="31">
        <v>6.47</v>
      </c>
      <c r="E586" s="32"/>
      <c r="F586" s="33">
        <v>0.28269499999999997</v>
      </c>
      <c r="G586" s="33">
        <v>4.3999999999999999E-5</v>
      </c>
      <c r="H586" s="33">
        <v>1.3247999999999999E-3</v>
      </c>
      <c r="I586" s="33">
        <v>4.6999999999999999E-6</v>
      </c>
      <c r="J586" s="34">
        <v>3.9230000000000001E-2</v>
      </c>
      <c r="K586" s="34">
        <v>1.2999999999999999E-4</v>
      </c>
      <c r="M586" s="34">
        <v>1.467168</v>
      </c>
      <c r="N586" s="34">
        <v>6.3E-5</v>
      </c>
      <c r="O586" s="35">
        <v>-1.5364</v>
      </c>
      <c r="P586" s="35">
        <v>5.5999999999999999E-3</v>
      </c>
      <c r="Q586" s="36">
        <v>-1.2609999999999999</v>
      </c>
      <c r="R586" s="36">
        <v>3.9E-2</v>
      </c>
      <c r="T586" s="18">
        <v>415</v>
      </c>
      <c r="U586" s="18">
        <v>2</v>
      </c>
      <c r="V586" s="18">
        <v>100</v>
      </c>
      <c r="W586" s="9">
        <f t="shared" si="63"/>
        <v>0.28268469551507786</v>
      </c>
      <c r="X586" s="9">
        <f t="shared" si="67"/>
        <v>5.4527500647445682E-5</v>
      </c>
      <c r="Y586" s="10">
        <f t="shared" si="68"/>
        <v>5.70009429902818</v>
      </c>
      <c r="Z586" s="10">
        <f t="shared" si="69"/>
        <v>1.9300154094858968</v>
      </c>
      <c r="AA586" s="51">
        <f t="shared" si="70"/>
        <v>0.7874236779168351</v>
      </c>
    </row>
    <row r="587" spans="1:27" ht="15" customHeight="1" x14ac:dyDescent="0.25">
      <c r="A587" s="30" t="s">
        <v>114</v>
      </c>
      <c r="B587" s="31">
        <v>35.978999999999999</v>
      </c>
      <c r="C587" s="32">
        <v>72</v>
      </c>
      <c r="D587" s="31">
        <v>7.9</v>
      </c>
      <c r="E587" s="32"/>
      <c r="F587" s="33">
        <v>0.28269699999999998</v>
      </c>
      <c r="G587" s="33">
        <v>3.4999999999999997E-5</v>
      </c>
      <c r="H587" s="33">
        <v>1.684E-3</v>
      </c>
      <c r="I587" s="33">
        <v>5.1E-5</v>
      </c>
      <c r="J587" s="34">
        <v>4.7E-2</v>
      </c>
      <c r="K587" s="34">
        <v>1.6000000000000001E-3</v>
      </c>
      <c r="M587" s="34">
        <v>1.4670840000000001</v>
      </c>
      <c r="N587" s="34">
        <v>6.3E-5</v>
      </c>
      <c r="O587" s="35">
        <v>-1.5343</v>
      </c>
      <c r="P587" s="35">
        <v>3.3999999999999998E-3</v>
      </c>
      <c r="Q587" s="36">
        <v>-1.2889999999999999</v>
      </c>
      <c r="R587" s="36">
        <v>2.5999999999999999E-2</v>
      </c>
      <c r="T587" s="18">
        <v>415</v>
      </c>
      <c r="U587" s="18">
        <v>2</v>
      </c>
      <c r="V587" s="18">
        <v>100</v>
      </c>
      <c r="W587" s="9">
        <f t="shared" si="63"/>
        <v>0.28268390160582063</v>
      </c>
      <c r="X587" s="9">
        <f t="shared" si="67"/>
        <v>4.7563098373184102E-5</v>
      </c>
      <c r="Y587" s="10">
        <f t="shared" si="68"/>
        <v>5.6719936694005213</v>
      </c>
      <c r="Z587" s="10">
        <f t="shared" si="69"/>
        <v>1.6835085359345747</v>
      </c>
      <c r="AA587" s="51">
        <f t="shared" si="70"/>
        <v>0.79214416375594565</v>
      </c>
    </row>
    <row r="588" spans="1:27" ht="15" customHeight="1" x14ac:dyDescent="0.25">
      <c r="A588" s="30" t="s">
        <v>115</v>
      </c>
      <c r="B588" s="31">
        <v>30.279</v>
      </c>
      <c r="C588" s="32">
        <v>61</v>
      </c>
      <c r="D588" s="31">
        <v>7.88</v>
      </c>
      <c r="E588" s="32"/>
      <c r="F588" s="33">
        <v>0.28267399999999998</v>
      </c>
      <c r="G588" s="33">
        <v>3.1999999999999999E-5</v>
      </c>
      <c r="H588" s="33">
        <v>1.0491999999999999E-3</v>
      </c>
      <c r="I588" s="33">
        <v>2.9000000000000002E-6</v>
      </c>
      <c r="J588" s="34">
        <v>3.0599999999999999E-2</v>
      </c>
      <c r="K588" s="34">
        <v>2.2000000000000001E-4</v>
      </c>
      <c r="M588" s="34">
        <v>1.4672050000000001</v>
      </c>
      <c r="N588" s="34">
        <v>5.3999999999999998E-5</v>
      </c>
      <c r="O588" s="35">
        <v>-1.5367</v>
      </c>
      <c r="P588" s="35">
        <v>4.1999999999999997E-3</v>
      </c>
      <c r="Q588" s="36">
        <v>-1.294</v>
      </c>
      <c r="R588" s="36">
        <v>0.04</v>
      </c>
      <c r="T588" s="18">
        <v>415</v>
      </c>
      <c r="U588" s="18">
        <v>2</v>
      </c>
      <c r="V588" s="18">
        <v>100</v>
      </c>
      <c r="W588" s="9">
        <f t="shared" si="63"/>
        <v>0.28266583917151245</v>
      </c>
      <c r="X588" s="9">
        <f t="shared" si="67"/>
        <v>4.5400972752323149E-5</v>
      </c>
      <c r="Y588" s="10">
        <f t="shared" si="68"/>
        <v>5.0326689959123705</v>
      </c>
      <c r="Z588" s="10">
        <f t="shared" si="69"/>
        <v>1.6069795236739459</v>
      </c>
      <c r="AA588" s="51">
        <f t="shared" si="70"/>
        <v>0.81107246188584081</v>
      </c>
    </row>
    <row r="589" spans="1:27" ht="15" customHeight="1" x14ac:dyDescent="0.25">
      <c r="B589" s="31"/>
      <c r="C589" s="32"/>
      <c r="E589" s="32"/>
      <c r="F589" s="38">
        <f>AVERAGE(F560:F588)</f>
        <v>0.28268544827586206</v>
      </c>
      <c r="G589" s="33"/>
      <c r="H589" s="33"/>
      <c r="I589" s="33"/>
      <c r="J589" s="34"/>
      <c r="K589" s="34"/>
      <c r="M589" s="34"/>
      <c r="N589" s="34"/>
      <c r="O589" s="35"/>
      <c r="P589" s="35"/>
      <c r="Q589" s="36"/>
      <c r="R589" s="36"/>
      <c r="T589" s="18"/>
      <c r="U589" s="18"/>
      <c r="V589" s="18"/>
      <c r="W589" s="19">
        <f>AVERAGE(W560:W588)</f>
        <v>0.28267564432790482</v>
      </c>
      <c r="X589" s="9"/>
      <c r="Y589" s="21">
        <f>AVERAGE(Y560:Y588)</f>
        <v>5.3797251181447558</v>
      </c>
      <c r="Z589" s="10"/>
      <c r="AA589" s="51"/>
    </row>
    <row r="590" spans="1:27" ht="15" customHeight="1" x14ac:dyDescent="0.25">
      <c r="B590" s="31"/>
      <c r="C590" s="32"/>
      <c r="E590" s="32"/>
      <c r="F590" s="39">
        <f>2*STDEV(F560:F588)</f>
        <v>4.1052531527644035E-5</v>
      </c>
      <c r="G590" s="33"/>
      <c r="H590" s="33"/>
      <c r="I590" s="33"/>
      <c r="J590" s="34"/>
      <c r="K590" s="34"/>
      <c r="M590" s="34"/>
      <c r="N590" s="34"/>
      <c r="O590" s="35"/>
      <c r="P590" s="35"/>
      <c r="Q590" s="36"/>
      <c r="R590" s="36"/>
      <c r="T590" s="18"/>
      <c r="U590" s="18"/>
      <c r="V590" s="18"/>
      <c r="W590" s="20">
        <f>2*STDEV(W560:W588)</f>
        <v>4.0343805851010077E-5</v>
      </c>
      <c r="X590" s="9"/>
      <c r="Y590" s="22">
        <f>2*STDEV(Y560:Y588)</f>
        <v>1.4279797541646693</v>
      </c>
      <c r="Z590" s="10"/>
      <c r="AA590" s="51"/>
    </row>
    <row r="591" spans="1:27" ht="15" customHeight="1" x14ac:dyDescent="0.25">
      <c r="B591" s="31"/>
      <c r="F591" s="33"/>
      <c r="G591" s="33"/>
      <c r="H591" s="33"/>
      <c r="I591" s="33"/>
      <c r="J591" s="34"/>
      <c r="K591" s="34"/>
      <c r="M591" s="34"/>
      <c r="N591" s="34"/>
      <c r="O591" s="35"/>
      <c r="P591" s="35"/>
      <c r="Q591" s="36"/>
      <c r="R591" s="36"/>
      <c r="T591" s="11"/>
      <c r="U591" s="11"/>
      <c r="V591" s="11"/>
      <c r="W591" s="9"/>
      <c r="X591" s="9"/>
      <c r="Y591" s="10"/>
      <c r="Z591" s="10"/>
      <c r="AA591" s="51"/>
    </row>
    <row r="592" spans="1:27" ht="15" customHeight="1" x14ac:dyDescent="0.25">
      <c r="A592" s="30" t="s">
        <v>0</v>
      </c>
      <c r="B592" s="31">
        <v>26.091999999999999</v>
      </c>
      <c r="C592" s="32">
        <v>52</v>
      </c>
      <c r="D592" s="31">
        <v>8.89</v>
      </c>
      <c r="E592" s="32"/>
      <c r="F592" s="33">
        <v>0.28161000000000003</v>
      </c>
      <c r="G592" s="33">
        <v>3.1000000000000001E-5</v>
      </c>
      <c r="H592" s="33">
        <v>4.6490000000000002E-4</v>
      </c>
      <c r="I592" s="33">
        <v>5.3000000000000001E-6</v>
      </c>
      <c r="J592" s="34">
        <v>1.3169999999999999E-2</v>
      </c>
      <c r="K592" s="34">
        <v>1.3999999999999999E-4</v>
      </c>
      <c r="M592" s="34">
        <v>1.4672190000000001</v>
      </c>
      <c r="N592" s="34">
        <v>5.8999999999999998E-5</v>
      </c>
      <c r="O592" s="35">
        <v>-1.5382</v>
      </c>
      <c r="P592" s="35">
        <v>4.8999999999999998E-3</v>
      </c>
      <c r="Q592" s="36">
        <v>-1.1850000000000001</v>
      </c>
      <c r="R592" s="36">
        <v>7.0000000000000007E-2</v>
      </c>
      <c r="T592" s="11">
        <v>1870</v>
      </c>
      <c r="U592" s="11">
        <v>10</v>
      </c>
      <c r="V592" s="11">
        <v>100</v>
      </c>
      <c r="W592" s="9">
        <f t="shared" ref="W592:W606" si="71">F592-(H592*(EXP($W$4*T592*1000000)-1))</f>
        <v>0.28159348233068426</v>
      </c>
      <c r="X592" s="9">
        <f t="shared" ref="X592:X606" si="72">SQRT(G592^2+$X$4^2)</f>
        <v>4.4701770958846688E-5</v>
      </c>
      <c r="Y592" s="10">
        <f t="shared" ref="Y592:Y606" si="73">((W592/(0.282785-(0.0336*(EXP($W$4*T592*1000000)-1))))-1)*10000</f>
        <v>8.0750927442529985E-2</v>
      </c>
      <c r="Z592" s="10">
        <f t="shared" ref="Z592:Z606" si="74">((((W592+X592)/(0.282785-(0.0336*(EXP($W$4*T592*1000000)-1))))-1)*10000)-Y592</f>
        <v>1.5874704044915866</v>
      </c>
      <c r="AA592" s="51">
        <f t="shared" si="70"/>
        <v>2.2437511885738961</v>
      </c>
    </row>
    <row r="593" spans="1:27" ht="15" customHeight="1" x14ac:dyDescent="0.25">
      <c r="A593" s="30" t="s">
        <v>1</v>
      </c>
      <c r="B593" s="31">
        <v>24.056000000000001</v>
      </c>
      <c r="C593" s="32">
        <v>48</v>
      </c>
      <c r="D593" s="31">
        <v>9.7899999999999991</v>
      </c>
      <c r="E593" s="32"/>
      <c r="F593" s="33">
        <v>0.28161000000000003</v>
      </c>
      <c r="G593" s="33">
        <v>4.1999999999999998E-5</v>
      </c>
      <c r="H593" s="33">
        <v>8.1430000000000001E-4</v>
      </c>
      <c r="I593" s="33">
        <v>1.7E-6</v>
      </c>
      <c r="J593" s="34">
        <v>2.4150000000000001E-2</v>
      </c>
      <c r="K593" s="34">
        <v>1.3999999999999999E-4</v>
      </c>
      <c r="M593" s="34">
        <v>1.4671670000000001</v>
      </c>
      <c r="N593" s="34">
        <v>4.6999999999999997E-5</v>
      </c>
      <c r="O593" s="35">
        <v>-1.5706</v>
      </c>
      <c r="P593" s="35">
        <v>4.7999999999999996E-3</v>
      </c>
      <c r="Q593" s="36">
        <v>-1.278</v>
      </c>
      <c r="R593" s="36">
        <v>4.3999999999999997E-2</v>
      </c>
      <c r="T593" s="11">
        <v>1870</v>
      </c>
      <c r="U593" s="11">
        <v>10</v>
      </c>
      <c r="V593" s="11">
        <v>100</v>
      </c>
      <c r="W593" s="9">
        <f t="shared" si="71"/>
        <v>0.28158106831980251</v>
      </c>
      <c r="X593" s="9">
        <f t="shared" si="72"/>
        <v>5.2926820486943938E-5</v>
      </c>
      <c r="Y593" s="10">
        <f t="shared" si="73"/>
        <v>-0.36010129055963347</v>
      </c>
      <c r="Z593" s="10">
        <f t="shared" si="74"/>
        <v>1.8795622483125385</v>
      </c>
      <c r="AA593" s="51">
        <f t="shared" si="70"/>
        <v>2.263959536378918</v>
      </c>
    </row>
    <row r="594" spans="1:27" ht="15" customHeight="1" x14ac:dyDescent="0.25">
      <c r="A594" s="30" t="s">
        <v>2</v>
      </c>
      <c r="B594" s="31">
        <v>36.066000000000003</v>
      </c>
      <c r="C594" s="32">
        <v>72</v>
      </c>
      <c r="D594" s="31">
        <v>9.23</v>
      </c>
      <c r="E594" s="32"/>
      <c r="F594" s="33">
        <v>0.281615</v>
      </c>
      <c r="G594" s="33">
        <v>3.4E-5</v>
      </c>
      <c r="H594" s="33">
        <v>7.5600000000000005E-4</v>
      </c>
      <c r="I594" s="33">
        <v>1.2999999999999999E-5</v>
      </c>
      <c r="J594" s="34">
        <v>2.2190000000000001E-2</v>
      </c>
      <c r="K594" s="34">
        <v>3.3E-4</v>
      </c>
      <c r="M594" s="34">
        <v>1.467187</v>
      </c>
      <c r="N594" s="34">
        <v>4.8000000000000001E-5</v>
      </c>
      <c r="O594" s="35">
        <v>-1.5335000000000001</v>
      </c>
      <c r="P594" s="35">
        <v>4.1000000000000003E-3</v>
      </c>
      <c r="Q594" s="36">
        <v>-1.2410000000000001</v>
      </c>
      <c r="R594" s="36">
        <v>3.4000000000000002E-2</v>
      </c>
      <c r="T594" s="11">
        <v>1870</v>
      </c>
      <c r="U594" s="11">
        <v>10</v>
      </c>
      <c r="V594" s="11">
        <v>100</v>
      </c>
      <c r="W594" s="9">
        <f t="shared" si="71"/>
        <v>0.28158813969025009</v>
      </c>
      <c r="X594" s="9">
        <f t="shared" si="72"/>
        <v>4.6832129215498932E-5</v>
      </c>
      <c r="Y594" s="10">
        <f t="shared" si="73"/>
        <v>-0.10897944317078689</v>
      </c>
      <c r="Z594" s="10">
        <f t="shared" si="74"/>
        <v>1.663124693146445</v>
      </c>
      <c r="AA594" s="51">
        <f t="shared" si="70"/>
        <v>2.2538133832921092</v>
      </c>
    </row>
    <row r="595" spans="1:27" ht="15" customHeight="1" x14ac:dyDescent="0.25">
      <c r="A595" s="30" t="s">
        <v>3</v>
      </c>
      <c r="B595" s="31">
        <v>36.152000000000001</v>
      </c>
      <c r="C595" s="32">
        <v>72</v>
      </c>
      <c r="D595" s="31">
        <v>8.57</v>
      </c>
      <c r="E595" s="32"/>
      <c r="F595" s="33">
        <v>0.28162999999999999</v>
      </c>
      <c r="G595" s="33">
        <v>3.4E-5</v>
      </c>
      <c r="H595" s="33">
        <v>7.1900000000000002E-4</v>
      </c>
      <c r="I595" s="33">
        <v>1.2E-5</v>
      </c>
      <c r="J595" s="34">
        <v>2.1499999999999998E-2</v>
      </c>
      <c r="K595" s="34">
        <v>4.4000000000000002E-4</v>
      </c>
      <c r="M595" s="34">
        <v>1.4671339999999999</v>
      </c>
      <c r="N595" s="34">
        <v>4.8999999999999998E-5</v>
      </c>
      <c r="O595" s="35">
        <v>-1.5387999999999999</v>
      </c>
      <c r="P595" s="35">
        <v>3.7000000000000002E-3</v>
      </c>
      <c r="Q595" s="36">
        <v>-1.3089999999999999</v>
      </c>
      <c r="R595" s="36">
        <v>4.2999999999999997E-2</v>
      </c>
      <c r="T595" s="11">
        <v>1870</v>
      </c>
      <c r="U595" s="11">
        <v>10</v>
      </c>
      <c r="V595" s="11">
        <v>100</v>
      </c>
      <c r="W595" s="9">
        <f t="shared" si="71"/>
        <v>0.28160445428212938</v>
      </c>
      <c r="X595" s="9">
        <f t="shared" si="72"/>
        <v>4.6832129215498932E-5</v>
      </c>
      <c r="Y595" s="10">
        <f t="shared" si="73"/>
        <v>0.4703920495963132</v>
      </c>
      <c r="Z595" s="10">
        <f t="shared" si="74"/>
        <v>1.6631246931453347</v>
      </c>
      <c r="AA595" s="51">
        <f t="shared" si="70"/>
        <v>2.2314357905849413</v>
      </c>
    </row>
    <row r="596" spans="1:27" ht="15" customHeight="1" x14ac:dyDescent="0.25">
      <c r="A596" s="30" t="s">
        <v>4</v>
      </c>
      <c r="B596" s="31">
        <v>36.058</v>
      </c>
      <c r="C596" s="32">
        <v>72</v>
      </c>
      <c r="D596" s="31">
        <v>11.71</v>
      </c>
      <c r="E596" s="32"/>
      <c r="F596" s="33">
        <v>0.28161399999999998</v>
      </c>
      <c r="G596" s="33">
        <v>2.5000000000000001E-5</v>
      </c>
      <c r="H596" s="33">
        <v>6.3639999999999996E-4</v>
      </c>
      <c r="I596" s="33">
        <v>1.3E-6</v>
      </c>
      <c r="J596" s="34">
        <v>1.7974E-2</v>
      </c>
      <c r="K596" s="34">
        <v>3.4E-5</v>
      </c>
      <c r="M596" s="34">
        <v>1.4671110000000001</v>
      </c>
      <c r="N596" s="34">
        <v>4.3999999999999999E-5</v>
      </c>
      <c r="O596" s="35">
        <v>-1.5362</v>
      </c>
      <c r="P596" s="35">
        <v>3.8E-3</v>
      </c>
      <c r="Q596" s="36">
        <v>-1.304</v>
      </c>
      <c r="R596" s="36">
        <v>3.7999999999999999E-2</v>
      </c>
      <c r="T596" s="11">
        <v>1870</v>
      </c>
      <c r="U596" s="11">
        <v>10</v>
      </c>
      <c r="V596" s="11">
        <v>100</v>
      </c>
      <c r="W596" s="9">
        <f t="shared" si="71"/>
        <v>0.28159138901967612</v>
      </c>
      <c r="X596" s="9">
        <f t="shared" si="72"/>
        <v>4.0770679744850818E-5</v>
      </c>
      <c r="Y596" s="10">
        <f t="shared" si="73"/>
        <v>6.4122781773257032E-3</v>
      </c>
      <c r="Z596" s="10">
        <f t="shared" si="74"/>
        <v>1.4478676365103915</v>
      </c>
      <c r="AA596" s="51">
        <f t="shared" si="70"/>
        <v>2.2482421122446308</v>
      </c>
    </row>
    <row r="597" spans="1:27" ht="15" customHeight="1" x14ac:dyDescent="0.25">
      <c r="A597" s="30" t="s">
        <v>5</v>
      </c>
      <c r="B597" s="31">
        <v>36.06</v>
      </c>
      <c r="C597" s="32">
        <v>72</v>
      </c>
      <c r="D597" s="31">
        <v>8.9499999999999993</v>
      </c>
      <c r="E597" s="32"/>
      <c r="F597" s="33">
        <v>0.281607</v>
      </c>
      <c r="G597" s="33">
        <v>2.6999999999999999E-5</v>
      </c>
      <c r="H597" s="33">
        <v>8.3199999999999995E-4</v>
      </c>
      <c r="I597" s="33">
        <v>1.2E-5</v>
      </c>
      <c r="J597" s="34">
        <v>2.4979999999999999E-2</v>
      </c>
      <c r="K597" s="34">
        <v>2.2000000000000001E-4</v>
      </c>
      <c r="M597" s="34">
        <v>1.4671620000000001</v>
      </c>
      <c r="N597" s="34">
        <v>5.1999999999999997E-5</v>
      </c>
      <c r="O597" s="35">
        <v>-1.5452999999999999</v>
      </c>
      <c r="P597" s="35">
        <v>3.5000000000000001E-3</v>
      </c>
      <c r="Q597" s="36">
        <v>-1.3160000000000001</v>
      </c>
      <c r="R597" s="36">
        <v>3.9E-2</v>
      </c>
      <c r="T597" s="11">
        <v>1870</v>
      </c>
      <c r="U597" s="11">
        <v>10</v>
      </c>
      <c r="V597" s="11">
        <v>100</v>
      </c>
      <c r="W597" s="9">
        <f t="shared" si="71"/>
        <v>0.28157743944747099</v>
      </c>
      <c r="X597" s="9">
        <f t="shared" si="72"/>
        <v>4.2026757272685084E-5</v>
      </c>
      <c r="Y597" s="10">
        <f t="shared" si="73"/>
        <v>-0.48897151883942058</v>
      </c>
      <c r="Z597" s="10">
        <f t="shared" si="74"/>
        <v>1.4924740549671078</v>
      </c>
      <c r="AA597" s="51">
        <f t="shared" si="70"/>
        <v>2.2690496931816329</v>
      </c>
    </row>
    <row r="598" spans="1:27" ht="15" customHeight="1" x14ac:dyDescent="0.25">
      <c r="A598" s="30" t="s">
        <v>6</v>
      </c>
      <c r="B598" s="31">
        <v>22.433</v>
      </c>
      <c r="C598" s="32">
        <v>45</v>
      </c>
      <c r="D598" s="31">
        <v>8.99</v>
      </c>
      <c r="E598" s="32"/>
      <c r="F598" s="33">
        <v>0.28163700000000003</v>
      </c>
      <c r="G598" s="33">
        <v>3.8999999999999999E-5</v>
      </c>
      <c r="H598" s="33">
        <v>9.4600000000000001E-4</v>
      </c>
      <c r="I598" s="33">
        <v>1.4E-5</v>
      </c>
      <c r="J598" s="34">
        <v>2.7789999999999999E-2</v>
      </c>
      <c r="K598" s="34">
        <v>2.7E-4</v>
      </c>
      <c r="M598" s="34">
        <v>1.46713</v>
      </c>
      <c r="N598" s="34">
        <v>5.3000000000000001E-5</v>
      </c>
      <c r="O598" s="35">
        <v>-1.5447</v>
      </c>
      <c r="P598" s="35">
        <v>4.5999999999999999E-3</v>
      </c>
      <c r="Q598" s="36">
        <v>-1.3089999999999999</v>
      </c>
      <c r="R598" s="36">
        <v>4.3999999999999997E-2</v>
      </c>
      <c r="T598" s="11">
        <v>1870</v>
      </c>
      <c r="U598" s="11">
        <v>10</v>
      </c>
      <c r="V598" s="11">
        <v>100</v>
      </c>
      <c r="W598" s="9">
        <f t="shared" si="71"/>
        <v>0.2816033890833024</v>
      </c>
      <c r="X598" s="9">
        <f t="shared" si="72"/>
        <v>5.0579129360410992E-5</v>
      </c>
      <c r="Y598" s="10">
        <f t="shared" si="73"/>
        <v>0.43256420572124199</v>
      </c>
      <c r="Z598" s="10">
        <f t="shared" si="74"/>
        <v>1.7961899321305985</v>
      </c>
      <c r="AA598" s="51">
        <f t="shared" si="70"/>
        <v>2.2350415144802755</v>
      </c>
    </row>
    <row r="599" spans="1:27" ht="15" customHeight="1" x14ac:dyDescent="0.25">
      <c r="A599" s="30" t="s">
        <v>7</v>
      </c>
      <c r="B599" s="31">
        <v>33.929000000000002</v>
      </c>
      <c r="C599" s="32">
        <v>68</v>
      </c>
      <c r="D599" s="31">
        <v>9.9700000000000006</v>
      </c>
      <c r="E599" s="32"/>
      <c r="F599" s="33">
        <v>0.28161399999999998</v>
      </c>
      <c r="G599" s="33">
        <v>2.5999999999999998E-5</v>
      </c>
      <c r="H599" s="33">
        <v>1.1670000000000001E-3</v>
      </c>
      <c r="I599" s="33">
        <v>1.9000000000000001E-5</v>
      </c>
      <c r="J599" s="34">
        <v>3.3779999999999998E-2</v>
      </c>
      <c r="K599" s="34">
        <v>4.4999999999999999E-4</v>
      </c>
      <c r="M599" s="34">
        <v>1.4671689999999999</v>
      </c>
      <c r="N599" s="34">
        <v>5.0000000000000002E-5</v>
      </c>
      <c r="O599" s="35">
        <v>-1.5458000000000001</v>
      </c>
      <c r="P599" s="35">
        <v>4.3E-3</v>
      </c>
      <c r="Q599" s="36">
        <v>-1.2989999999999999</v>
      </c>
      <c r="R599" s="36">
        <v>2.7E-2</v>
      </c>
      <c r="T599" s="11">
        <v>1870</v>
      </c>
      <c r="U599" s="11">
        <v>10</v>
      </c>
      <c r="V599" s="11">
        <v>100</v>
      </c>
      <c r="W599" s="9">
        <f t="shared" si="71"/>
        <v>0.28157253706153684</v>
      </c>
      <c r="X599" s="9">
        <f t="shared" si="72"/>
        <v>4.1391404021332602E-5</v>
      </c>
      <c r="Y599" s="10">
        <f t="shared" si="73"/>
        <v>-0.66306736369980968</v>
      </c>
      <c r="Z599" s="10">
        <f t="shared" si="74"/>
        <v>1.4699110902061108</v>
      </c>
      <c r="AA599" s="51">
        <f t="shared" si="70"/>
        <v>2.2792757622917001</v>
      </c>
    </row>
    <row r="600" spans="1:27" ht="15" customHeight="1" x14ac:dyDescent="0.25">
      <c r="A600" s="30" t="s">
        <v>81</v>
      </c>
      <c r="B600" s="31">
        <v>30.506</v>
      </c>
      <c r="C600" s="32">
        <v>61</v>
      </c>
      <c r="D600" s="31">
        <v>8.76</v>
      </c>
      <c r="E600" s="32"/>
      <c r="F600" s="33">
        <v>0.281609</v>
      </c>
      <c r="G600" s="33">
        <v>4.3000000000000002E-5</v>
      </c>
      <c r="H600" s="33">
        <v>8.4880000000000003E-4</v>
      </c>
      <c r="I600" s="33">
        <v>5.1000000000000003E-6</v>
      </c>
      <c r="J600" s="34">
        <v>2.537E-2</v>
      </c>
      <c r="K600" s="34">
        <v>1.6000000000000001E-4</v>
      </c>
      <c r="M600" s="34">
        <v>1.4671650000000001</v>
      </c>
      <c r="N600" s="34">
        <v>4.8999999999999998E-5</v>
      </c>
      <c r="O600" s="35">
        <v>-1.5389999999999999</v>
      </c>
      <c r="P600" s="35">
        <v>3.8E-3</v>
      </c>
      <c r="Q600" s="36">
        <v>-1.2529999999999999</v>
      </c>
      <c r="R600" s="36">
        <v>5.2999999999999999E-2</v>
      </c>
      <c r="T600" s="11">
        <v>1870</v>
      </c>
      <c r="U600" s="11">
        <v>10</v>
      </c>
      <c r="V600" s="11">
        <v>100</v>
      </c>
      <c r="W600" s="9">
        <f t="shared" si="71"/>
        <v>0.28157884255169879</v>
      </c>
      <c r="X600" s="9">
        <f t="shared" si="72"/>
        <v>5.3723815267134449E-5</v>
      </c>
      <c r="Y600" s="10">
        <f t="shared" si="73"/>
        <v>-0.43914381876675179</v>
      </c>
      <c r="Z600" s="10">
        <f t="shared" si="74"/>
        <v>1.9078655033943903</v>
      </c>
      <c r="AA600" s="51">
        <f t="shared" si="70"/>
        <v>2.267327545115549</v>
      </c>
    </row>
    <row r="601" spans="1:27" ht="15" customHeight="1" x14ac:dyDescent="0.25">
      <c r="A601" s="30" t="s">
        <v>82</v>
      </c>
      <c r="B601" s="31">
        <v>36.154000000000003</v>
      </c>
      <c r="C601" s="32">
        <v>72</v>
      </c>
      <c r="D601" s="31">
        <v>10.35</v>
      </c>
      <c r="E601" s="32"/>
      <c r="F601" s="33">
        <v>0.28161599999999998</v>
      </c>
      <c r="G601" s="33">
        <v>2.8E-5</v>
      </c>
      <c r="H601" s="33">
        <v>4.86E-4</v>
      </c>
      <c r="I601" s="33">
        <v>1.2E-5</v>
      </c>
      <c r="J601" s="34">
        <v>1.396E-2</v>
      </c>
      <c r="K601" s="34">
        <v>2.9999999999999997E-4</v>
      </c>
      <c r="M601" s="34">
        <v>1.467141</v>
      </c>
      <c r="N601" s="34">
        <v>5.3000000000000001E-5</v>
      </c>
      <c r="O601" s="35">
        <v>-1.5397000000000001</v>
      </c>
      <c r="P601" s="35">
        <v>3.0000000000000001E-3</v>
      </c>
      <c r="Q601" s="36">
        <v>-1.252</v>
      </c>
      <c r="R601" s="36">
        <v>5.3999999999999999E-2</v>
      </c>
      <c r="T601" s="11">
        <v>1870</v>
      </c>
      <c r="U601" s="11">
        <v>10</v>
      </c>
      <c r="V601" s="11">
        <v>100</v>
      </c>
      <c r="W601" s="9">
        <f t="shared" si="71"/>
        <v>0.28159873265801788</v>
      </c>
      <c r="X601" s="9">
        <f t="shared" si="72"/>
        <v>4.267608612393115E-5</v>
      </c>
      <c r="Y601" s="10">
        <f t="shared" si="73"/>
        <v>0.26720303162530712</v>
      </c>
      <c r="Z601" s="10">
        <f t="shared" si="74"/>
        <v>1.515533327833829</v>
      </c>
      <c r="AA601" s="51">
        <f t="shared" si="70"/>
        <v>2.2369171793240192</v>
      </c>
    </row>
    <row r="602" spans="1:27" ht="15" customHeight="1" x14ac:dyDescent="0.25">
      <c r="A602" s="30" t="s">
        <v>83</v>
      </c>
      <c r="B602" s="31">
        <v>25.065000000000001</v>
      </c>
      <c r="C602" s="32">
        <v>50</v>
      </c>
      <c r="D602" s="31">
        <v>8.17</v>
      </c>
      <c r="E602" s="32"/>
      <c r="F602" s="33">
        <v>0.28164099999999997</v>
      </c>
      <c r="G602" s="33">
        <v>5.0000000000000002E-5</v>
      </c>
      <c r="H602" s="33">
        <v>1.583E-3</v>
      </c>
      <c r="I602" s="33">
        <v>2.5999999999999998E-5</v>
      </c>
      <c r="J602" s="34">
        <v>4.6050000000000001E-2</v>
      </c>
      <c r="K602" s="34">
        <v>8.0000000000000004E-4</v>
      </c>
      <c r="M602" s="34">
        <v>1.467166</v>
      </c>
      <c r="N602" s="34">
        <v>6.0000000000000002E-5</v>
      </c>
      <c r="O602" s="35">
        <v>-1.5414000000000001</v>
      </c>
      <c r="P602" s="35">
        <v>5.1000000000000004E-3</v>
      </c>
      <c r="Q602" s="36">
        <v>-1.3140000000000001</v>
      </c>
      <c r="R602" s="36">
        <v>2.9000000000000001E-2</v>
      </c>
      <c r="T602" s="11">
        <v>1870</v>
      </c>
      <c r="U602" s="11">
        <v>10</v>
      </c>
      <c r="V602" s="11">
        <v>100</v>
      </c>
      <c r="W602" s="9">
        <f t="shared" si="71"/>
        <v>0.28158475678527234</v>
      </c>
      <c r="X602" s="9">
        <f t="shared" si="72"/>
        <v>5.9474770506973701E-5</v>
      </c>
      <c r="Y602" s="10">
        <f t="shared" si="73"/>
        <v>-0.22911476260434327</v>
      </c>
      <c r="Z602" s="10">
        <f t="shared" si="74"/>
        <v>2.1120961422482765</v>
      </c>
      <c r="AA602" s="51">
        <f t="shared" si="70"/>
        <v>2.2669779948878741</v>
      </c>
    </row>
    <row r="603" spans="1:27" ht="15" customHeight="1" x14ac:dyDescent="0.25">
      <c r="A603" s="30" t="s">
        <v>93</v>
      </c>
      <c r="B603" s="31">
        <v>36.154000000000003</v>
      </c>
      <c r="C603" s="32">
        <v>72</v>
      </c>
      <c r="D603" s="31">
        <v>9.7200000000000006</v>
      </c>
      <c r="E603" s="32"/>
      <c r="F603" s="33">
        <v>0.28163500000000002</v>
      </c>
      <c r="G603" s="33">
        <v>3.4E-5</v>
      </c>
      <c r="H603" s="33">
        <v>1.2329999999999999E-3</v>
      </c>
      <c r="I603" s="33">
        <v>4.1E-5</v>
      </c>
      <c r="J603" s="34">
        <v>3.61E-2</v>
      </c>
      <c r="K603" s="34">
        <v>1.1999999999999999E-3</v>
      </c>
      <c r="M603" s="34">
        <v>1.467141</v>
      </c>
      <c r="N603" s="34">
        <v>4.6999999999999997E-5</v>
      </c>
      <c r="O603" s="35">
        <v>-1.5395000000000001</v>
      </c>
      <c r="P603" s="35">
        <v>3.3999999999999998E-3</v>
      </c>
      <c r="Q603" s="36">
        <v>-1.3160000000000001</v>
      </c>
      <c r="R603" s="36">
        <v>2.5000000000000001E-2</v>
      </c>
      <c r="T603" s="11">
        <v>1870</v>
      </c>
      <c r="U603" s="11">
        <v>10</v>
      </c>
      <c r="V603" s="11">
        <v>100</v>
      </c>
      <c r="W603" s="9">
        <f t="shared" si="71"/>
        <v>0.2815911921138603</v>
      </c>
      <c r="X603" s="9">
        <f t="shared" si="72"/>
        <v>4.6832129215498932E-5</v>
      </c>
      <c r="Y603" s="10">
        <f t="shared" si="73"/>
        <v>-5.8033415850644587E-4</v>
      </c>
      <c r="Z603" s="10">
        <f t="shared" si="74"/>
        <v>1.6631246931453347</v>
      </c>
      <c r="AA603" s="51">
        <f t="shared" si="70"/>
        <v>2.2544966370177595</v>
      </c>
    </row>
    <row r="604" spans="1:27" ht="15" customHeight="1" x14ac:dyDescent="0.25">
      <c r="A604" s="30" t="s">
        <v>94</v>
      </c>
      <c r="B604" s="31">
        <v>36.07</v>
      </c>
      <c r="C604" s="32">
        <v>72</v>
      </c>
      <c r="D604" s="31">
        <v>11.2</v>
      </c>
      <c r="E604" s="32"/>
      <c r="F604" s="33">
        <v>0.28161799999999998</v>
      </c>
      <c r="G604" s="33">
        <v>2.3E-5</v>
      </c>
      <c r="H604" s="33">
        <v>3.9520000000000001E-4</v>
      </c>
      <c r="I604" s="33">
        <v>9.0000000000000002E-6</v>
      </c>
      <c r="J604" s="34">
        <v>1.12E-2</v>
      </c>
      <c r="K604" s="34">
        <v>3.2000000000000003E-4</v>
      </c>
      <c r="M604" s="34">
        <v>1.4671620000000001</v>
      </c>
      <c r="N604" s="34">
        <v>3.4999999999999997E-5</v>
      </c>
      <c r="O604" s="35">
        <v>-1.5497000000000001</v>
      </c>
      <c r="P604" s="35">
        <v>3.0999999999999999E-3</v>
      </c>
      <c r="Q604" s="36">
        <v>-1.2629999999999999</v>
      </c>
      <c r="R604" s="36">
        <v>6.5000000000000002E-2</v>
      </c>
      <c r="T604" s="11">
        <v>1870</v>
      </c>
      <c r="U604" s="11">
        <v>10</v>
      </c>
      <c r="V604" s="11">
        <v>100</v>
      </c>
      <c r="W604" s="9">
        <f t="shared" si="71"/>
        <v>0.28160395873754873</v>
      </c>
      <c r="X604" s="9">
        <f t="shared" si="72"/>
        <v>3.95758553521865E-5</v>
      </c>
      <c r="Y604" s="10">
        <f t="shared" si="73"/>
        <v>0.45279403638520677</v>
      </c>
      <c r="Z604" s="10">
        <f t="shared" si="74"/>
        <v>1.4054364683202536</v>
      </c>
      <c r="AA604" s="51">
        <f t="shared" si="70"/>
        <v>2.2290615635505291</v>
      </c>
    </row>
    <row r="605" spans="1:27" ht="15" customHeight="1" x14ac:dyDescent="0.25">
      <c r="A605" s="30" t="s">
        <v>100</v>
      </c>
      <c r="B605" s="31">
        <v>36.158000000000001</v>
      </c>
      <c r="C605" s="32">
        <v>72</v>
      </c>
      <c r="D605" s="31">
        <v>8.1</v>
      </c>
      <c r="E605" s="32"/>
      <c r="F605" s="33">
        <v>0.28159899999999999</v>
      </c>
      <c r="G605" s="33">
        <v>3.1000000000000001E-5</v>
      </c>
      <c r="H605" s="33">
        <v>9.4220000000000003E-4</v>
      </c>
      <c r="I605" s="33">
        <v>2.3999999999999999E-6</v>
      </c>
      <c r="J605" s="34">
        <v>2.7581000000000001E-2</v>
      </c>
      <c r="K605" s="34">
        <v>9.2999999999999997E-5</v>
      </c>
      <c r="M605" s="34">
        <v>1.4671909999999999</v>
      </c>
      <c r="N605" s="34">
        <v>5.0000000000000002E-5</v>
      </c>
      <c r="O605" s="35">
        <v>-1.5350999999999999</v>
      </c>
      <c r="P605" s="35">
        <v>4.0000000000000001E-3</v>
      </c>
      <c r="Q605" s="36">
        <v>-1.2969999999999999</v>
      </c>
      <c r="R605" s="36">
        <v>2.9000000000000001E-2</v>
      </c>
      <c r="T605" s="11">
        <v>1870</v>
      </c>
      <c r="U605" s="11">
        <v>10</v>
      </c>
      <c r="V605" s="11">
        <v>100</v>
      </c>
      <c r="W605" s="9">
        <f t="shared" si="71"/>
        <v>0.28156552409544133</v>
      </c>
      <c r="X605" s="9">
        <f t="shared" si="72"/>
        <v>4.4701770958846688E-5</v>
      </c>
      <c r="Y605" s="10">
        <f t="shared" si="73"/>
        <v>-0.91211512815214668</v>
      </c>
      <c r="Z605" s="10">
        <f t="shared" si="74"/>
        <v>1.5874704044926968</v>
      </c>
      <c r="AA605" s="51">
        <f t="shared" si="70"/>
        <v>2.2863629691234326</v>
      </c>
    </row>
    <row r="606" spans="1:27" ht="15" customHeight="1" x14ac:dyDescent="0.25">
      <c r="A606" s="30" t="s">
        <v>101</v>
      </c>
      <c r="B606" s="31">
        <v>36.06</v>
      </c>
      <c r="C606" s="32">
        <v>72</v>
      </c>
      <c r="D606" s="31">
        <v>7.28</v>
      </c>
      <c r="E606" s="32"/>
      <c r="F606" s="33">
        <v>0.28162500000000001</v>
      </c>
      <c r="G606" s="33">
        <v>3.4E-5</v>
      </c>
      <c r="H606" s="33">
        <v>8.8980000000000005E-4</v>
      </c>
      <c r="I606" s="33">
        <v>4.6E-6</v>
      </c>
      <c r="J606" s="34">
        <v>2.6839999999999999E-2</v>
      </c>
      <c r="K606" s="34">
        <v>2.3000000000000001E-4</v>
      </c>
      <c r="M606" s="34">
        <v>1.4671730000000001</v>
      </c>
      <c r="N606" s="34">
        <v>5.1999999999999997E-5</v>
      </c>
      <c r="O606" s="35">
        <v>-1.5297000000000001</v>
      </c>
      <c r="P606" s="35">
        <v>4.4000000000000003E-3</v>
      </c>
      <c r="Q606" s="36">
        <v>-1.284</v>
      </c>
      <c r="R606" s="36">
        <v>3.3000000000000002E-2</v>
      </c>
      <c r="T606" s="11">
        <v>1870</v>
      </c>
      <c r="U606" s="11">
        <v>10</v>
      </c>
      <c r="V606" s="11">
        <v>100</v>
      </c>
      <c r="W606" s="9">
        <f t="shared" si="71"/>
        <v>0.28159338584177851</v>
      </c>
      <c r="X606" s="9">
        <f t="shared" si="72"/>
        <v>4.6832129215498932E-5</v>
      </c>
      <c r="Y606" s="10">
        <f t="shared" si="73"/>
        <v>7.7324367846465236E-2</v>
      </c>
      <c r="Z606" s="10">
        <f t="shared" si="74"/>
        <v>1.6631246931453347</v>
      </c>
      <c r="AA606" s="51">
        <f t="shared" si="70"/>
        <v>2.2480561945128859</v>
      </c>
    </row>
    <row r="607" spans="1:27" ht="15" customHeight="1" x14ac:dyDescent="0.25">
      <c r="B607" s="32"/>
      <c r="C607" s="32"/>
      <c r="E607" s="32"/>
      <c r="F607" s="38">
        <f>AVERAGE(F592:F606)</f>
        <v>0.28161866666666668</v>
      </c>
      <c r="G607" s="33"/>
      <c r="H607" s="33"/>
      <c r="I607" s="33"/>
      <c r="J607" s="34"/>
      <c r="K607" s="34"/>
      <c r="M607" s="34"/>
      <c r="N607" s="34"/>
      <c r="O607" s="35"/>
      <c r="P607" s="35"/>
      <c r="Q607" s="36"/>
      <c r="R607" s="36"/>
      <c r="T607" s="11"/>
      <c r="U607" s="11"/>
      <c r="V607" s="11"/>
      <c r="W607" s="19">
        <f>AVERAGE(W592:W606)</f>
        <v>0.28158855280123141</v>
      </c>
      <c r="X607" s="9"/>
      <c r="Y607" s="21">
        <f>AVERAGE(Y592:Y606)</f>
        <v>-9.4308850877133921E-2</v>
      </c>
      <c r="Z607" s="10"/>
    </row>
    <row r="608" spans="1:27" ht="15" customHeight="1" x14ac:dyDescent="0.25">
      <c r="B608" s="32"/>
      <c r="C608" s="32"/>
      <c r="E608" s="32"/>
      <c r="F608" s="39">
        <f>2*STDEV(F592:F606)</f>
        <v>2.4502672351831159E-5</v>
      </c>
      <c r="G608" s="33"/>
      <c r="H608" s="33"/>
      <c r="I608" s="33"/>
      <c r="J608" s="34"/>
      <c r="K608" s="34"/>
      <c r="M608" s="34"/>
      <c r="N608" s="34"/>
      <c r="O608" s="35"/>
      <c r="P608" s="35"/>
      <c r="Q608" s="36"/>
      <c r="R608" s="36"/>
      <c r="T608" s="11"/>
      <c r="U608" s="11"/>
      <c r="V608" s="11"/>
      <c r="W608" s="20">
        <f>2*STDEV(W592:W606)</f>
        <v>2.3614959014782701E-5</v>
      </c>
      <c r="X608" s="9"/>
      <c r="Y608" s="22">
        <f>2*STDEV(Y592:Y606)</f>
        <v>0.83862557869980914</v>
      </c>
      <c r="Z608" s="10"/>
    </row>
    <row r="609" spans="2:26" ht="15" customHeight="1" x14ac:dyDescent="0.25">
      <c r="B609" s="32"/>
      <c r="C609" s="32"/>
      <c r="E609" s="32"/>
      <c r="F609" s="33"/>
      <c r="G609" s="33"/>
      <c r="H609" s="33"/>
      <c r="I609" s="33"/>
      <c r="J609" s="34"/>
      <c r="K609" s="34"/>
      <c r="M609" s="34"/>
      <c r="N609" s="34"/>
      <c r="O609" s="35"/>
      <c r="P609" s="35"/>
      <c r="Q609" s="36"/>
      <c r="R609" s="36"/>
      <c r="T609" s="11"/>
      <c r="U609" s="11"/>
      <c r="V609" s="11"/>
      <c r="W609" s="9"/>
      <c r="X609" s="9"/>
      <c r="Y609" s="10"/>
      <c r="Z609" s="10"/>
    </row>
    <row r="610" spans="2:26" ht="15" customHeight="1" x14ac:dyDescent="0.25">
      <c r="T610" s="11"/>
      <c r="U610" s="11"/>
      <c r="V610" s="11"/>
      <c r="W610" s="13"/>
      <c r="X610" s="13"/>
      <c r="Y610" s="14"/>
      <c r="Z610" s="14"/>
    </row>
    <row r="611" spans="2:26" ht="15" customHeight="1" x14ac:dyDescent="0.25">
      <c r="T611" s="11"/>
      <c r="U611" s="11"/>
      <c r="V611" s="11"/>
      <c r="W611" s="13"/>
      <c r="X611" s="13"/>
      <c r="Y611" s="14"/>
      <c r="Z611" s="14"/>
    </row>
    <row r="612" spans="2:26" ht="15" customHeight="1" x14ac:dyDescent="0.25">
      <c r="T612" s="11"/>
      <c r="U612" s="11"/>
      <c r="V612" s="11"/>
      <c r="W612" s="13"/>
      <c r="X612" s="13"/>
      <c r="Y612" s="14"/>
      <c r="Z612" s="14"/>
    </row>
    <row r="613" spans="2:26" ht="15" customHeight="1" x14ac:dyDescent="0.25">
      <c r="T613" s="11"/>
      <c r="U613" s="11"/>
      <c r="V613" s="11"/>
      <c r="W613" s="13"/>
      <c r="X613" s="13"/>
      <c r="Y613" s="14"/>
      <c r="Z613" s="14"/>
    </row>
    <row r="614" spans="2:26" ht="15" customHeight="1" x14ac:dyDescent="0.25">
      <c r="T614" s="11"/>
      <c r="U614" s="11"/>
      <c r="V614" s="11"/>
      <c r="W614" s="13"/>
      <c r="X614" s="13"/>
      <c r="Y614" s="14"/>
      <c r="Z614" s="14"/>
    </row>
    <row r="615" spans="2:26" ht="15" customHeight="1" x14ac:dyDescent="0.25">
      <c r="T615" s="11"/>
      <c r="U615" s="11"/>
      <c r="V615" s="11"/>
      <c r="W615" s="13"/>
      <c r="X615" s="13"/>
      <c r="Y615" s="14"/>
      <c r="Z615" s="14"/>
    </row>
    <row r="616" spans="2:26" ht="15" customHeight="1" x14ac:dyDescent="0.25">
      <c r="T616" s="11"/>
      <c r="U616" s="11"/>
      <c r="V616" s="11"/>
      <c r="W616" s="13"/>
      <c r="X616" s="13"/>
      <c r="Y616" s="14"/>
      <c r="Z616" s="14"/>
    </row>
    <row r="617" spans="2:26" ht="15" customHeight="1" x14ac:dyDescent="0.25">
      <c r="T617" s="11"/>
      <c r="U617" s="11"/>
      <c r="V617" s="11"/>
      <c r="W617" s="13"/>
      <c r="X617" s="13"/>
      <c r="Y617" s="14"/>
      <c r="Z617" s="14"/>
    </row>
    <row r="618" spans="2:26" ht="15" customHeight="1" x14ac:dyDescent="0.25">
      <c r="T618" s="11"/>
      <c r="U618" s="11"/>
      <c r="V618" s="11"/>
      <c r="W618" s="13"/>
      <c r="X618" s="13"/>
      <c r="Y618" s="14"/>
      <c r="Z618" s="14"/>
    </row>
    <row r="619" spans="2:26" ht="15" customHeight="1" x14ac:dyDescent="0.25">
      <c r="T619" s="11"/>
      <c r="U619" s="11"/>
      <c r="V619" s="11"/>
      <c r="W619" s="13"/>
      <c r="X619" s="13"/>
      <c r="Y619" s="14"/>
      <c r="Z619" s="14"/>
    </row>
    <row r="620" spans="2:26" ht="15" customHeight="1" x14ac:dyDescent="0.25">
      <c r="T620" s="11"/>
      <c r="U620" s="11"/>
      <c r="V620" s="11"/>
      <c r="W620" s="13"/>
      <c r="X620" s="13"/>
      <c r="Y620" s="14"/>
      <c r="Z620" s="14"/>
    </row>
    <row r="621" spans="2:26" ht="15" customHeight="1" x14ac:dyDescent="0.25">
      <c r="T621" s="11"/>
      <c r="U621" s="11"/>
      <c r="V621" s="11"/>
      <c r="W621" s="13"/>
      <c r="X621" s="13"/>
      <c r="Y621" s="14"/>
      <c r="Z621" s="14"/>
    </row>
    <row r="622" spans="2:26" ht="15" customHeight="1" x14ac:dyDescent="0.25">
      <c r="T622" s="11"/>
      <c r="U622" s="11"/>
      <c r="V622" s="11"/>
      <c r="W622" s="15"/>
      <c r="Y622" s="17"/>
      <c r="Z622" s="14"/>
    </row>
    <row r="623" spans="2:26" ht="15" customHeight="1" x14ac:dyDescent="0.25">
      <c r="T623" s="11"/>
      <c r="U623" s="11"/>
      <c r="V623" s="11"/>
      <c r="W623" s="15"/>
      <c r="Y623" s="17"/>
      <c r="Z623" s="14"/>
    </row>
    <row r="624" spans="2:26" ht="15" customHeight="1" x14ac:dyDescent="0.25">
      <c r="T624" s="11"/>
      <c r="U624" s="11"/>
      <c r="V624" s="11"/>
      <c r="W624" s="13"/>
      <c r="X624" s="13"/>
      <c r="Y624" s="14"/>
      <c r="Z624" s="14"/>
    </row>
    <row r="625" spans="20:26" ht="15" customHeight="1" x14ac:dyDescent="0.25">
      <c r="T625" s="11"/>
      <c r="U625" s="11"/>
      <c r="V625" s="11"/>
      <c r="W625" s="13"/>
      <c r="X625" s="13"/>
      <c r="Y625" s="14"/>
      <c r="Z625" s="14"/>
    </row>
    <row r="626" spans="20:26" ht="15" customHeight="1" x14ac:dyDescent="0.25">
      <c r="T626" s="11"/>
      <c r="U626" s="11"/>
      <c r="V626" s="11"/>
      <c r="W626" s="13"/>
      <c r="X626" s="13"/>
      <c r="Y626" s="14"/>
      <c r="Z626" s="14"/>
    </row>
    <row r="627" spans="20:26" ht="15" customHeight="1" x14ac:dyDescent="0.25">
      <c r="T627" s="11"/>
      <c r="U627" s="11"/>
      <c r="V627" s="11"/>
      <c r="W627" s="13"/>
      <c r="X627" s="13"/>
      <c r="Y627" s="14"/>
      <c r="Z627" s="14"/>
    </row>
    <row r="628" spans="20:26" ht="15" customHeight="1" x14ac:dyDescent="0.25">
      <c r="T628" s="11"/>
      <c r="U628" s="11"/>
      <c r="V628" s="11"/>
      <c r="W628" s="13"/>
      <c r="X628" s="13"/>
      <c r="Y628" s="14"/>
      <c r="Z628" s="14"/>
    </row>
    <row r="629" spans="20:26" ht="15" customHeight="1" x14ac:dyDescent="0.25">
      <c r="T629" s="11"/>
      <c r="U629" s="11"/>
      <c r="V629" s="11"/>
      <c r="W629" s="13"/>
      <c r="X629" s="13"/>
      <c r="Y629" s="14"/>
      <c r="Z629" s="14"/>
    </row>
    <row r="630" spans="20:26" ht="15" customHeight="1" x14ac:dyDescent="0.25">
      <c r="T630" s="11"/>
      <c r="U630" s="11"/>
      <c r="V630" s="11"/>
      <c r="W630" s="13"/>
      <c r="X630" s="13"/>
      <c r="Y630" s="14"/>
      <c r="Z630" s="14"/>
    </row>
    <row r="631" spans="20:26" ht="15" customHeight="1" x14ac:dyDescent="0.25">
      <c r="T631" s="11"/>
      <c r="U631" s="11"/>
      <c r="V631" s="11"/>
      <c r="W631" s="13"/>
      <c r="X631" s="13"/>
      <c r="Y631" s="14"/>
      <c r="Z631" s="14"/>
    </row>
    <row r="632" spans="20:26" ht="15" customHeight="1" x14ac:dyDescent="0.25">
      <c r="T632" s="11"/>
      <c r="U632" s="11"/>
      <c r="V632" s="11"/>
      <c r="W632" s="13"/>
      <c r="X632" s="13"/>
      <c r="Y632" s="14"/>
      <c r="Z632" s="14"/>
    </row>
    <row r="633" spans="20:26" ht="15" customHeight="1" x14ac:dyDescent="0.25">
      <c r="T633" s="11"/>
      <c r="U633" s="11"/>
      <c r="V633" s="11"/>
      <c r="W633" s="13"/>
      <c r="X633" s="13"/>
      <c r="Y633" s="14"/>
      <c r="Z633" s="14"/>
    </row>
    <row r="634" spans="20:26" ht="15" customHeight="1" x14ac:dyDescent="0.25">
      <c r="T634" s="11"/>
      <c r="U634" s="11"/>
      <c r="V634" s="11"/>
      <c r="W634" s="13"/>
      <c r="X634" s="13"/>
      <c r="Y634" s="14"/>
      <c r="Z634" s="14"/>
    </row>
    <row r="635" spans="20:26" ht="15" customHeight="1" x14ac:dyDescent="0.25">
      <c r="T635" s="11"/>
      <c r="U635" s="11"/>
      <c r="V635" s="11"/>
      <c r="W635" s="13"/>
      <c r="X635" s="13"/>
      <c r="Y635" s="14"/>
      <c r="Z635" s="14"/>
    </row>
    <row r="636" spans="20:26" ht="15" customHeight="1" x14ac:dyDescent="0.25">
      <c r="T636" s="11"/>
      <c r="U636" s="11"/>
      <c r="V636" s="11"/>
      <c r="W636" s="13"/>
      <c r="X636" s="13"/>
      <c r="Y636" s="14"/>
      <c r="Z636" s="14"/>
    </row>
    <row r="637" spans="20:26" ht="15" customHeight="1" x14ac:dyDescent="0.25">
      <c r="T637" s="11"/>
      <c r="U637" s="11"/>
      <c r="V637" s="11"/>
      <c r="W637" s="13"/>
      <c r="X637" s="13"/>
      <c r="Y637" s="14"/>
      <c r="Z637" s="14"/>
    </row>
    <row r="638" spans="20:26" ht="15" customHeight="1" x14ac:dyDescent="0.25">
      <c r="T638" s="11"/>
      <c r="U638" s="11"/>
      <c r="V638" s="11"/>
      <c r="W638" s="13"/>
      <c r="X638" s="13"/>
      <c r="Y638" s="14"/>
      <c r="Z638" s="14"/>
    </row>
    <row r="639" spans="20:26" ht="15" customHeight="1" x14ac:dyDescent="0.25">
      <c r="T639" s="11"/>
      <c r="U639" s="11"/>
      <c r="V639" s="11"/>
      <c r="W639" s="13"/>
      <c r="X639" s="13"/>
      <c r="Y639" s="14"/>
      <c r="Z639" s="14"/>
    </row>
    <row r="640" spans="20:26" ht="15" customHeight="1" x14ac:dyDescent="0.25">
      <c r="T640" s="11"/>
      <c r="U640" s="11"/>
      <c r="V640" s="11"/>
      <c r="W640" s="13"/>
      <c r="X640" s="13"/>
      <c r="Y640" s="14"/>
      <c r="Z640" s="14"/>
    </row>
    <row r="641" spans="20:26" ht="15" customHeight="1" x14ac:dyDescent="0.25">
      <c r="T641" s="11"/>
      <c r="U641" s="11"/>
      <c r="V641" s="11"/>
      <c r="W641" s="13"/>
      <c r="X641" s="13"/>
      <c r="Y641" s="14"/>
      <c r="Z641" s="14"/>
    </row>
    <row r="642" spans="20:26" x14ac:dyDescent="0.25">
      <c r="T642" s="11"/>
      <c r="U642" s="11"/>
      <c r="V642" s="11"/>
      <c r="W642" s="13"/>
      <c r="X642" s="13"/>
      <c r="Y642" s="14"/>
      <c r="Z642" s="14"/>
    </row>
    <row r="643" spans="20:26" x14ac:dyDescent="0.25">
      <c r="T643" s="11"/>
      <c r="U643" s="11"/>
      <c r="V643" s="11"/>
      <c r="W643" s="13"/>
      <c r="X643" s="13"/>
      <c r="Y643" s="14"/>
      <c r="Z643" s="14"/>
    </row>
    <row r="644" spans="20:26" x14ac:dyDescent="0.25">
      <c r="T644" s="11"/>
      <c r="U644" s="11"/>
      <c r="V644" s="11"/>
      <c r="W644" s="13"/>
      <c r="X644" s="13"/>
      <c r="Y644" s="14"/>
      <c r="Z644" s="14"/>
    </row>
    <row r="645" spans="20:26" x14ac:dyDescent="0.25">
      <c r="T645" s="11"/>
      <c r="U645" s="11"/>
      <c r="V645" s="11"/>
      <c r="W645" s="15"/>
      <c r="Y645" s="17"/>
    </row>
    <row r="646" spans="20:26" x14ac:dyDescent="0.25">
      <c r="T646" s="11"/>
      <c r="U646" s="11"/>
      <c r="V646" s="11"/>
      <c r="W646" s="15"/>
      <c r="Y646" s="17"/>
    </row>
    <row r="647" spans="20:26" x14ac:dyDescent="0.25">
      <c r="T647" s="11"/>
      <c r="U647" s="11"/>
      <c r="V647" s="11"/>
    </row>
    <row r="648" spans="20:26" x14ac:dyDescent="0.25">
      <c r="T648" s="11"/>
      <c r="U648" s="11"/>
      <c r="V648" s="11"/>
    </row>
    <row r="649" spans="20:26" x14ac:dyDescent="0.25">
      <c r="T649" s="11"/>
      <c r="U649" s="11"/>
      <c r="V649" s="11"/>
    </row>
    <row r="650" spans="20:26" x14ac:dyDescent="0.25">
      <c r="T650" s="11"/>
      <c r="U650" s="11"/>
      <c r="V650" s="11"/>
    </row>
    <row r="651" spans="20:26" x14ac:dyDescent="0.25">
      <c r="T651" s="11"/>
      <c r="U651" s="11"/>
      <c r="V651" s="11"/>
    </row>
    <row r="652" spans="20:26" x14ac:dyDescent="0.25">
      <c r="T652" s="11"/>
      <c r="U652" s="11"/>
      <c r="V652" s="11"/>
    </row>
    <row r="653" spans="20:26" x14ac:dyDescent="0.25">
      <c r="T653" s="11"/>
      <c r="U653" s="11"/>
      <c r="V653" s="11"/>
    </row>
    <row r="654" spans="20:26" x14ac:dyDescent="0.25">
      <c r="T654" s="11"/>
      <c r="U654" s="11"/>
      <c r="V654" s="11"/>
    </row>
    <row r="655" spans="20:26" x14ac:dyDescent="0.25">
      <c r="T655" s="11"/>
      <c r="U655" s="11"/>
      <c r="V655" s="1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Lu-Hf isotopy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Jens Element</dc:creator>
  <cp:lastModifiedBy>ITU</cp:lastModifiedBy>
  <dcterms:created xsi:type="dcterms:W3CDTF">2019-01-24T08:23:25Z</dcterms:created>
  <dcterms:modified xsi:type="dcterms:W3CDTF">2022-06-06T15:11:48Z</dcterms:modified>
</cp:coreProperties>
</file>