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1-in production\Lipman_2691\1-supplemental\"/>
    </mc:Choice>
  </mc:AlternateContent>
  <xr:revisionPtr revIDLastSave="0" documentId="13_ncr:1_{EC79B8A7-FBA5-4196-AFBE-A33498BBBE7F}" xr6:coauthVersionLast="47" xr6:coauthVersionMax="47" xr10:uidLastSave="{00000000-0000-0000-0000-000000000000}"/>
  <bookViews>
    <workbookView xWindow="4290" yWindow="1230" windowWidth="28800" windowHeight="19920" xr2:uid="{8CE911D0-0C0C-4EA6-9FE6-9046B7073C5F}"/>
  </bookViews>
  <sheets>
    <sheet name="UPb_zirc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48" i="1" l="1"/>
  <c r="O248" i="1"/>
  <c r="N248" i="1"/>
  <c r="M248" i="1"/>
  <c r="L248" i="1"/>
  <c r="K248" i="1"/>
  <c r="J248" i="1"/>
  <c r="I248" i="1"/>
  <c r="H248" i="1"/>
  <c r="G248" i="1"/>
  <c r="F248" i="1"/>
  <c r="E248" i="1"/>
  <c r="D248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</calcChain>
</file>

<file path=xl/sharedStrings.xml><?xml version="1.0" encoding="utf-8"?>
<sst xmlns="http://schemas.openxmlformats.org/spreadsheetml/2006/main" count="551" uniqueCount="239">
  <si>
    <t>Total</t>
  </si>
  <si>
    <t>204-corrected</t>
  </si>
  <si>
    <t>207-corrected</t>
  </si>
  <si>
    <t>Rare earth and trace element data</t>
  </si>
  <si>
    <t>Spot Name</t>
  </si>
  <si>
    <t>U (ppm)</t>
  </si>
  <si>
    <t>Th (ppm)</t>
  </si>
  <si>
    <t>%
err</t>
  </si>
  <si>
    <t>err
corr</t>
  </si>
  <si>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
Age (Ma)</t>
    </r>
  </si>
  <si>
    <t>± 1s</t>
  </si>
  <si>
    <t>Notes</t>
  </si>
  <si>
    <t>Y (ppm)</t>
  </si>
  <si>
    <t>La (ppm)</t>
  </si>
  <si>
    <t>Ce (ppm)</t>
  </si>
  <si>
    <t>Nd (ppm)</t>
  </si>
  <si>
    <t>Sm (ppm)</t>
  </si>
  <si>
    <t>Eu (ppm)</t>
  </si>
  <si>
    <t>Gd (ppm)</t>
  </si>
  <si>
    <t>Dy (ppm)</t>
  </si>
  <si>
    <t>Er (ppm)</t>
  </si>
  <si>
    <t>Yb (ppm)</t>
  </si>
  <si>
    <t>Hf (ppm)</t>
  </si>
  <si>
    <t>Ti (ppm)</t>
  </si>
  <si>
    <t>Fe (ppm)</t>
  </si>
  <si>
    <t>Ti Temp (0.7) (ºC)</t>
  </si>
  <si>
    <t>MSWD</t>
  </si>
  <si>
    <t>19L4</t>
  </si>
  <si>
    <t>19L4-5.1</t>
  </si>
  <si>
    <t>19L4-15.1</t>
  </si>
  <si>
    <t>19L4-13.1</t>
  </si>
  <si>
    <t>19L4-3.1</t>
  </si>
  <si>
    <t>19L4-12.1</t>
  </si>
  <si>
    <t>19L4-4.1</t>
  </si>
  <si>
    <t>19L4-16.1</t>
  </si>
  <si>
    <t>19L4-6.1</t>
  </si>
  <si>
    <t>19L4-8.1</t>
  </si>
  <si>
    <t>19L4-2.1</t>
  </si>
  <si>
    <t>19L4-11.1</t>
  </si>
  <si>
    <t>19L4-14.1</t>
  </si>
  <si>
    <t>19L4-10.1</t>
  </si>
  <si>
    <t>19L4-7.1</t>
  </si>
  <si>
    <t>19L4-9.1</t>
  </si>
  <si>
    <t>19L4-1.1</t>
  </si>
  <si>
    <t>19AG11</t>
  </si>
  <si>
    <t>19AG11-3.1</t>
  </si>
  <si>
    <t>19AG11-15.1</t>
  </si>
  <si>
    <t>19AG11-12.1</t>
  </si>
  <si>
    <t>19AG11-13.1</t>
  </si>
  <si>
    <t>19AG11-2.1</t>
  </si>
  <si>
    <t>19AG11-7.1</t>
  </si>
  <si>
    <t>19AG11-6.1</t>
  </si>
  <si>
    <t>19AG11-14.1</t>
  </si>
  <si>
    <t>19AG11-8.1</t>
  </si>
  <si>
    <t>19AG11-16.1</t>
  </si>
  <si>
    <t>19AG11-1.1</t>
  </si>
  <si>
    <t>19AG11-5.1</t>
  </si>
  <si>
    <t>19AG11-9.1</t>
  </si>
  <si>
    <t>19AG11-4.1</t>
  </si>
  <si>
    <t>19AG11-18.1</t>
  </si>
  <si>
    <t>19AG11-17.1</t>
  </si>
  <si>
    <t>19AG11-10.1</t>
  </si>
  <si>
    <t>19AG11-11.1</t>
  </si>
  <si>
    <t>19AG12-4.1</t>
  </si>
  <si>
    <t>19AG12-5.1</t>
  </si>
  <si>
    <t>19AG12-6.1</t>
  </si>
  <si>
    <t>19AG12-12.1</t>
  </si>
  <si>
    <t>19AG12-19.1</t>
  </si>
  <si>
    <t>19AG12-10.1</t>
  </si>
  <si>
    <t>19AG12-13.1</t>
  </si>
  <si>
    <t>19AG12-18.1</t>
  </si>
  <si>
    <t>19AG12-11.1</t>
  </si>
  <si>
    <t>19AG12-14.1</t>
  </si>
  <si>
    <t>19AG12-8.1</t>
  </si>
  <si>
    <t>19AG12-7.1</t>
  </si>
  <si>
    <t>19AG12-9.1</t>
  </si>
  <si>
    <t>19AG12-3.1</t>
  </si>
  <si>
    <t>19AG12-16.1</t>
  </si>
  <si>
    <t>19AG12-1.1</t>
  </si>
  <si>
    <t>19AG12-15.1</t>
  </si>
  <si>
    <t>19AG12-17.1</t>
  </si>
  <si>
    <t>19AG12-2.1</t>
  </si>
  <si>
    <t>19AG12</t>
  </si>
  <si>
    <t>rejected</t>
  </si>
  <si>
    <t>19AG13-18.1</t>
  </si>
  <si>
    <t>19AG13-17.1</t>
  </si>
  <si>
    <t>19AG13-3.1</t>
  </si>
  <si>
    <t>19AG13-16.1</t>
  </si>
  <si>
    <t>19AG13-15.1</t>
  </si>
  <si>
    <t>19AG13-9.1</t>
  </si>
  <si>
    <t>19AG13-12.1</t>
  </si>
  <si>
    <t>19AG13-6.1</t>
  </si>
  <si>
    <t>19AG13-4.1</t>
  </si>
  <si>
    <t>19AG13-1.1</t>
  </si>
  <si>
    <t>19AG13-11.1</t>
  </si>
  <si>
    <t>19AG13-2.1</t>
  </si>
  <si>
    <t>19AG13-10.1</t>
  </si>
  <si>
    <t>19AG13-5.1</t>
  </si>
  <si>
    <t>19AG13-13.1</t>
  </si>
  <si>
    <t>19AG13-8.1</t>
  </si>
  <si>
    <t>19AG13-7.1</t>
  </si>
  <si>
    <t>19AG13-14.1</t>
  </si>
  <si>
    <t>19AG13</t>
  </si>
  <si>
    <t>19AG15</t>
  </si>
  <si>
    <t>19AG15-12.1</t>
  </si>
  <si>
    <t>19AG15-3.1</t>
  </si>
  <si>
    <t>19AG15-18.1</t>
  </si>
  <si>
    <t>19AG15-10.1</t>
  </si>
  <si>
    <t>19AG15-16.1</t>
  </si>
  <si>
    <t>19AG15-13.1</t>
  </si>
  <si>
    <t>19AG15-9.1</t>
  </si>
  <si>
    <t>19AG15-15.1</t>
  </si>
  <si>
    <t>19AG15-17.1</t>
  </si>
  <si>
    <t>19AG15-8.1</t>
  </si>
  <si>
    <t>19AG15-2.1</t>
  </si>
  <si>
    <t>19AG15-11.1</t>
  </si>
  <si>
    <t>19AG15-4.1</t>
  </si>
  <si>
    <t>19AG15-6.1</t>
  </si>
  <si>
    <t>19AG15-7.1</t>
  </si>
  <si>
    <t>19AG15-1.1</t>
  </si>
  <si>
    <t>19AG15-5.1</t>
  </si>
  <si>
    <t>19AG15-14.1</t>
  </si>
  <si>
    <t>18AG16</t>
  </si>
  <si>
    <t>18AG16-3.1</t>
  </si>
  <si>
    <t>18AG16-9.1</t>
  </si>
  <si>
    <t>18AG16-11.1</t>
  </si>
  <si>
    <t>18AG16-10.1</t>
  </si>
  <si>
    <t>18AG16-6.1</t>
  </si>
  <si>
    <t>18AG16-5.1</t>
  </si>
  <si>
    <t>18AG16-3.2</t>
  </si>
  <si>
    <t>18AG16-1.1</t>
  </si>
  <si>
    <t>18AG16-14.1</t>
  </si>
  <si>
    <t>18AG16-8.1</t>
  </si>
  <si>
    <t>18AG16-12.1</t>
  </si>
  <si>
    <t>18AG16-7.1</t>
  </si>
  <si>
    <t>18AG16-13.1</t>
  </si>
  <si>
    <t>18AG16-15.1</t>
  </si>
  <si>
    <t>18AG16-2.1</t>
  </si>
  <si>
    <t>18AG16-4.1</t>
  </si>
  <si>
    <t>18AG16-17.1</t>
  </si>
  <si>
    <t>18AG16-16.1</t>
  </si>
  <si>
    <t>18AG17-16.1</t>
  </si>
  <si>
    <t>18AG17-6.1</t>
  </si>
  <si>
    <t>18AG17-7.1</t>
  </si>
  <si>
    <t>18AG17-9.1…dup1</t>
  </si>
  <si>
    <t>18AG17-13.1</t>
  </si>
  <si>
    <t>18AG17-3.1</t>
  </si>
  <si>
    <t>18AG17-11.1</t>
  </si>
  <si>
    <t>18AG17-5.1</t>
  </si>
  <si>
    <t>18AG17-12.1</t>
  </si>
  <si>
    <t>18AG17-2.1</t>
  </si>
  <si>
    <t>18AG17-4.1</t>
  </si>
  <si>
    <t>18AG17-18.1</t>
  </si>
  <si>
    <t>18AG17-1.1</t>
  </si>
  <si>
    <t>18AG17-14.1</t>
  </si>
  <si>
    <t>18AG17-15.1</t>
  </si>
  <si>
    <t>18AG17-17.1</t>
  </si>
  <si>
    <t>18AG17-8.1</t>
  </si>
  <si>
    <t>18AG17-9.1</t>
  </si>
  <si>
    <t>18AG17-10.1</t>
  </si>
  <si>
    <t>18AG17</t>
  </si>
  <si>
    <t>19AG14</t>
  </si>
  <si>
    <t>19AG14-4.1</t>
  </si>
  <si>
    <t>19AG14-23.1</t>
  </si>
  <si>
    <t>19AG14-5.1</t>
  </si>
  <si>
    <t>19AG14-31.1</t>
  </si>
  <si>
    <t>19AG14-2.1</t>
  </si>
  <si>
    <t>19AG14-13.1</t>
  </si>
  <si>
    <t>19AG14-15.1</t>
  </si>
  <si>
    <t>19AG14-28.1</t>
  </si>
  <si>
    <t>19AG14-30.1</t>
  </si>
  <si>
    <t>19AG14-7.1</t>
  </si>
  <si>
    <t>19AG14-12.1</t>
  </si>
  <si>
    <t>19AG14-25.1</t>
  </si>
  <si>
    <t>19AG14-19.1</t>
  </si>
  <si>
    <t>19AG14-22.1</t>
  </si>
  <si>
    <t>19AG14-29.1</t>
  </si>
  <si>
    <t>19AG14-32.1</t>
  </si>
  <si>
    <t>19AG14-21.1</t>
  </si>
  <si>
    <t>19AG14-1.1</t>
  </si>
  <si>
    <t>19AG14-14.1</t>
  </si>
  <si>
    <t>19AG14-8.1</t>
  </si>
  <si>
    <t>19AG14-11.1</t>
  </si>
  <si>
    <t>19AG14-10.1</t>
  </si>
  <si>
    <t>19AG14-3.1</t>
  </si>
  <si>
    <t>19AG14-16.1</t>
  </si>
  <si>
    <t>19AG14-9.1</t>
  </si>
  <si>
    <t>19AG14-17.1</t>
  </si>
  <si>
    <t>19AG14-26.1</t>
  </si>
  <si>
    <t>19AG14-18.1</t>
  </si>
  <si>
    <t>19AG14-27.1</t>
  </si>
  <si>
    <t>19AG14-20.1</t>
  </si>
  <si>
    <t>19AG14-24.1</t>
  </si>
  <si>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U/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</t>
    </r>
  </si>
  <si>
    <r>
      <t xml:space="preserve">
</t>
    </r>
    <r>
      <rPr>
        <b/>
        <vertAlign val="superscript"/>
        <sz val="11"/>
        <rFont val="Arial"/>
        <family val="2"/>
      </rPr>
      <t>207</t>
    </r>
    <r>
      <rPr>
        <b/>
        <sz val="11"/>
        <rFont val="Arial"/>
        <family val="2"/>
      </rPr>
      <t>Pb/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</t>
    </r>
  </si>
  <si>
    <t>Rare earth and trace element data not collected for this sample</t>
  </si>
  <si>
    <r>
      <t xml:space="preserve">
</t>
    </r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U/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Pb*</t>
    </r>
  </si>
  <si>
    <r>
      <t xml:space="preserve">
</t>
    </r>
    <r>
      <rPr>
        <b/>
        <vertAlign val="superscript"/>
        <sz val="11"/>
        <rFont val="Arial"/>
        <family val="2"/>
      </rPr>
      <t>207</t>
    </r>
    <r>
      <rPr>
        <b/>
        <sz val="11"/>
        <rFont val="Arial"/>
        <family val="2"/>
      </rPr>
      <t>Pb*/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Pb*</t>
    </r>
  </si>
  <si>
    <r>
      <t xml:space="preserve">
</t>
    </r>
    <r>
      <rPr>
        <b/>
        <vertAlign val="superscript"/>
        <sz val="11"/>
        <rFont val="Arial"/>
        <family val="2"/>
      </rPr>
      <t>207</t>
    </r>
    <r>
      <rPr>
        <b/>
        <sz val="11"/>
        <rFont val="Arial"/>
        <family val="2"/>
      </rPr>
      <t>Pb*/</t>
    </r>
    <r>
      <rPr>
        <b/>
        <vertAlign val="superscript"/>
        <sz val="11"/>
        <rFont val="Arial"/>
        <family val="2"/>
      </rPr>
      <t>235</t>
    </r>
    <r>
      <rPr>
        <b/>
        <sz val="11"/>
        <rFont val="Arial"/>
        <family val="2"/>
      </rPr>
      <t>U</t>
    </r>
  </si>
  <si>
    <r>
      <t xml:space="preserve">
</t>
    </r>
    <r>
      <rPr>
        <b/>
        <vertAlign val="superscript"/>
        <sz val="11"/>
        <rFont val="Arial"/>
        <family val="2"/>
      </rPr>
      <t>206</t>
    </r>
    <r>
      <rPr>
        <b/>
        <sz val="11"/>
        <rFont val="Arial"/>
        <family val="2"/>
      </rPr>
      <t>Pb*/</t>
    </r>
    <r>
      <rPr>
        <b/>
        <vertAlign val="superscript"/>
        <sz val="11"/>
        <rFont val="Arial"/>
        <family val="2"/>
      </rPr>
      <t>238</t>
    </r>
    <r>
      <rPr>
        <b/>
        <sz val="11"/>
        <rFont val="Arial"/>
        <family val="2"/>
      </rPr>
      <t>U</t>
    </r>
  </si>
  <si>
    <t>NA</t>
  </si>
  <si>
    <t>Weighted-mean age (n=16)</t>
  </si>
  <si>
    <t>Weighted-mean age (n=18)</t>
  </si>
  <si>
    <t>Weighted-mean age (n=14)</t>
  </si>
  <si>
    <t>19AG17</t>
  </si>
  <si>
    <t>19AG17-2.1</t>
  </si>
  <si>
    <t>19AG17-20.1</t>
  </si>
  <si>
    <t>19AG17-14.1</t>
  </si>
  <si>
    <t>19AG17-15.1</t>
  </si>
  <si>
    <t>19AG17-19.1</t>
  </si>
  <si>
    <t>19AG17-12.1</t>
  </si>
  <si>
    <t>19AG17-16.1</t>
  </si>
  <si>
    <t>19AG17-4.1</t>
  </si>
  <si>
    <t>19AG17-9.1</t>
  </si>
  <si>
    <t>19AG17-18.1</t>
  </si>
  <si>
    <t>19AG17-8.1</t>
  </si>
  <si>
    <t>19AG17-10.1</t>
  </si>
  <si>
    <t>19AG17-7.1</t>
  </si>
  <si>
    <t>19AG17-11.1</t>
  </si>
  <si>
    <t>19AG17-1.1</t>
  </si>
  <si>
    <t>19AG17-3.1</t>
  </si>
  <si>
    <t>19AG17-6.1</t>
  </si>
  <si>
    <t>19AG17-22.1</t>
  </si>
  <si>
    <t>19AG17-13.2</t>
  </si>
  <si>
    <t>19AG17-13.1</t>
  </si>
  <si>
    <t>19AG17-28.1</t>
  </si>
  <si>
    <t>19AG17-5.1</t>
  </si>
  <si>
    <t>19AG17-17.1</t>
  </si>
  <si>
    <t>19AG17-23.1</t>
  </si>
  <si>
    <t>19AG17-24.1</t>
  </si>
  <si>
    <t>19AG17-21.1</t>
  </si>
  <si>
    <t>19AG17-25.1</t>
  </si>
  <si>
    <t>19AG17-26.1</t>
  </si>
  <si>
    <t>19AG17-27.1</t>
  </si>
  <si>
    <r>
      <t>age error (± 2</t>
    </r>
    <r>
      <rPr>
        <b/>
        <sz val="11"/>
        <color theme="1"/>
        <rFont val="Calibri"/>
        <family val="2"/>
      </rPr>
      <t>σ</t>
    </r>
    <r>
      <rPr>
        <b/>
        <sz val="11"/>
        <color theme="1"/>
        <rFont val="Arial"/>
        <family val="2"/>
      </rPr>
      <t>)</t>
    </r>
  </si>
  <si>
    <t>Weighted-mean age (n=30)</t>
  </si>
  <si>
    <t>Weighted-mean age (n=17)</t>
  </si>
  <si>
    <t>Lipman, P.W., Zimmerer, M.J., and Gilmer, A.K., 2023, Precursors to a continental-arc ignimbrite flare-up: Early central volcanoes of the San Juan Mountains, Colorado, USA: Geosphere, v. 19, https://doi.org/10.1130/GES02691.1.</t>
  </si>
  <si>
    <t>SUPPLEMENTAL TABLE S4-A. TABLE OF U-PB AGES AND ZIRCON ELEMENT DATA, CONEJOS INTRUSIONS, COLORADO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</si>
</sst>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0"/>
    <numFmt numFmtId="166" formatCode="0.00000"/>
    <numFmt numFmtId="167" formatCode="0.000"/>
    <numFmt numFmtId="168" formatCode="[&gt;=100]0;[&gt;0]0.0;0"/>
    <numFmt numFmtId="169" formatCode="[&gt;=1]0;[&gt;0.1]0.0;0.00"/>
    <numFmt numFmtId="170" formatCode="#,##0.0000"/>
  </numFmts>
  <fonts count="16" x14ac:knownFonts="1">
    <font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theme="1"/>
      <name val="Arial"/>
      <family val="2"/>
    </font>
    <font>
      <strike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b/>
      <strike/>
      <sz val="11"/>
      <name val="Arial"/>
      <family val="2"/>
    </font>
    <font>
      <strike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12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2" fontId="3" fillId="0" borderId="5" xfId="0" applyNumberFormat="1" applyFont="1" applyBorder="1" applyAlignment="1">
      <alignment horizontal="right" wrapText="1"/>
    </xf>
    <xf numFmtId="2" fontId="3" fillId="0" borderId="7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/>
    </xf>
    <xf numFmtId="1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2" fontId="5" fillId="0" borderId="0" xfId="0" applyNumberFormat="1" applyFont="1"/>
    <xf numFmtId="164" fontId="6" fillId="0" borderId="0" xfId="0" applyNumberFormat="1" applyFont="1"/>
    <xf numFmtId="0" fontId="5" fillId="0" borderId="0" xfId="0" applyFont="1"/>
    <xf numFmtId="167" fontId="5" fillId="0" borderId="0" xfId="0" applyNumberFormat="1" applyFont="1"/>
    <xf numFmtId="49" fontId="3" fillId="0" borderId="0" xfId="0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/>
    <xf numFmtId="1" fontId="7" fillId="0" borderId="0" xfId="0" applyNumberFormat="1" applyFont="1"/>
    <xf numFmtId="167" fontId="7" fillId="0" borderId="0" xfId="0" applyNumberFormat="1" applyFont="1"/>
    <xf numFmtId="164" fontId="7" fillId="0" borderId="0" xfId="0" applyNumberFormat="1" applyFont="1"/>
    <xf numFmtId="2" fontId="7" fillId="0" borderId="0" xfId="0" applyNumberFormat="1" applyFont="1"/>
    <xf numFmtId="2" fontId="3" fillId="0" borderId="0" xfId="0" applyNumberFormat="1" applyFont="1" applyAlignment="1">
      <alignment horizontal="right"/>
    </xf>
    <xf numFmtId="0" fontId="10" fillId="0" borderId="0" xfId="0" applyFont="1"/>
    <xf numFmtId="49" fontId="9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 wrapText="1"/>
    </xf>
    <xf numFmtId="170" fontId="5" fillId="0" borderId="0" xfId="0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center" wrapText="1"/>
    </xf>
    <xf numFmtId="0" fontId="2" fillId="0" borderId="0" xfId="0" applyFont="1"/>
    <xf numFmtId="164" fontId="3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10" fillId="0" borderId="0" xfId="0" applyFont="1" applyAlignment="1">
      <alignment horizontal="right"/>
    </xf>
    <xf numFmtId="1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right"/>
    </xf>
    <xf numFmtId="1" fontId="13" fillId="0" borderId="0" xfId="0" applyNumberFormat="1" applyFont="1"/>
    <xf numFmtId="167" fontId="13" fillId="0" borderId="0" xfId="0" applyNumberFormat="1" applyFont="1"/>
    <xf numFmtId="2" fontId="13" fillId="0" borderId="0" xfId="0" applyNumberFormat="1" applyFont="1"/>
    <xf numFmtId="164" fontId="13" fillId="0" borderId="0" xfId="0" applyNumberFormat="1" applyFont="1"/>
    <xf numFmtId="164" fontId="6" fillId="0" borderId="0" xfId="0" applyNumberFormat="1" applyFont="1" applyAlignment="1">
      <alignment horizontal="right"/>
    </xf>
    <xf numFmtId="165" fontId="7" fillId="0" borderId="0" xfId="0" applyNumberFormat="1" applyFont="1"/>
    <xf numFmtId="1" fontId="6" fillId="0" borderId="0" xfId="0" applyNumberFormat="1" applyFont="1"/>
    <xf numFmtId="167" fontId="6" fillId="0" borderId="0" xfId="0" applyNumberFormat="1" applyFont="1"/>
    <xf numFmtId="2" fontId="6" fillId="0" borderId="0" xfId="0" applyNumberFormat="1" applyFont="1"/>
    <xf numFmtId="49" fontId="3" fillId="0" borderId="0" xfId="1" applyNumberFormat="1" applyFont="1"/>
    <xf numFmtId="49" fontId="3" fillId="0" borderId="0" xfId="0" applyNumberFormat="1" applyFont="1"/>
    <xf numFmtId="1" fontId="0" fillId="0" borderId="0" xfId="0" applyNumberFormat="1"/>
    <xf numFmtId="49" fontId="3" fillId="0" borderId="6" xfId="0" applyNumberFormat="1" applyFont="1" applyBorder="1" applyAlignment="1">
      <alignment horizontal="right" wrapText="1"/>
    </xf>
    <xf numFmtId="2" fontId="3" fillId="0" borderId="5" xfId="0" applyNumberFormat="1" applyFont="1" applyBorder="1" applyAlignment="1">
      <alignment horizontal="center" wrapText="1"/>
    </xf>
    <xf numFmtId="0" fontId="5" fillId="0" borderId="9" xfId="0" applyFont="1" applyBorder="1"/>
    <xf numFmtId="0" fontId="5" fillId="0" borderId="4" xfId="0" applyFont="1" applyBorder="1"/>
    <xf numFmtId="2" fontId="7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5" fillId="0" borderId="9" xfId="0" applyNumberFormat="1" applyFont="1" applyBorder="1"/>
    <xf numFmtId="164" fontId="5" fillId="0" borderId="4" xfId="0" applyNumberFormat="1" applyFont="1" applyBorder="1"/>
    <xf numFmtId="2" fontId="5" fillId="0" borderId="9" xfId="0" applyNumberFormat="1" applyFont="1" applyBorder="1"/>
    <xf numFmtId="2" fontId="5" fillId="0" borderId="4" xfId="0" applyNumberFormat="1" applyFont="1" applyBorder="1"/>
    <xf numFmtId="1" fontId="5" fillId="0" borderId="9" xfId="0" applyNumberFormat="1" applyFont="1" applyBorder="1"/>
    <xf numFmtId="1" fontId="5" fillId="0" borderId="4" xfId="0" applyNumberFormat="1" applyFont="1" applyBorder="1"/>
    <xf numFmtId="1" fontId="5" fillId="0" borderId="0" xfId="0" applyNumberFormat="1" applyFont="1" applyAlignment="1">
      <alignment horizontal="right"/>
    </xf>
    <xf numFmtId="2" fontId="3" fillId="0" borderId="10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2" fillId="0" borderId="2" xfId="0" applyNumberFormat="1" applyFont="1" applyBorder="1" applyAlignment="1">
      <alignment horizontal="right"/>
    </xf>
    <xf numFmtId="0" fontId="10" fillId="0" borderId="1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0" fontId="9" fillId="0" borderId="4" xfId="0" applyFont="1" applyBorder="1"/>
    <xf numFmtId="2" fontId="9" fillId="0" borderId="4" xfId="0" applyNumberFormat="1" applyFont="1" applyBorder="1"/>
    <xf numFmtId="2" fontId="5" fillId="0" borderId="4" xfId="0" applyNumberFormat="1" applyFont="1" applyBorder="1" applyAlignment="1">
      <alignment horizontal="right"/>
    </xf>
    <xf numFmtId="2" fontId="2" fillId="0" borderId="0" xfId="0" applyNumberFormat="1" applyFont="1"/>
    <xf numFmtId="1" fontId="14" fillId="0" borderId="0" xfId="0" applyNumberFormat="1" applyFont="1" applyAlignment="1">
      <alignment horizontal="right"/>
    </xf>
    <xf numFmtId="0" fontId="3" fillId="0" borderId="14" xfId="0" applyFont="1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1" fontId="14" fillId="0" borderId="9" xfId="0" applyNumberFormat="1" applyFont="1" applyBorder="1" applyAlignment="1">
      <alignment horizontal="right"/>
    </xf>
    <xf numFmtId="1" fontId="14" fillId="0" borderId="4" xfId="0" applyNumberFormat="1" applyFont="1" applyBorder="1" applyAlignment="1">
      <alignment horizontal="right"/>
    </xf>
    <xf numFmtId="1" fontId="14" fillId="0" borderId="3" xfId="0" applyNumberFormat="1" applyFont="1" applyBorder="1" applyAlignment="1">
      <alignment horizontal="right"/>
    </xf>
    <xf numFmtId="164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4" xfId="0" applyNumberFormat="1" applyFont="1" applyBorder="1" applyAlignment="1">
      <alignment horizontal="right"/>
    </xf>
    <xf numFmtId="165" fontId="14" fillId="0" borderId="3" xfId="0" applyNumberFormat="1" applyFont="1" applyBorder="1" applyAlignment="1">
      <alignment horizontal="right"/>
    </xf>
    <xf numFmtId="166" fontId="14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wrapText="1"/>
    </xf>
    <xf numFmtId="0" fontId="2" fillId="0" borderId="1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2">
    <cellStyle name="Normal" xfId="0" builtinId="0"/>
    <cellStyle name="Normal 2" xfId="1" xr:uid="{9708078C-5193-4C0B-A787-9DAF2CE961AE}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4DF92-4CFF-4039-B35A-92263D1A5FAF}">
  <dimension ref="A1:AG432"/>
  <sheetViews>
    <sheetView tabSelected="1" topLeftCell="A243" workbookViewId="0">
      <selection activeCell="A2" sqref="A2"/>
    </sheetView>
  </sheetViews>
  <sheetFormatPr defaultColWidth="11" defaultRowHeight="15.75" x14ac:dyDescent="0.25"/>
  <cols>
    <col min="1" max="1" width="12.5" customWidth="1"/>
    <col min="2" max="2" width="8" customWidth="1"/>
    <col min="3" max="3" width="8.625" customWidth="1"/>
    <col min="4" max="4" width="9" customWidth="1"/>
    <col min="5" max="5" width="5" customWidth="1"/>
    <col min="6" max="6" width="11" customWidth="1"/>
    <col min="7" max="7" width="5.5" customWidth="1"/>
    <col min="8" max="8" width="10.125" customWidth="1"/>
    <col min="9" max="9" width="5" customWidth="1"/>
    <col min="10" max="10" width="12.125" customWidth="1"/>
    <col min="11" max="11" width="6.125" customWidth="1"/>
    <col min="12" max="12" width="10.875" customWidth="1"/>
    <col min="13" max="13" width="5.375" customWidth="1"/>
    <col min="14" max="14" width="9.625" customWidth="1"/>
    <col min="15" max="15" width="6" customWidth="1"/>
    <col min="16" max="16" width="5.875" customWidth="1"/>
    <col min="18" max="18" width="9" customWidth="1"/>
    <col min="19" max="19" width="7.875" customWidth="1"/>
    <col min="20" max="20" width="8.125" bestFit="1" customWidth="1"/>
    <col min="21" max="21" width="9.125" bestFit="1" customWidth="1"/>
    <col min="22" max="22" width="9.375" bestFit="1" customWidth="1"/>
    <col min="23" max="23" width="9.5" bestFit="1" customWidth="1"/>
    <col min="24" max="24" width="9.875" bestFit="1" customWidth="1"/>
    <col min="25" max="25" width="9.375" bestFit="1" customWidth="1"/>
    <col min="26" max="26" width="9.625" bestFit="1" customWidth="1"/>
    <col min="27" max="27" width="9.375" bestFit="1" customWidth="1"/>
    <col min="28" max="28" width="8.875" bestFit="1" customWidth="1"/>
    <col min="29" max="29" width="9.375" bestFit="1" customWidth="1"/>
    <col min="30" max="30" width="9" bestFit="1" customWidth="1"/>
    <col min="31" max="31" width="8.625" bestFit="1" customWidth="1"/>
    <col min="32" max="32" width="9.125" bestFit="1" customWidth="1"/>
    <col min="33" max="33" width="8.625" bestFit="1" customWidth="1"/>
  </cols>
  <sheetData>
    <row r="1" spans="1:33" x14ac:dyDescent="0.25">
      <c r="A1" s="1" t="s">
        <v>238</v>
      </c>
      <c r="S1" t="s">
        <v>237</v>
      </c>
    </row>
    <row r="3" spans="1:33" x14ac:dyDescent="0.25">
      <c r="A3" s="2" t="s">
        <v>27</v>
      </c>
      <c r="B3" s="112"/>
      <c r="C3" s="113"/>
      <c r="D3" s="114" t="s">
        <v>0</v>
      </c>
      <c r="E3" s="115"/>
      <c r="F3" s="115"/>
      <c r="G3" s="116"/>
      <c r="H3" s="114" t="s">
        <v>1</v>
      </c>
      <c r="I3" s="115"/>
      <c r="J3" s="115"/>
      <c r="K3" s="115"/>
      <c r="L3" s="115"/>
      <c r="M3" s="115"/>
      <c r="N3" s="115"/>
      <c r="O3" s="115"/>
      <c r="P3" s="116"/>
      <c r="Q3" s="117" t="s">
        <v>2</v>
      </c>
      <c r="R3" s="118"/>
      <c r="S3" s="118"/>
      <c r="T3" s="114" t="s">
        <v>3</v>
      </c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</row>
    <row r="4" spans="1:33" ht="48" thickBot="1" x14ac:dyDescent="0.3">
      <c r="A4" s="3" t="s">
        <v>4</v>
      </c>
      <c r="B4" s="4" t="s">
        <v>5</v>
      </c>
      <c r="C4" s="4" t="s">
        <v>6</v>
      </c>
      <c r="D4" s="5" t="s">
        <v>193</v>
      </c>
      <c r="E4" s="4" t="s">
        <v>7</v>
      </c>
      <c r="F4" s="4" t="s">
        <v>194</v>
      </c>
      <c r="G4" s="6" t="s">
        <v>7</v>
      </c>
      <c r="H4" s="5" t="s">
        <v>196</v>
      </c>
      <c r="I4" s="4" t="s">
        <v>7</v>
      </c>
      <c r="J4" s="4" t="s">
        <v>197</v>
      </c>
      <c r="K4" s="4" t="s">
        <v>7</v>
      </c>
      <c r="L4" s="4" t="s">
        <v>198</v>
      </c>
      <c r="M4" s="4" t="s">
        <v>7</v>
      </c>
      <c r="N4" s="4" t="s">
        <v>199</v>
      </c>
      <c r="O4" s="4" t="s">
        <v>7</v>
      </c>
      <c r="P4" s="6" t="s">
        <v>8</v>
      </c>
      <c r="Q4" s="7" t="s">
        <v>9</v>
      </c>
      <c r="R4" s="7" t="s">
        <v>10</v>
      </c>
      <c r="S4" s="8" t="s">
        <v>11</v>
      </c>
      <c r="T4" s="9" t="s">
        <v>12</v>
      </c>
      <c r="U4" s="9" t="s">
        <v>13</v>
      </c>
      <c r="V4" s="9" t="s">
        <v>14</v>
      </c>
      <c r="W4" s="9" t="s">
        <v>15</v>
      </c>
      <c r="X4" s="9" t="s">
        <v>16</v>
      </c>
      <c r="Y4" s="9" t="s">
        <v>17</v>
      </c>
      <c r="Z4" s="9" t="s">
        <v>18</v>
      </c>
      <c r="AA4" s="9" t="s">
        <v>19</v>
      </c>
      <c r="AB4" s="9" t="s">
        <v>20</v>
      </c>
      <c r="AC4" s="9" t="s">
        <v>21</v>
      </c>
      <c r="AD4" s="9" t="s">
        <v>22</v>
      </c>
      <c r="AE4" s="9" t="s">
        <v>23</v>
      </c>
      <c r="AF4" s="9" t="s">
        <v>24</v>
      </c>
      <c r="AG4" s="9" t="s">
        <v>25</v>
      </c>
    </row>
    <row r="5" spans="1:33" ht="16.5" thickTop="1" x14ac:dyDescent="0.25">
      <c r="A5" s="10" t="s">
        <v>28</v>
      </c>
      <c r="B5" s="11">
        <v>95.878003161154794</v>
      </c>
      <c r="C5" s="83">
        <v>88.866541790236596</v>
      </c>
      <c r="D5" s="11">
        <v>208.45905541238605</v>
      </c>
      <c r="E5" s="12">
        <v>2.4755381646274337</v>
      </c>
      <c r="F5" s="13">
        <v>3.7018799096500091E-2</v>
      </c>
      <c r="G5" s="79">
        <v>10.925125585467944</v>
      </c>
      <c r="H5" s="11">
        <v>211.45083395285292</v>
      </c>
      <c r="I5" s="12">
        <v>2.8616138348581268</v>
      </c>
      <c r="J5" s="13">
        <v>2.5528675247970953E-2</v>
      </c>
      <c r="K5" s="12">
        <v>48.408416523232589</v>
      </c>
      <c r="L5" s="13">
        <v>1.6646393288640631E-2</v>
      </c>
      <c r="M5" s="12">
        <v>48.492923442772856</v>
      </c>
      <c r="N5" s="14">
        <v>4.7292317618523533E-3</v>
      </c>
      <c r="O5" s="12">
        <v>2.8616138348581268</v>
      </c>
      <c r="P5" s="81">
        <v>5.9010957304629311E-2</v>
      </c>
      <c r="Q5" s="12">
        <v>31.224833700000001</v>
      </c>
      <c r="R5" s="12">
        <v>0.7876088</v>
      </c>
      <c r="S5" s="75"/>
      <c r="T5" s="11">
        <v>1484.6400156904431</v>
      </c>
      <c r="U5" s="18">
        <v>0.24345502084178056</v>
      </c>
      <c r="V5" s="15">
        <v>17.285448526073463</v>
      </c>
      <c r="W5" s="15">
        <v>10.220879221319185</v>
      </c>
      <c r="X5" s="12">
        <v>9.1851181297662681</v>
      </c>
      <c r="Y5" s="15">
        <v>1.3258295754524398</v>
      </c>
      <c r="Z5" s="12">
        <v>40.023949970864656</v>
      </c>
      <c r="AA5" s="11">
        <v>137.88449174260288</v>
      </c>
      <c r="AB5" s="11">
        <v>207.34896284392678</v>
      </c>
      <c r="AC5" s="11">
        <v>351.44182736830442</v>
      </c>
      <c r="AD5" s="11">
        <v>9083.9881161867452</v>
      </c>
      <c r="AE5" s="12">
        <v>35.135922202100794</v>
      </c>
      <c r="AF5" s="15">
        <v>2.9067880601649554</v>
      </c>
      <c r="AG5" s="11">
        <v>970.73382181575971</v>
      </c>
    </row>
    <row r="6" spans="1:33" x14ac:dyDescent="0.25">
      <c r="A6" s="10" t="s">
        <v>29</v>
      </c>
      <c r="B6" s="11">
        <v>62.272032260426698</v>
      </c>
      <c r="C6" s="84">
        <v>47.382821164308723</v>
      </c>
      <c r="D6" s="11">
        <v>203.21792639536852</v>
      </c>
      <c r="E6" s="12">
        <v>2.8876811289404389</v>
      </c>
      <c r="F6" s="13">
        <v>4.9864164515099188E-2</v>
      </c>
      <c r="G6" s="80">
        <v>11.76836426505113</v>
      </c>
      <c r="H6" s="11">
        <v>195.00981526621595</v>
      </c>
      <c r="I6" s="12">
        <v>4.0626273741014787</v>
      </c>
      <c r="J6" s="13">
        <v>8.1682902433476173E-2</v>
      </c>
      <c r="K6" s="12">
        <v>27.330737413742408</v>
      </c>
      <c r="L6" s="13">
        <v>5.7753188331330266E-2</v>
      </c>
      <c r="M6" s="12">
        <v>27.63103596971597</v>
      </c>
      <c r="N6" s="14">
        <v>5.1279470145380052E-3</v>
      </c>
      <c r="O6" s="12">
        <v>4.0626273741014787</v>
      </c>
      <c r="P6" s="82">
        <v>0.14703130850953902</v>
      </c>
      <c r="Q6" s="12">
        <v>31.5157478</v>
      </c>
      <c r="R6" s="12">
        <v>0.93829899999999999</v>
      </c>
      <c r="S6" s="76"/>
      <c r="T6" s="11">
        <v>930.97992546038836</v>
      </c>
      <c r="U6" s="18">
        <v>0.13132980746881712</v>
      </c>
      <c r="V6" s="15">
        <v>13.407013200905007</v>
      </c>
      <c r="W6" s="15">
        <v>3.6542444938986618</v>
      </c>
      <c r="X6" s="12">
        <v>4.3341079588382909</v>
      </c>
      <c r="Y6" s="15">
        <v>0.75785711143956547</v>
      </c>
      <c r="Z6" s="12">
        <v>21.791157952936217</v>
      </c>
      <c r="AA6" s="11">
        <v>81.869266481312991</v>
      </c>
      <c r="AB6" s="11">
        <v>137.83199807681527</v>
      </c>
      <c r="AC6" s="11">
        <v>260.55799355937637</v>
      </c>
      <c r="AD6" s="11">
        <v>9805.1575769559277</v>
      </c>
      <c r="AE6" s="12">
        <v>36.428433125247018</v>
      </c>
      <c r="AF6" s="15">
        <v>4.0493661548002002</v>
      </c>
      <c r="AG6" s="11">
        <v>975.81052474841044</v>
      </c>
    </row>
    <row r="7" spans="1:33" x14ac:dyDescent="0.25">
      <c r="A7" s="10" t="s">
        <v>30</v>
      </c>
      <c r="B7" s="11">
        <v>79.431120021062995</v>
      </c>
      <c r="C7" s="84">
        <v>72.388530787422482</v>
      </c>
      <c r="D7" s="11">
        <v>203.12778602339958</v>
      </c>
      <c r="E7" s="12">
        <v>4.4915994646492248</v>
      </c>
      <c r="F7" s="13">
        <v>4.2448384903209013E-2</v>
      </c>
      <c r="G7" s="80">
        <v>11.80210688282423</v>
      </c>
      <c r="H7" s="11">
        <v>196.5048152181115</v>
      </c>
      <c r="I7" s="12">
        <v>5.0492257205136521</v>
      </c>
      <c r="J7" s="13">
        <v>6.8376162282840894E-2</v>
      </c>
      <c r="K7" s="12">
        <v>26.901051827536619</v>
      </c>
      <c r="L7" s="13">
        <v>4.7976968122098042E-2</v>
      </c>
      <c r="M7" s="12">
        <v>27.370810543433088</v>
      </c>
      <c r="N7" s="14">
        <v>5.0889338202223947E-3</v>
      </c>
      <c r="O7" s="12">
        <v>5.0492257205136521</v>
      </c>
      <c r="P7" s="82">
        <v>0.18447483360061043</v>
      </c>
      <c r="Q7" s="12">
        <v>31.826013400000001</v>
      </c>
      <c r="R7" s="12">
        <v>1.4410589</v>
      </c>
      <c r="S7" s="76"/>
      <c r="T7" s="11">
        <v>1277.5726429678684</v>
      </c>
      <c r="U7" s="18">
        <v>0.22739137085329669</v>
      </c>
      <c r="V7" s="15">
        <v>21.332223578119564</v>
      </c>
      <c r="W7" s="15">
        <v>13.885019224298683</v>
      </c>
      <c r="X7" s="12">
        <v>13.014357477701676</v>
      </c>
      <c r="Y7" s="15">
        <v>2.1567930317476112</v>
      </c>
      <c r="Z7" s="12">
        <v>45.841551383026122</v>
      </c>
      <c r="AA7" s="11">
        <v>127.45047490544304</v>
      </c>
      <c r="AB7" s="11">
        <v>165.77355051820857</v>
      </c>
      <c r="AC7" s="11">
        <v>268.21416881382169</v>
      </c>
      <c r="AD7" s="11">
        <v>9245.3470880133791</v>
      </c>
      <c r="AE7" s="12">
        <v>36.876964631482423</v>
      </c>
      <c r="AF7" s="15">
        <v>3.2368612900260398</v>
      </c>
      <c r="AG7" s="11">
        <v>977.53966217107109</v>
      </c>
    </row>
    <row r="8" spans="1:33" x14ac:dyDescent="0.25">
      <c r="A8" s="10" t="s">
        <v>31</v>
      </c>
      <c r="B8" s="11">
        <v>122.947016220707</v>
      </c>
      <c r="C8" s="84">
        <v>105.65607060702932</v>
      </c>
      <c r="D8" s="11">
        <v>200.95035571528899</v>
      </c>
      <c r="E8" s="12">
        <v>2.2471099833332477</v>
      </c>
      <c r="F8" s="13">
        <v>4.9564115671769687E-2</v>
      </c>
      <c r="G8" s="80">
        <v>7.9835980587252404</v>
      </c>
      <c r="H8" s="11">
        <v>219.63580941135609</v>
      </c>
      <c r="I8" s="12">
        <v>3.9852237559404426</v>
      </c>
      <c r="J8" s="13">
        <v>2.371749469466717E-2</v>
      </c>
      <c r="K8" s="12">
        <v>45.934474196994771</v>
      </c>
      <c r="L8" s="13">
        <v>1.4889048271614073E-2</v>
      </c>
      <c r="M8" s="12">
        <v>46.107026884622371</v>
      </c>
      <c r="N8" s="14">
        <v>4.5529916213576044E-3</v>
      </c>
      <c r="O8" s="12">
        <v>3.9852237559404426</v>
      </c>
      <c r="P8" s="82">
        <v>8.6434195072109407E-2</v>
      </c>
      <c r="Q8" s="12">
        <v>31.882901</v>
      </c>
      <c r="R8" s="12">
        <v>0.73287190000000002</v>
      </c>
      <c r="S8" s="76"/>
      <c r="T8" s="11">
        <v>1589.8278666055082</v>
      </c>
      <c r="U8" s="18">
        <v>0.94335878690564867</v>
      </c>
      <c r="V8" s="15">
        <v>22.145637688222262</v>
      </c>
      <c r="W8" s="15">
        <v>19.606753457123741</v>
      </c>
      <c r="X8" s="12">
        <v>14.1755138555313</v>
      </c>
      <c r="Y8" s="15">
        <v>2.4000523656160109</v>
      </c>
      <c r="Z8" s="12">
        <v>49.163442384674923</v>
      </c>
      <c r="AA8" s="11">
        <v>151.06261312985106</v>
      </c>
      <c r="AB8" s="11">
        <v>207.95424394210315</v>
      </c>
      <c r="AC8" s="11">
        <v>331.38111053974512</v>
      </c>
      <c r="AD8" s="11">
        <v>8788.0213402612626</v>
      </c>
      <c r="AE8" s="12">
        <v>50.677096095580616</v>
      </c>
      <c r="AF8" s="15">
        <v>3.3201965248650289</v>
      </c>
      <c r="AG8" s="11">
        <v>1024.1969156145324</v>
      </c>
    </row>
    <row r="9" spans="1:33" x14ac:dyDescent="0.25">
      <c r="A9" s="10" t="s">
        <v>32</v>
      </c>
      <c r="B9" s="11">
        <v>52.078683367096403</v>
      </c>
      <c r="C9" s="84">
        <v>32.366697754020421</v>
      </c>
      <c r="D9" s="11">
        <v>201.15633241140111</v>
      </c>
      <c r="E9" s="12">
        <v>3.0275676476226367</v>
      </c>
      <c r="F9" s="13">
        <v>4.7049754575555013E-2</v>
      </c>
      <c r="G9" s="80">
        <v>13.256830511833535</v>
      </c>
      <c r="H9" s="11">
        <v>201.15633241140111</v>
      </c>
      <c r="I9" s="12">
        <v>3.0275676476226367</v>
      </c>
      <c r="J9" s="13">
        <v>4.7049754575555019E-2</v>
      </c>
      <c r="K9" s="12">
        <v>13.256830511833535</v>
      </c>
      <c r="L9" s="13">
        <v>3.2249644259818709E-2</v>
      </c>
      <c r="M9" s="12">
        <v>13.59815138467034</v>
      </c>
      <c r="N9" s="14">
        <v>4.9712578670146907E-3</v>
      </c>
      <c r="O9" s="12">
        <v>3.0275676476226367</v>
      </c>
      <c r="P9" s="82">
        <v>0.22264553187984928</v>
      </c>
      <c r="Q9" s="12">
        <v>31.951753199999999</v>
      </c>
      <c r="R9" s="12">
        <v>0.99797369999999996</v>
      </c>
      <c r="S9" s="76"/>
      <c r="T9" s="11">
        <v>685.84688854322678</v>
      </c>
      <c r="U9" s="18">
        <v>4.5479841912223262E-2</v>
      </c>
      <c r="V9" s="15">
        <v>13.65381262957273</v>
      </c>
      <c r="W9" s="15">
        <v>2.4221516983337836</v>
      </c>
      <c r="X9" s="12">
        <v>3.4278204333439541</v>
      </c>
      <c r="Y9" s="15">
        <v>0.64106158779708622</v>
      </c>
      <c r="Z9" s="12">
        <v>16.882287793625565</v>
      </c>
      <c r="AA9" s="11">
        <v>60.937896268641516</v>
      </c>
      <c r="AB9" s="11">
        <v>94.868117554936632</v>
      </c>
      <c r="AC9" s="11">
        <v>171.81253262545312</v>
      </c>
      <c r="AD9" s="11">
        <v>10045.04393239103</v>
      </c>
      <c r="AE9" s="12">
        <v>31.445981210923296</v>
      </c>
      <c r="AF9" s="15">
        <v>3.1439533193744253</v>
      </c>
      <c r="AG9" s="11">
        <v>955.3965703771928</v>
      </c>
    </row>
    <row r="10" spans="1:33" x14ac:dyDescent="0.25">
      <c r="A10" s="10" t="s">
        <v>33</v>
      </c>
      <c r="B10" s="11">
        <v>71.955986649320806</v>
      </c>
      <c r="C10" s="84">
        <v>63.174910183903698</v>
      </c>
      <c r="D10" s="11">
        <v>202.03612792176301</v>
      </c>
      <c r="E10" s="12">
        <v>2.7322327595668021</v>
      </c>
      <c r="F10" s="13">
        <v>3.8759413350360421E-2</v>
      </c>
      <c r="G10" s="80">
        <v>12.479659110214037</v>
      </c>
      <c r="H10" s="11">
        <v>223.25997362776309</v>
      </c>
      <c r="I10" s="12">
        <v>5.439874450424691</v>
      </c>
      <c r="J10" s="13">
        <v>4.5166879898713042E-2</v>
      </c>
      <c r="K10" s="12">
        <v>13.759563959868466</v>
      </c>
      <c r="L10" s="13">
        <v>2.7893980722302349E-2</v>
      </c>
      <c r="M10" s="12">
        <v>14.795872208223972</v>
      </c>
      <c r="N10" s="14">
        <v>4.4790832129510154E-3</v>
      </c>
      <c r="O10" s="12">
        <v>5.439874450424691</v>
      </c>
      <c r="P10" s="82">
        <v>0.3676616270990129</v>
      </c>
      <c r="Q10" s="12">
        <v>32.145863400000003</v>
      </c>
      <c r="R10" s="12">
        <v>0.89807530000000002</v>
      </c>
      <c r="S10" s="76"/>
      <c r="T10" s="11">
        <v>1194.1418114923849</v>
      </c>
      <c r="U10" s="18">
        <v>0.13548006967697865</v>
      </c>
      <c r="V10" s="15">
        <v>17.941031024813622</v>
      </c>
      <c r="W10" s="15">
        <v>8.0157056715097603</v>
      </c>
      <c r="X10" s="12">
        <v>9.0209829437592788</v>
      </c>
      <c r="Y10" s="15">
        <v>1.7294088264522471</v>
      </c>
      <c r="Z10" s="12">
        <v>38.56477859587006</v>
      </c>
      <c r="AA10" s="11">
        <v>115.01686872697837</v>
      </c>
      <c r="AB10" s="11">
        <v>155.68434651570425</v>
      </c>
      <c r="AC10" s="11">
        <v>256.37678110763017</v>
      </c>
      <c r="AD10" s="11">
        <v>9962.5564181962036</v>
      </c>
      <c r="AE10" s="12">
        <v>35.613265582358871</v>
      </c>
      <c r="AF10" s="15">
        <v>3.1035246285549745</v>
      </c>
      <c r="AG10" s="11">
        <v>972.62531148946937</v>
      </c>
    </row>
    <row r="11" spans="1:33" x14ac:dyDescent="0.25">
      <c r="A11" s="10" t="s">
        <v>34</v>
      </c>
      <c r="B11" s="11">
        <v>88.777735192242403</v>
      </c>
      <c r="C11" s="84">
        <v>61.413778622975194</v>
      </c>
      <c r="D11" s="11">
        <v>196.88931313419042</v>
      </c>
      <c r="E11" s="12">
        <v>4.4031064512574947</v>
      </c>
      <c r="F11" s="13">
        <v>5.1592202190942342E-2</v>
      </c>
      <c r="G11" s="80">
        <v>9.2248302676879455</v>
      </c>
      <c r="H11" s="11">
        <v>205.30362865396026</v>
      </c>
      <c r="I11" s="12">
        <v>5.0479696746731202</v>
      </c>
      <c r="J11" s="13">
        <v>1.79969351223715E-2</v>
      </c>
      <c r="K11" s="12">
        <v>115.77470966990603</v>
      </c>
      <c r="L11" s="13">
        <v>1.2086573583436351E-2</v>
      </c>
      <c r="M11" s="12">
        <v>115.88470734737803</v>
      </c>
      <c r="N11" s="14">
        <v>4.8708345125526367E-3</v>
      </c>
      <c r="O11" s="12">
        <v>5.0479696746731202</v>
      </c>
      <c r="P11" s="82">
        <v>4.3560274605873903E-2</v>
      </c>
      <c r="Q11" s="12">
        <v>32.3492192</v>
      </c>
      <c r="R11" s="12">
        <v>1.2478757</v>
      </c>
      <c r="S11" s="76"/>
      <c r="T11" s="11">
        <v>884.80103671777317</v>
      </c>
      <c r="U11" s="18">
        <v>6.0814161714100513E-2</v>
      </c>
      <c r="V11" s="15">
        <v>17.108765744122682</v>
      </c>
      <c r="W11" s="15">
        <v>3.266771769425068</v>
      </c>
      <c r="X11" s="12">
        <v>4.083583804128577</v>
      </c>
      <c r="Y11" s="15">
        <v>0.58767210789019908</v>
      </c>
      <c r="Z11" s="12">
        <v>19.760603477759041</v>
      </c>
      <c r="AA11" s="11">
        <v>76.058120650693894</v>
      </c>
      <c r="AB11" s="11">
        <v>129.01952417817304</v>
      </c>
      <c r="AC11" s="11">
        <v>246.70379440329634</v>
      </c>
      <c r="AD11" s="11">
        <v>9865.2880304124519</v>
      </c>
      <c r="AE11" s="12">
        <v>30.001845751537438</v>
      </c>
      <c r="AF11" s="15">
        <v>2.9759392996093172</v>
      </c>
      <c r="AG11" s="11">
        <v>949.01146124388788</v>
      </c>
    </row>
    <row r="12" spans="1:33" x14ac:dyDescent="0.25">
      <c r="A12" s="10" t="s">
        <v>35</v>
      </c>
      <c r="B12" s="11">
        <v>44.198478351871202</v>
      </c>
      <c r="C12" s="84">
        <v>27.696553055816192</v>
      </c>
      <c r="D12" s="11">
        <v>157.88264104682722</v>
      </c>
      <c r="E12" s="12">
        <v>3.166860233599726</v>
      </c>
      <c r="F12" s="13">
        <v>0.20940373631555312</v>
      </c>
      <c r="G12" s="80">
        <v>6.6432780031886827</v>
      </c>
      <c r="H12" s="11">
        <v>293.32432056803316</v>
      </c>
      <c r="I12" s="12">
        <v>20.778549798913531</v>
      </c>
      <c r="J12" s="13">
        <v>0.32958149390942537</v>
      </c>
      <c r="K12" s="12">
        <v>18.013418254396548</v>
      </c>
      <c r="L12" s="13">
        <v>0.15492304317702038</v>
      </c>
      <c r="M12" s="12">
        <v>27.499661251618289</v>
      </c>
      <c r="N12" s="14">
        <v>3.4091956577738383E-3</v>
      </c>
      <c r="O12" s="12">
        <v>20.778549798913531</v>
      </c>
      <c r="P12" s="82">
        <v>0.75559293653810966</v>
      </c>
      <c r="Q12" s="12">
        <v>32.4558027</v>
      </c>
      <c r="R12" s="12">
        <v>1.4400322999999999</v>
      </c>
      <c r="S12" s="76"/>
      <c r="T12" s="11">
        <v>411.4233351514834</v>
      </c>
      <c r="U12" s="18">
        <v>65.287868628583993</v>
      </c>
      <c r="V12" s="15">
        <v>29.470996801502306</v>
      </c>
      <c r="W12" s="15">
        <v>8.7134026133553579</v>
      </c>
      <c r="X12" s="12">
        <v>2.9796155899928309</v>
      </c>
      <c r="Y12" s="15">
        <v>0.46134652012901028</v>
      </c>
      <c r="Z12" s="12">
        <v>10.743113604103071</v>
      </c>
      <c r="AA12" s="11">
        <v>35.193368459450689</v>
      </c>
      <c r="AB12" s="11">
        <v>54.020990596949595</v>
      </c>
      <c r="AC12" s="11">
        <v>97.735863193587477</v>
      </c>
      <c r="AD12" s="11">
        <v>7212.9268103612494</v>
      </c>
      <c r="AE12" s="12">
        <v>42.831753855028069</v>
      </c>
      <c r="AF12" s="15">
        <v>11.324113252847965</v>
      </c>
      <c r="AG12" s="11">
        <v>999.0851938097735</v>
      </c>
    </row>
    <row r="13" spans="1:33" x14ac:dyDescent="0.25">
      <c r="A13" s="10" t="s">
        <v>36</v>
      </c>
      <c r="B13" s="11">
        <v>78.885338273030399</v>
      </c>
      <c r="C13" s="84">
        <v>67.802758485843057</v>
      </c>
      <c r="D13" s="11">
        <v>196.13963279438994</v>
      </c>
      <c r="E13" s="12">
        <v>2.5977496815841787</v>
      </c>
      <c r="F13" s="13">
        <v>4.9987207789614269E-2</v>
      </c>
      <c r="G13" s="80">
        <v>10.468642358573405</v>
      </c>
      <c r="H13" s="11">
        <v>202.8740720796286</v>
      </c>
      <c r="I13" s="12">
        <v>3.5564002739348624</v>
      </c>
      <c r="J13" s="13">
        <v>2.2940769790204651E-2</v>
      </c>
      <c r="K13" s="12">
        <v>89.434677613692486</v>
      </c>
      <c r="L13" s="13">
        <v>1.5591313893634978E-2</v>
      </c>
      <c r="M13" s="12">
        <v>89.50536041362858</v>
      </c>
      <c r="N13" s="14">
        <v>4.9291661065860469E-3</v>
      </c>
      <c r="O13" s="12">
        <v>3.5564002739348624</v>
      </c>
      <c r="P13" s="82">
        <v>3.973393612963258E-2</v>
      </c>
      <c r="Q13" s="12">
        <v>32.646045800000003</v>
      </c>
      <c r="R13" s="12">
        <v>0.8738418</v>
      </c>
      <c r="S13" s="76"/>
      <c r="T13" s="11">
        <v>1176.9996603491627</v>
      </c>
      <c r="U13" s="18">
        <v>0.16777345993265977</v>
      </c>
      <c r="V13" s="15">
        <v>17.445301770423711</v>
      </c>
      <c r="W13" s="15">
        <v>9.3741584473290498</v>
      </c>
      <c r="X13" s="12">
        <v>9.2753015957649918</v>
      </c>
      <c r="Y13" s="15">
        <v>1.7461257312173719</v>
      </c>
      <c r="Z13" s="12">
        <v>38.057018496830807</v>
      </c>
      <c r="AA13" s="11">
        <v>111.0988230295863</v>
      </c>
      <c r="AB13" s="11">
        <v>147.17419019558713</v>
      </c>
      <c r="AC13" s="11">
        <v>239.77205319858228</v>
      </c>
      <c r="AD13" s="11">
        <v>9234.6765067795841</v>
      </c>
      <c r="AE13" s="12">
        <v>34.508629296605946</v>
      </c>
      <c r="AF13" s="15">
        <v>2.3434417241658148</v>
      </c>
      <c r="AG13" s="11">
        <v>968.21763185596524</v>
      </c>
    </row>
    <row r="14" spans="1:33" x14ac:dyDescent="0.25">
      <c r="A14" s="10" t="s">
        <v>37</v>
      </c>
      <c r="B14" s="11">
        <v>67.406838053273006</v>
      </c>
      <c r="C14" s="84">
        <v>57.900000585442008</v>
      </c>
      <c r="D14" s="11">
        <v>194.72948135481835</v>
      </c>
      <c r="E14" s="12">
        <v>2.7521140027418363</v>
      </c>
      <c r="F14" s="13">
        <v>5.258254779751094E-2</v>
      </c>
      <c r="G14" s="80">
        <v>10.528620336298399</v>
      </c>
      <c r="H14" s="11">
        <v>191.08039494697158</v>
      </c>
      <c r="I14" s="12">
        <v>3.3297939459205419</v>
      </c>
      <c r="J14" s="13">
        <v>6.7295429286713948E-2</v>
      </c>
      <c r="K14" s="12">
        <v>22.927088103667721</v>
      </c>
      <c r="L14" s="13">
        <v>4.8559109335246722E-2</v>
      </c>
      <c r="M14" s="12">
        <v>23.167626046611488</v>
      </c>
      <c r="N14" s="14">
        <v>5.2333992729998221E-3</v>
      </c>
      <c r="O14" s="12">
        <v>3.3297939459205419</v>
      </c>
      <c r="P14" s="82">
        <v>0.14372616077371292</v>
      </c>
      <c r="Q14" s="12">
        <v>32.773896700000002</v>
      </c>
      <c r="R14" s="12">
        <v>0.92949519999999997</v>
      </c>
      <c r="S14" s="76"/>
      <c r="T14" s="11">
        <v>1060.8483498663916</v>
      </c>
      <c r="U14" s="18">
        <v>0.19198562987352549</v>
      </c>
      <c r="V14" s="15">
        <v>16.492410952404292</v>
      </c>
      <c r="W14" s="15">
        <v>9.1101944581755738</v>
      </c>
      <c r="X14" s="12">
        <v>9.4441568273061556</v>
      </c>
      <c r="Y14" s="15">
        <v>1.7507231905900809</v>
      </c>
      <c r="Z14" s="12">
        <v>34.431597386882835</v>
      </c>
      <c r="AA14" s="11">
        <v>99.565802559103716</v>
      </c>
      <c r="AB14" s="11">
        <v>138.00320571563341</v>
      </c>
      <c r="AC14" s="11">
        <v>225.17709357067551</v>
      </c>
      <c r="AD14" s="11">
        <v>9175.0621645372958</v>
      </c>
      <c r="AE14" s="12">
        <v>36.990757409870575</v>
      </c>
      <c r="AF14" s="15">
        <v>2.8419436490275021</v>
      </c>
      <c r="AG14" s="11">
        <v>977.97575582984337</v>
      </c>
    </row>
    <row r="15" spans="1:33" x14ac:dyDescent="0.25">
      <c r="A15" s="10" t="s">
        <v>38</v>
      </c>
      <c r="B15" s="11">
        <v>73.989054253323104</v>
      </c>
      <c r="C15" s="84">
        <v>63.496387426883672</v>
      </c>
      <c r="D15" s="11">
        <v>194.12473378418869</v>
      </c>
      <c r="E15" s="12">
        <v>5.3149179111700926</v>
      </c>
      <c r="F15" s="13">
        <v>5.1570275061616891E-2</v>
      </c>
      <c r="G15" s="80">
        <v>10.909310588462922</v>
      </c>
      <c r="H15" s="11">
        <v>194.12473378418869</v>
      </c>
      <c r="I15" s="12">
        <v>5.3149179111700926</v>
      </c>
      <c r="J15" s="13">
        <v>5.1570275061616891E-2</v>
      </c>
      <c r="K15" s="12">
        <v>10.909310588462922</v>
      </c>
      <c r="L15" s="13">
        <v>3.6628560343065789E-2</v>
      </c>
      <c r="M15" s="12">
        <v>12.135131227886491</v>
      </c>
      <c r="N15" s="14">
        <v>5.1513270900951482E-3</v>
      </c>
      <c r="O15" s="12">
        <v>5.3149179111700926</v>
      </c>
      <c r="P15" s="82">
        <v>0.43797778626047562</v>
      </c>
      <c r="Q15" s="12">
        <v>32.918133300000001</v>
      </c>
      <c r="R15" s="12">
        <v>1.7622854999999999</v>
      </c>
      <c r="S15" s="76"/>
      <c r="T15" s="11">
        <v>1160.1642712225682</v>
      </c>
      <c r="U15" s="18">
        <v>0.40696154269121926</v>
      </c>
      <c r="V15" s="15">
        <v>19.960129855146558</v>
      </c>
      <c r="W15" s="15">
        <v>14.870200412681259</v>
      </c>
      <c r="X15" s="12">
        <v>11.575836253768598</v>
      </c>
      <c r="Y15" s="15">
        <v>2.0345069990698903</v>
      </c>
      <c r="Z15" s="12">
        <v>39.764682246527045</v>
      </c>
      <c r="AA15" s="11">
        <v>113.70353415167816</v>
      </c>
      <c r="AB15" s="11">
        <v>153.84050256834186</v>
      </c>
      <c r="AC15" s="11">
        <v>250.58120345114523</v>
      </c>
      <c r="AD15" s="11">
        <v>9847.1650750934878</v>
      </c>
      <c r="AE15" s="12">
        <v>41.827683889410089</v>
      </c>
      <c r="AF15" s="15">
        <v>3.1031698503005951</v>
      </c>
      <c r="AG15" s="11">
        <v>995.62157315799527</v>
      </c>
    </row>
    <row r="16" spans="1:33" x14ac:dyDescent="0.25">
      <c r="A16" s="10" t="s">
        <v>39</v>
      </c>
      <c r="B16" s="11">
        <v>82.673095641496303</v>
      </c>
      <c r="C16" s="84">
        <v>74.94852663540739</v>
      </c>
      <c r="D16" s="11">
        <v>194.83713820726783</v>
      </c>
      <c r="E16" s="12">
        <v>2.5538535623817262</v>
      </c>
      <c r="F16" s="13">
        <v>4.3687696233587744E-2</v>
      </c>
      <c r="G16" s="80">
        <v>10.716329358833411</v>
      </c>
      <c r="H16" s="11">
        <v>189.06545474341905</v>
      </c>
      <c r="I16" s="12">
        <v>3.3035441371307614</v>
      </c>
      <c r="J16" s="13">
        <v>6.7210058968798322E-2</v>
      </c>
      <c r="K16" s="12">
        <v>24.957052211296347</v>
      </c>
      <c r="L16" s="13">
        <v>4.9014363534544504E-2</v>
      </c>
      <c r="M16" s="12">
        <v>25.174746452414233</v>
      </c>
      <c r="N16" s="14">
        <v>5.2891735370541445E-3</v>
      </c>
      <c r="O16" s="12">
        <v>3.3035441371307614</v>
      </c>
      <c r="P16" s="82">
        <v>0.13122452467893495</v>
      </c>
      <c r="Q16" s="12">
        <v>33.126257299999999</v>
      </c>
      <c r="R16" s="12">
        <v>0.86672729999999998</v>
      </c>
      <c r="S16" s="76"/>
      <c r="T16" s="11">
        <v>1224.588140536008</v>
      </c>
      <c r="U16" s="18">
        <v>0.73873236631913586</v>
      </c>
      <c r="V16" s="15">
        <v>21.319026473109975</v>
      </c>
      <c r="W16" s="15">
        <v>19.034006962309896</v>
      </c>
      <c r="X16" s="12">
        <v>14.107909956668369</v>
      </c>
      <c r="Y16" s="15">
        <v>2.3066991533134904</v>
      </c>
      <c r="Z16" s="12">
        <v>44.980163654912026</v>
      </c>
      <c r="AA16" s="11">
        <v>118.64528317409145</v>
      </c>
      <c r="AB16" s="11">
        <v>157.19739554310129</v>
      </c>
      <c r="AC16" s="11">
        <v>247.39102116241514</v>
      </c>
      <c r="AD16" s="11">
        <v>8560.0621006224537</v>
      </c>
      <c r="AE16" s="12">
        <v>45.033571995649105</v>
      </c>
      <c r="AF16" s="15">
        <v>2.6246223878625909</v>
      </c>
      <c r="AG16" s="11">
        <v>1006.4671807017876</v>
      </c>
    </row>
    <row r="17" spans="1:33" x14ac:dyDescent="0.25">
      <c r="A17" s="10" t="s">
        <v>40</v>
      </c>
      <c r="B17" s="11">
        <v>70.927991521807797</v>
      </c>
      <c r="C17" s="84">
        <v>53.348340372852526</v>
      </c>
      <c r="D17" s="11">
        <v>194.92078606748291</v>
      </c>
      <c r="E17" s="12">
        <v>2.6935823967644157</v>
      </c>
      <c r="F17" s="13">
        <v>4.0194184689893227E-2</v>
      </c>
      <c r="G17" s="80">
        <v>11.93817997465119</v>
      </c>
      <c r="H17" s="11">
        <v>202.33855817229576</v>
      </c>
      <c r="I17" s="12">
        <v>3.8083509790365659</v>
      </c>
      <c r="J17" s="13">
        <v>9.8429308644183439E-3</v>
      </c>
      <c r="K17" s="12">
        <v>232.03490864577972</v>
      </c>
      <c r="L17" s="13">
        <v>6.7072896033506559E-3</v>
      </c>
      <c r="M17" s="12">
        <v>232.06615946198377</v>
      </c>
      <c r="N17" s="14">
        <v>4.9422117515954518E-3</v>
      </c>
      <c r="O17" s="12">
        <v>3.8083509790365659</v>
      </c>
      <c r="P17" s="82">
        <v>1.6410626124316225E-2</v>
      </c>
      <c r="Q17" s="12">
        <v>33.257486700000001</v>
      </c>
      <c r="R17" s="12">
        <v>0.91627749999999997</v>
      </c>
      <c r="S17" s="76"/>
      <c r="T17" s="11">
        <v>969.1422062757747</v>
      </c>
      <c r="U17" s="18">
        <v>3.2168602674536168E-2</v>
      </c>
      <c r="V17" s="15">
        <v>15.165575341132445</v>
      </c>
      <c r="W17" s="15">
        <v>3.4664728921856418</v>
      </c>
      <c r="X17" s="12">
        <v>5.4397498882039237</v>
      </c>
      <c r="Y17" s="15">
        <v>1.0967033113171099</v>
      </c>
      <c r="Z17" s="12">
        <v>26.073496202737502</v>
      </c>
      <c r="AA17" s="11">
        <v>86.617662113204361</v>
      </c>
      <c r="AB17" s="11">
        <v>125.59261727869449</v>
      </c>
      <c r="AC17" s="11">
        <v>208.92341502672909</v>
      </c>
      <c r="AD17" s="11">
        <v>8954.9101979074967</v>
      </c>
      <c r="AE17" s="12">
        <v>31.90186002469942</v>
      </c>
      <c r="AF17" s="15">
        <v>2.2739571445872375</v>
      </c>
      <c r="AG17" s="11">
        <v>957.36477678622896</v>
      </c>
    </row>
    <row r="18" spans="1:33" x14ac:dyDescent="0.25">
      <c r="A18" s="10" t="s">
        <v>41</v>
      </c>
      <c r="B18" s="11">
        <v>87.504948876062699</v>
      </c>
      <c r="C18" s="84">
        <v>81.473765631240951</v>
      </c>
      <c r="D18" s="11">
        <v>193.1030618093001</v>
      </c>
      <c r="E18" s="12">
        <v>2.5417199988346471</v>
      </c>
      <c r="F18" s="13">
        <v>3.6920513428943737E-2</v>
      </c>
      <c r="G18" s="80">
        <v>11.473393909141231</v>
      </c>
      <c r="H18" s="11">
        <v>190.16251357600677</v>
      </c>
      <c r="I18" s="12">
        <v>2.9631371668860838</v>
      </c>
      <c r="J18" s="13">
        <v>4.9115887548403674E-2</v>
      </c>
      <c r="K18" s="12">
        <v>25.889536460135549</v>
      </c>
      <c r="L18" s="13">
        <v>3.5612163763638585E-2</v>
      </c>
      <c r="M18" s="12">
        <v>26.058554833115164</v>
      </c>
      <c r="N18" s="14">
        <v>5.2586599808500441E-3</v>
      </c>
      <c r="O18" s="12">
        <v>2.9631371668860838</v>
      </c>
      <c r="P18" s="82">
        <v>0.11371072516732718</v>
      </c>
      <c r="Q18" s="12">
        <v>33.707523000000002</v>
      </c>
      <c r="R18" s="12">
        <v>0.87354549999999997</v>
      </c>
      <c r="S18" s="76"/>
      <c r="T18" s="11">
        <v>1359.4316832845559</v>
      </c>
      <c r="U18" s="18">
        <v>0.41363457320176589</v>
      </c>
      <c r="V18" s="15">
        <v>23.677690732398947</v>
      </c>
      <c r="W18" s="15">
        <v>17.586732888712039</v>
      </c>
      <c r="X18" s="12">
        <v>14.483191477181425</v>
      </c>
      <c r="Y18" s="15">
        <v>2.4619852955336432</v>
      </c>
      <c r="Z18" s="12">
        <v>48.478081952353456</v>
      </c>
      <c r="AA18" s="11">
        <v>136.32675377368335</v>
      </c>
      <c r="AB18" s="11">
        <v>179.01655026857179</v>
      </c>
      <c r="AC18" s="11">
        <v>282.83183168132985</v>
      </c>
      <c r="AD18" s="11">
        <v>9574.3401159531713</v>
      </c>
      <c r="AE18" s="12">
        <v>38.614073715715698</v>
      </c>
      <c r="AF18" s="15">
        <v>3.0091893114599517</v>
      </c>
      <c r="AG18" s="11">
        <v>984.08668914764553</v>
      </c>
    </row>
    <row r="19" spans="1:33" x14ac:dyDescent="0.25">
      <c r="A19" s="10" t="s">
        <v>42</v>
      </c>
      <c r="B19" s="11">
        <v>35.705234301548302</v>
      </c>
      <c r="C19" s="84">
        <v>17.109681884192657</v>
      </c>
      <c r="D19" s="11">
        <v>191.93355301694004</v>
      </c>
      <c r="E19" s="12">
        <v>3.5089503486331948</v>
      </c>
      <c r="F19" s="13">
        <v>3.8355440230685017E-2</v>
      </c>
      <c r="G19" s="80">
        <v>17.05550171827451</v>
      </c>
      <c r="H19" s="11">
        <v>205.85950575294214</v>
      </c>
      <c r="I19" s="12">
        <v>6.2195187537686785</v>
      </c>
      <c r="J19" s="13">
        <v>1.9648327342434189E-2</v>
      </c>
      <c r="K19" s="12">
        <v>80.614222046676431</v>
      </c>
      <c r="L19" s="13">
        <v>1.3160001351728238E-2</v>
      </c>
      <c r="M19" s="12">
        <v>80.853789086964454</v>
      </c>
      <c r="N19" s="14">
        <v>4.8576819240988972E-3</v>
      </c>
      <c r="O19" s="12">
        <v>6.2195187537686785</v>
      </c>
      <c r="P19" s="82">
        <v>7.692303383678295E-2</v>
      </c>
      <c r="Q19" s="12">
        <v>33.851886999999998</v>
      </c>
      <c r="R19" s="12">
        <v>1.2175339999999999</v>
      </c>
      <c r="S19" s="77"/>
      <c r="T19" s="11">
        <v>302.9972807514132</v>
      </c>
      <c r="U19" s="18">
        <v>3.3669869702820675E-2</v>
      </c>
      <c r="V19" s="15">
        <v>10.163184322318294</v>
      </c>
      <c r="W19" s="15">
        <v>1.0107034778387871</v>
      </c>
      <c r="X19" s="12">
        <v>1.4726658759104652</v>
      </c>
      <c r="Y19" s="15">
        <v>0.27859632349002644</v>
      </c>
      <c r="Z19" s="12">
        <v>6.8412814731260934</v>
      </c>
      <c r="AA19" s="11">
        <v>25.697315452836779</v>
      </c>
      <c r="AB19" s="11">
        <v>42.061327129553966</v>
      </c>
      <c r="AC19" s="11">
        <v>80.237435627485652</v>
      </c>
      <c r="AD19" s="11">
        <v>8497.7645381466446</v>
      </c>
      <c r="AE19" s="12">
        <v>26.045797089520605</v>
      </c>
      <c r="AF19" s="15">
        <v>2.8914445401886701</v>
      </c>
      <c r="AG19" s="11">
        <v>930.20039659672352</v>
      </c>
    </row>
    <row r="20" spans="1:33" x14ac:dyDescent="0.25">
      <c r="A20" s="10" t="s">
        <v>43</v>
      </c>
      <c r="B20" s="11">
        <v>61.744207193985098</v>
      </c>
      <c r="C20" s="84">
        <v>48.64284957940535</v>
      </c>
      <c r="D20" s="11">
        <v>182.96903860791522</v>
      </c>
      <c r="E20" s="12">
        <v>3.0671842606824375</v>
      </c>
      <c r="F20" s="13">
        <v>4.0980691672970873E-2</v>
      </c>
      <c r="G20" s="80">
        <v>22.106774416619633</v>
      </c>
      <c r="H20" s="11">
        <v>182.96903860791522</v>
      </c>
      <c r="I20" s="12">
        <v>3.0671842606824375</v>
      </c>
      <c r="J20" s="13">
        <v>4.0980691672970866E-2</v>
      </c>
      <c r="K20" s="12">
        <v>22.106774416619633</v>
      </c>
      <c r="L20" s="13">
        <v>3.0881824656561245E-2</v>
      </c>
      <c r="M20" s="12">
        <v>22.318537012902222</v>
      </c>
      <c r="N20" s="14">
        <v>5.4654055549961233E-3</v>
      </c>
      <c r="O20" s="12">
        <v>3.0671842606824375</v>
      </c>
      <c r="P20" s="82">
        <v>0.13742765750771727</v>
      </c>
      <c r="Q20" s="12">
        <v>35.390920399999999</v>
      </c>
      <c r="R20" s="12">
        <v>1.1555017999999999</v>
      </c>
      <c r="S20" s="78"/>
      <c r="T20" s="11">
        <v>888.89857966866737</v>
      </c>
      <c r="U20" s="18">
        <v>0.18557663799691326</v>
      </c>
      <c r="V20" s="15">
        <v>15.430333783977092</v>
      </c>
      <c r="W20" s="15">
        <v>8.6091322860801931</v>
      </c>
      <c r="X20" s="12">
        <v>7.9197068368733499</v>
      </c>
      <c r="Y20" s="15">
        <v>1.3397790314417446</v>
      </c>
      <c r="Z20" s="12">
        <v>27.858682257288041</v>
      </c>
      <c r="AA20" s="11">
        <v>83.387893203399713</v>
      </c>
      <c r="AB20" s="11">
        <v>115.297610367183</v>
      </c>
      <c r="AC20" s="11">
        <v>190.56909399948819</v>
      </c>
      <c r="AD20" s="11">
        <v>9135.4561531731615</v>
      </c>
      <c r="AE20" s="12">
        <v>32.787839273608263</v>
      </c>
      <c r="AF20" s="15">
        <v>3.2959250584297433</v>
      </c>
      <c r="AG20" s="11">
        <v>961.12819782816609</v>
      </c>
    </row>
    <row r="21" spans="1:33" x14ac:dyDescent="0.25">
      <c r="A21" s="19"/>
      <c r="B21" s="11"/>
      <c r="C21" s="11"/>
      <c r="D21" s="11"/>
      <c r="E21" s="12"/>
      <c r="F21" s="13"/>
      <c r="G21" s="12"/>
      <c r="H21" s="11"/>
      <c r="I21" s="12"/>
      <c r="J21" s="13"/>
      <c r="K21" s="11"/>
      <c r="L21" s="13"/>
      <c r="M21" s="11"/>
      <c r="N21" s="17"/>
      <c r="O21" s="12"/>
      <c r="P21" s="15"/>
      <c r="Q21" s="12"/>
      <c r="R21" s="12"/>
      <c r="S21" s="20"/>
      <c r="T21" s="11"/>
      <c r="U21" s="18"/>
      <c r="V21" s="15"/>
      <c r="W21" s="15"/>
      <c r="X21" s="12"/>
      <c r="Y21" s="15"/>
      <c r="Z21" s="12"/>
      <c r="AA21" s="11"/>
      <c r="AB21" s="11"/>
      <c r="AC21" s="11"/>
      <c r="AD21" s="11"/>
      <c r="AE21" s="12"/>
      <c r="AF21" s="15"/>
      <c r="AG21" s="11"/>
    </row>
    <row r="22" spans="1:33" ht="45" x14ac:dyDescent="0.25">
      <c r="A22" s="19"/>
      <c r="B22" s="11"/>
      <c r="C22" s="11"/>
      <c r="D22" s="11"/>
      <c r="E22" s="12"/>
      <c r="F22" s="13"/>
      <c r="G22" s="12"/>
      <c r="H22" s="11"/>
      <c r="I22" s="21"/>
      <c r="J22" s="22"/>
      <c r="L22" s="13"/>
      <c r="M22" s="11"/>
      <c r="N22" s="17"/>
      <c r="O22" s="12"/>
      <c r="Q22" s="86" t="s">
        <v>201</v>
      </c>
      <c r="R22" s="111" t="s">
        <v>234</v>
      </c>
      <c r="S22" s="87" t="s">
        <v>26</v>
      </c>
      <c r="T22" s="11"/>
      <c r="U22" s="18"/>
      <c r="V22" s="15"/>
      <c r="W22" s="15"/>
      <c r="X22" s="12"/>
      <c r="Y22" s="15"/>
      <c r="Z22" s="12"/>
      <c r="AA22" s="11"/>
      <c r="AB22" s="11"/>
      <c r="AC22" s="11"/>
      <c r="AD22" s="11"/>
      <c r="AE22" s="12"/>
      <c r="AF22" s="15"/>
      <c r="AG22" s="11"/>
    </row>
    <row r="23" spans="1:33" x14ac:dyDescent="0.25">
      <c r="A23" s="19"/>
      <c r="B23" s="11"/>
      <c r="C23" s="11"/>
      <c r="D23" s="11"/>
      <c r="E23" s="12"/>
      <c r="F23" s="13"/>
      <c r="G23" s="12"/>
      <c r="H23" s="11"/>
      <c r="I23" s="21"/>
      <c r="K23" s="23"/>
      <c r="L23" s="13"/>
      <c r="M23" s="11"/>
      <c r="N23" s="17"/>
      <c r="O23" s="12"/>
      <c r="Q23" s="88">
        <v>32.577771198827399</v>
      </c>
      <c r="R23" s="89">
        <v>0.54003051182362838</v>
      </c>
      <c r="S23" s="90">
        <v>1.0534688466526201</v>
      </c>
      <c r="T23" s="11"/>
      <c r="U23" s="18"/>
      <c r="V23" s="15"/>
      <c r="W23" s="15"/>
      <c r="X23" s="12"/>
      <c r="Y23" s="15"/>
      <c r="Z23" s="12"/>
      <c r="AA23" s="11"/>
      <c r="AB23" s="11"/>
      <c r="AC23" s="11"/>
      <c r="AD23" s="11"/>
      <c r="AE23" s="12"/>
      <c r="AF23" s="15"/>
      <c r="AG23" s="11"/>
    </row>
    <row r="24" spans="1:33" x14ac:dyDescent="0.25">
      <c r="P24" s="21"/>
      <c r="Q24" s="22"/>
    </row>
    <row r="25" spans="1:33" x14ac:dyDescent="0.25">
      <c r="P25" s="21"/>
      <c r="Q25" s="22"/>
    </row>
    <row r="26" spans="1:33" x14ac:dyDescent="0.25">
      <c r="A26" s="2" t="s">
        <v>44</v>
      </c>
      <c r="B26" s="112"/>
      <c r="C26" s="113"/>
      <c r="D26" s="114" t="s">
        <v>0</v>
      </c>
      <c r="E26" s="115"/>
      <c r="F26" s="115"/>
      <c r="G26" s="116"/>
      <c r="H26" s="114" t="s">
        <v>1</v>
      </c>
      <c r="I26" s="115"/>
      <c r="J26" s="115"/>
      <c r="K26" s="115"/>
      <c r="L26" s="115"/>
      <c r="M26" s="115"/>
      <c r="N26" s="115"/>
      <c r="O26" s="115"/>
      <c r="P26" s="116"/>
      <c r="Q26" s="117" t="s">
        <v>2</v>
      </c>
      <c r="R26" s="118"/>
      <c r="S26" s="118"/>
      <c r="T26" s="114" t="s">
        <v>3</v>
      </c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</row>
    <row r="27" spans="1:33" ht="48" thickBot="1" x14ac:dyDescent="0.3">
      <c r="A27" s="3" t="s">
        <v>4</v>
      </c>
      <c r="B27" s="4" t="s">
        <v>5</v>
      </c>
      <c r="C27" s="4" t="s">
        <v>6</v>
      </c>
      <c r="D27" s="5" t="s">
        <v>193</v>
      </c>
      <c r="E27" s="4" t="s">
        <v>7</v>
      </c>
      <c r="F27" s="4" t="s">
        <v>194</v>
      </c>
      <c r="G27" s="6" t="s">
        <v>7</v>
      </c>
      <c r="H27" s="5" t="s">
        <v>196</v>
      </c>
      <c r="I27" s="4" t="s">
        <v>7</v>
      </c>
      <c r="J27" s="4" t="s">
        <v>197</v>
      </c>
      <c r="K27" s="4" t="s">
        <v>7</v>
      </c>
      <c r="L27" s="4" t="s">
        <v>198</v>
      </c>
      <c r="M27" s="4" t="s">
        <v>7</v>
      </c>
      <c r="N27" s="4" t="s">
        <v>199</v>
      </c>
      <c r="O27" s="4" t="s">
        <v>7</v>
      </c>
      <c r="P27" s="6" t="s">
        <v>8</v>
      </c>
      <c r="Q27" s="7" t="s">
        <v>9</v>
      </c>
      <c r="R27" s="7" t="s">
        <v>10</v>
      </c>
      <c r="S27" s="8" t="s">
        <v>11</v>
      </c>
      <c r="T27" s="9" t="s">
        <v>12</v>
      </c>
      <c r="U27" s="9" t="s">
        <v>13</v>
      </c>
      <c r="V27" s="9" t="s">
        <v>14</v>
      </c>
      <c r="W27" s="9" t="s">
        <v>15</v>
      </c>
      <c r="X27" s="9" t="s">
        <v>16</v>
      </c>
      <c r="Y27" s="9" t="s">
        <v>17</v>
      </c>
      <c r="Z27" s="9" t="s">
        <v>18</v>
      </c>
      <c r="AA27" s="9" t="s">
        <v>19</v>
      </c>
      <c r="AB27" s="9" t="s">
        <v>20</v>
      </c>
      <c r="AC27" s="9" t="s">
        <v>21</v>
      </c>
      <c r="AD27" s="9" t="s">
        <v>22</v>
      </c>
      <c r="AE27" s="9" t="s">
        <v>23</v>
      </c>
      <c r="AF27" s="9" t="s">
        <v>24</v>
      </c>
      <c r="AG27" s="9" t="s">
        <v>25</v>
      </c>
    </row>
    <row r="28" spans="1:33" ht="16.5" thickTop="1" x14ac:dyDescent="0.25">
      <c r="A28" s="10" t="s">
        <v>45</v>
      </c>
      <c r="B28" s="11">
        <v>329.873532294879</v>
      </c>
      <c r="C28" s="83">
        <v>1045.7656518114516</v>
      </c>
      <c r="D28" s="11">
        <v>192.51460084316085</v>
      </c>
      <c r="E28" s="12">
        <v>2.722660639036103</v>
      </c>
      <c r="F28" s="13">
        <v>6.0398435345862353E-2</v>
      </c>
      <c r="G28" s="79">
        <v>4.329933471997113</v>
      </c>
      <c r="H28" s="11">
        <v>196.02318883142294</v>
      </c>
      <c r="I28" s="12">
        <v>2.84209508469689</v>
      </c>
      <c r="J28" s="13">
        <v>4.623166993989411E-2</v>
      </c>
      <c r="K28" s="12">
        <v>15.098856909572804</v>
      </c>
      <c r="L28" s="13">
        <v>3.2518717246225952E-2</v>
      </c>
      <c r="M28" s="12">
        <v>15.364015895794063</v>
      </c>
      <c r="N28" s="14">
        <v>5.1014372634249168E-3</v>
      </c>
      <c r="O28" s="12">
        <v>2.84209508469689</v>
      </c>
      <c r="P28" s="81">
        <v>0.18498386775783801</v>
      </c>
      <c r="Q28" s="12">
        <v>32.820869374231009</v>
      </c>
      <c r="R28" s="12">
        <v>0.89883405225511981</v>
      </c>
      <c r="S28" s="76"/>
      <c r="T28" s="11">
        <v>3713.2915514437968</v>
      </c>
      <c r="U28" s="18">
        <v>1.0683750813982893</v>
      </c>
      <c r="V28" s="15">
        <v>118.02701206190858</v>
      </c>
      <c r="W28" s="15">
        <v>23.538560510884498</v>
      </c>
      <c r="X28" s="12">
        <v>35.46082713614615</v>
      </c>
      <c r="Y28" s="15">
        <v>8.8758215421262516</v>
      </c>
      <c r="Z28" s="12">
        <v>162.56829350612071</v>
      </c>
      <c r="AA28" s="11">
        <v>416.32179890368411</v>
      </c>
      <c r="AB28" s="11">
        <v>457.40917254713139</v>
      </c>
      <c r="AC28" s="11">
        <v>636.34799167052756</v>
      </c>
      <c r="AD28" s="11">
        <v>7250.9651185744715</v>
      </c>
      <c r="AE28" s="12">
        <v>43.19449407380003</v>
      </c>
      <c r="AF28" s="15">
        <v>211.16807191748219</v>
      </c>
      <c r="AG28" s="11">
        <v>1000.3211256336801</v>
      </c>
    </row>
    <row r="29" spans="1:33" x14ac:dyDescent="0.25">
      <c r="A29" s="10" t="s">
        <v>46</v>
      </c>
      <c r="B29" s="11">
        <v>386.84156426094802</v>
      </c>
      <c r="C29" s="84">
        <v>889.20904539390267</v>
      </c>
      <c r="D29" s="11">
        <v>195.31516188882284</v>
      </c>
      <c r="E29" s="12">
        <v>1.7085154562552005</v>
      </c>
      <c r="F29" s="13">
        <v>4.7995781517739727E-2</v>
      </c>
      <c r="G29" s="80">
        <v>4.7194738373701313</v>
      </c>
      <c r="H29" s="11">
        <v>196.70439168968275</v>
      </c>
      <c r="I29" s="12">
        <v>1.7810192865307219</v>
      </c>
      <c r="J29" s="13">
        <v>4.2378625766851398E-2</v>
      </c>
      <c r="K29" s="12">
        <v>10.86699117305746</v>
      </c>
      <c r="L29" s="13">
        <v>2.9705309935080356E-2</v>
      </c>
      <c r="M29" s="12">
        <v>11.011971978456137</v>
      </c>
      <c r="N29" s="14">
        <v>5.0837705829038212E-3</v>
      </c>
      <c r="O29" s="12">
        <v>1.7810192865307219</v>
      </c>
      <c r="P29" s="82">
        <v>0.16173481825190936</v>
      </c>
      <c r="Q29" s="12">
        <v>32.866349725800319</v>
      </c>
      <c r="R29" s="12">
        <v>0.56839465361947439</v>
      </c>
      <c r="S29" s="76"/>
      <c r="T29" s="11">
        <v>3084.305364708051</v>
      </c>
      <c r="U29" s="18">
        <v>0.62727586415387593</v>
      </c>
      <c r="V29" s="15">
        <v>116.21568625341422</v>
      </c>
      <c r="W29" s="15">
        <v>24.572048087264051</v>
      </c>
      <c r="X29" s="12">
        <v>25.017511213290728</v>
      </c>
      <c r="Y29" s="15">
        <v>4.6957044063622133</v>
      </c>
      <c r="Z29" s="12">
        <v>105.72361482139681</v>
      </c>
      <c r="AA29" s="11">
        <v>294.84591519074513</v>
      </c>
      <c r="AB29" s="11">
        <v>397.15842277761863</v>
      </c>
      <c r="AC29" s="11">
        <v>619.73637216525708</v>
      </c>
      <c r="AD29" s="11">
        <v>9093.416125607946</v>
      </c>
      <c r="AE29" s="12">
        <v>17.958941589501375</v>
      </c>
      <c r="AF29" s="15">
        <v>2.3605554113603504</v>
      </c>
      <c r="AG29" s="11">
        <v>883.39876455025683</v>
      </c>
    </row>
    <row r="30" spans="1:33" x14ac:dyDescent="0.25">
      <c r="A30" s="10" t="s">
        <v>47</v>
      </c>
      <c r="B30" s="11">
        <v>144.766418326338</v>
      </c>
      <c r="C30" s="84">
        <v>272.22547417727554</v>
      </c>
      <c r="D30" s="11">
        <v>194.13446426086824</v>
      </c>
      <c r="E30" s="12">
        <v>2.1066006498272354</v>
      </c>
      <c r="F30" s="13">
        <v>5.0643027930148111E-2</v>
      </c>
      <c r="G30" s="80">
        <v>7.2157956034293615</v>
      </c>
      <c r="H30" s="11">
        <v>199.19055803583643</v>
      </c>
      <c r="I30" s="12">
        <v>2.5884978278872399</v>
      </c>
      <c r="J30" s="13">
        <v>3.0143883889871825E-2</v>
      </c>
      <c r="K30" s="12">
        <v>42.174558944484481</v>
      </c>
      <c r="L30" s="13">
        <v>2.0865641181585407E-2</v>
      </c>
      <c r="M30" s="12">
        <v>42.253919855639111</v>
      </c>
      <c r="N30" s="14">
        <v>5.0203182814523252E-3</v>
      </c>
      <c r="O30" s="12">
        <v>2.5884978278872399</v>
      </c>
      <c r="P30" s="82">
        <v>6.1260537169826268E-2</v>
      </c>
      <c r="Q30" s="12">
        <v>32.955242947856419</v>
      </c>
      <c r="R30" s="12">
        <v>0.70965671299006894</v>
      </c>
      <c r="S30" s="76"/>
      <c r="T30" s="11">
        <v>1573.2221264861616</v>
      </c>
      <c r="U30" s="18">
        <v>0.18399990665265284</v>
      </c>
      <c r="V30" s="15">
        <v>63.84952050305457</v>
      </c>
      <c r="W30" s="15">
        <v>17.615841710214742</v>
      </c>
      <c r="X30" s="12">
        <v>15.985906374303728</v>
      </c>
      <c r="Y30" s="15">
        <v>2.607063265195503</v>
      </c>
      <c r="Z30" s="12">
        <v>57.218798409030313</v>
      </c>
      <c r="AA30" s="11">
        <v>154.45983273999261</v>
      </c>
      <c r="AB30" s="11">
        <v>203.40742916331331</v>
      </c>
      <c r="AC30" s="11">
        <v>319.09724214030678</v>
      </c>
      <c r="AD30" s="11">
        <v>7866.6894443306192</v>
      </c>
      <c r="AE30" s="12">
        <v>16.154598601050086</v>
      </c>
      <c r="AF30" s="15">
        <v>3.3036342015267008</v>
      </c>
      <c r="AG30" s="11">
        <v>870.72804585342624</v>
      </c>
    </row>
    <row r="31" spans="1:33" x14ac:dyDescent="0.25">
      <c r="A31" s="10" t="s">
        <v>48</v>
      </c>
      <c r="B31" s="11">
        <v>84.386255142623099</v>
      </c>
      <c r="C31" s="84">
        <v>108.73863578371369</v>
      </c>
      <c r="D31" s="11">
        <v>192.80507619838355</v>
      </c>
      <c r="E31" s="12">
        <v>2.5199934116633207</v>
      </c>
      <c r="F31" s="13">
        <v>5.3663291194021474E-2</v>
      </c>
      <c r="G31" s="80">
        <v>9.4309156058731514</v>
      </c>
      <c r="H31" s="11">
        <v>198.72581545272433</v>
      </c>
      <c r="I31" s="12">
        <v>3.327035851752508</v>
      </c>
      <c r="J31" s="13">
        <v>2.9585615147716106E-2</v>
      </c>
      <c r="K31" s="12">
        <v>61.901426504372218</v>
      </c>
      <c r="L31" s="13">
        <v>2.0527099648699285E-2</v>
      </c>
      <c r="M31" s="12">
        <v>61.990771658651269</v>
      </c>
      <c r="N31" s="14">
        <v>5.0320588581904396E-3</v>
      </c>
      <c r="O31" s="12">
        <v>3.327035851752508</v>
      </c>
      <c r="P31" s="82">
        <v>5.3669857024407533E-2</v>
      </c>
      <c r="Q31" s="12">
        <v>33.054966693206758</v>
      </c>
      <c r="R31" s="12">
        <v>0.85837006725082965</v>
      </c>
      <c r="S31" s="76"/>
      <c r="T31" s="11">
        <v>687.35060996029199</v>
      </c>
      <c r="U31" s="18">
        <v>5.8978676790586958E-2</v>
      </c>
      <c r="V31" s="15">
        <v>48.444368915497797</v>
      </c>
      <c r="W31" s="15">
        <v>3.5583852934155638</v>
      </c>
      <c r="X31" s="12">
        <v>4.2733597749592027</v>
      </c>
      <c r="Y31" s="15">
        <v>0.77910480531384274</v>
      </c>
      <c r="Z31" s="12">
        <v>18.706429879128184</v>
      </c>
      <c r="AA31" s="11">
        <v>61.234264451028395</v>
      </c>
      <c r="AB31" s="11">
        <v>92.156517344166673</v>
      </c>
      <c r="AC31" s="11">
        <v>162.14479337183667</v>
      </c>
      <c r="AD31" s="11">
        <v>8176.0651177186091</v>
      </c>
      <c r="AE31" s="12">
        <v>13.58744657177462</v>
      </c>
      <c r="AF31" s="15">
        <v>3.1213954809267905</v>
      </c>
      <c r="AG31" s="11">
        <v>850.60597613208461</v>
      </c>
    </row>
    <row r="32" spans="1:33" x14ac:dyDescent="0.25">
      <c r="A32" s="10" t="s">
        <v>49</v>
      </c>
      <c r="B32" s="11">
        <v>295.65376664927902</v>
      </c>
      <c r="C32" s="84">
        <v>656.38521201571132</v>
      </c>
      <c r="D32" s="11">
        <v>193.07267207231797</v>
      </c>
      <c r="E32" s="12">
        <v>1.7801058366059137</v>
      </c>
      <c r="F32" s="13">
        <v>4.9318652362116869E-2</v>
      </c>
      <c r="G32" s="80">
        <v>5.1316946873218656</v>
      </c>
      <c r="H32" s="11">
        <v>198.21131710100946</v>
      </c>
      <c r="I32" s="12">
        <v>2.0857136787686055</v>
      </c>
      <c r="J32" s="13">
        <v>2.8334589073271924E-2</v>
      </c>
      <c r="K32" s="12">
        <v>32.375328318149741</v>
      </c>
      <c r="L32" s="13">
        <v>1.971014167385721E-2</v>
      </c>
      <c r="M32" s="12">
        <v>32.442442652454382</v>
      </c>
      <c r="N32" s="14">
        <v>5.0451206047452636E-3</v>
      </c>
      <c r="O32" s="12">
        <v>2.0857136787686055</v>
      </c>
      <c r="P32" s="82">
        <v>6.4289662190735633E-2</v>
      </c>
      <c r="Q32" s="12">
        <v>33.191820789028846</v>
      </c>
      <c r="R32" s="12">
        <v>0.59932528903919036</v>
      </c>
      <c r="S32" s="76"/>
      <c r="T32" s="11">
        <v>2867.0908096786225</v>
      </c>
      <c r="U32" s="18">
        <v>0.70996886172450491</v>
      </c>
      <c r="V32" s="15">
        <v>106.16507265779184</v>
      </c>
      <c r="W32" s="15">
        <v>26.255746948328493</v>
      </c>
      <c r="X32" s="12">
        <v>28.707768500943295</v>
      </c>
      <c r="Y32" s="15">
        <v>5.0676930498638519</v>
      </c>
      <c r="Z32" s="12">
        <v>107.41976187745141</v>
      </c>
      <c r="AA32" s="11">
        <v>295.86193555387615</v>
      </c>
      <c r="AB32" s="11">
        <v>370.82355559552661</v>
      </c>
      <c r="AC32" s="11">
        <v>516.07752884728234</v>
      </c>
      <c r="AD32" s="11">
        <v>8671.6435063514127</v>
      </c>
      <c r="AE32" s="12">
        <v>20.241075312998881</v>
      </c>
      <c r="AF32" s="15">
        <v>3.3360726123929236</v>
      </c>
      <c r="AG32" s="11">
        <v>898.0560443663262</v>
      </c>
    </row>
    <row r="33" spans="1:33" x14ac:dyDescent="0.25">
      <c r="A33" s="10" t="s">
        <v>50</v>
      </c>
      <c r="B33" s="11">
        <v>307.13929750434602</v>
      </c>
      <c r="C33" s="84">
        <v>628.28699317344831</v>
      </c>
      <c r="D33" s="11">
        <v>191.24229249953387</v>
      </c>
      <c r="E33" s="12">
        <v>2.8157748504329123</v>
      </c>
      <c r="F33" s="13">
        <v>4.8062964850808333E-2</v>
      </c>
      <c r="G33" s="80">
        <v>5.152287792107126</v>
      </c>
      <c r="H33" s="11">
        <v>191.24229249953387</v>
      </c>
      <c r="I33" s="12">
        <v>2.8157748504329123</v>
      </c>
      <c r="J33" s="13">
        <v>4.806296485080834E-2</v>
      </c>
      <c r="K33" s="12">
        <v>5.1522877921071251</v>
      </c>
      <c r="L33" s="13">
        <v>3.4651966921206014E-2</v>
      </c>
      <c r="M33" s="12">
        <v>5.8715123691453295</v>
      </c>
      <c r="N33" s="14">
        <v>5.2289689008117139E-3</v>
      </c>
      <c r="O33" s="12">
        <v>2.8157748504329123</v>
      </c>
      <c r="P33" s="82">
        <v>0.47956551453927754</v>
      </c>
      <c r="Q33" s="12">
        <v>33.562211516206261</v>
      </c>
      <c r="R33" s="12">
        <v>0.94919046034563537</v>
      </c>
      <c r="S33" s="76"/>
      <c r="T33" s="11">
        <v>2661.3446062905659</v>
      </c>
      <c r="U33" s="18">
        <v>0.5302407172104745</v>
      </c>
      <c r="V33" s="15">
        <v>113.15739183218605</v>
      </c>
      <c r="W33" s="15">
        <v>24.309087410922352</v>
      </c>
      <c r="X33" s="12">
        <v>26.527637148545463</v>
      </c>
      <c r="Y33" s="15">
        <v>4.2718888488538074</v>
      </c>
      <c r="Z33" s="12">
        <v>97.526473318040559</v>
      </c>
      <c r="AA33" s="11">
        <v>275.47492148692612</v>
      </c>
      <c r="AB33" s="11">
        <v>345.62926717385733</v>
      </c>
      <c r="AC33" s="11">
        <v>532.00198918139779</v>
      </c>
      <c r="AD33" s="11">
        <v>7902.8198789351591</v>
      </c>
      <c r="AE33" s="12">
        <v>17.346021077024009</v>
      </c>
      <c r="AF33" s="15">
        <v>3.3709230132025629</v>
      </c>
      <c r="AG33" s="11">
        <v>879.21251308457659</v>
      </c>
    </row>
    <row r="34" spans="1:33" x14ac:dyDescent="0.25">
      <c r="A34" s="10" t="s">
        <v>51</v>
      </c>
      <c r="B34" s="11">
        <v>197.638165526466</v>
      </c>
      <c r="C34" s="84">
        <v>388.66972504193768</v>
      </c>
      <c r="D34" s="11">
        <v>190.35432744542942</v>
      </c>
      <c r="E34" s="12">
        <v>1.9331398340181081</v>
      </c>
      <c r="F34" s="13">
        <v>4.7159116305544847E-2</v>
      </c>
      <c r="G34" s="80">
        <v>6.5031094848074069</v>
      </c>
      <c r="H34" s="11">
        <v>189.17316767910546</v>
      </c>
      <c r="I34" s="12">
        <v>2.0303008618035041</v>
      </c>
      <c r="J34" s="13">
        <v>5.2064981089357337E-2</v>
      </c>
      <c r="K34" s="12">
        <v>11.043923526030525</v>
      </c>
      <c r="L34" s="13">
        <v>3.7947874324216292E-2</v>
      </c>
      <c r="M34" s="12">
        <v>11.228996769001698</v>
      </c>
      <c r="N34" s="14">
        <v>5.2861619449979316E-3</v>
      </c>
      <c r="O34" s="12">
        <v>2.0303008618035041</v>
      </c>
      <c r="P34" s="82">
        <v>0.18080874930949026</v>
      </c>
      <c r="Q34" s="12">
        <v>33.757016797818018</v>
      </c>
      <c r="R34" s="12">
        <v>0.66438964074098394</v>
      </c>
      <c r="S34" s="76"/>
      <c r="T34" s="11">
        <v>1846.2753973532278</v>
      </c>
      <c r="U34" s="18">
        <v>0.20880427153081405</v>
      </c>
      <c r="V34" s="15">
        <v>77.581433108085491</v>
      </c>
      <c r="W34" s="15">
        <v>18.271386592090529</v>
      </c>
      <c r="X34" s="12">
        <v>17.644577084263677</v>
      </c>
      <c r="Y34" s="15">
        <v>2.8589136763752228</v>
      </c>
      <c r="Z34" s="12">
        <v>63.318543994553686</v>
      </c>
      <c r="AA34" s="11">
        <v>176.45055873243194</v>
      </c>
      <c r="AB34" s="11">
        <v>238.38369665810725</v>
      </c>
      <c r="AC34" s="11">
        <v>378.54815666414311</v>
      </c>
      <c r="AD34" s="11">
        <v>8547.0867062888719</v>
      </c>
      <c r="AE34" s="12">
        <v>14.852878180022142</v>
      </c>
      <c r="AF34" s="15">
        <v>2.8064642583917663</v>
      </c>
      <c r="AG34" s="11">
        <v>860.87056505140208</v>
      </c>
    </row>
    <row r="35" spans="1:33" x14ac:dyDescent="0.25">
      <c r="A35" s="10" t="s">
        <v>52</v>
      </c>
      <c r="B35" s="11">
        <v>276.83742906687201</v>
      </c>
      <c r="C35" s="84">
        <v>616.95877375679811</v>
      </c>
      <c r="D35" s="11">
        <v>189.81319143515205</v>
      </c>
      <c r="E35" s="12">
        <v>1.7671932095421208</v>
      </c>
      <c r="F35" s="13">
        <v>4.4718393423212689E-2</v>
      </c>
      <c r="G35" s="80">
        <v>5.3429347603506026</v>
      </c>
      <c r="H35" s="11">
        <v>193.04589945865311</v>
      </c>
      <c r="I35" s="12">
        <v>1.9617427350717842</v>
      </c>
      <c r="J35" s="13">
        <v>3.1211499926208402E-2</v>
      </c>
      <c r="K35" s="12">
        <v>23.347460896053818</v>
      </c>
      <c r="L35" s="13">
        <v>2.2292323338094694E-2</v>
      </c>
      <c r="M35" s="12">
        <v>23.429732496368135</v>
      </c>
      <c r="N35" s="14">
        <v>5.1801152099279976E-3</v>
      </c>
      <c r="O35" s="12">
        <v>1.9617427350717842</v>
      </c>
      <c r="P35" s="82">
        <v>8.3728772207530569E-2</v>
      </c>
      <c r="Q35" s="12">
        <v>33.957400261228663</v>
      </c>
      <c r="R35" s="12">
        <v>0.6076572713615318</v>
      </c>
      <c r="S35" s="76"/>
      <c r="T35" s="11">
        <v>2336.3411064781008</v>
      </c>
      <c r="U35" s="18">
        <v>0.53631248053688563</v>
      </c>
      <c r="V35" s="15">
        <v>95.81817998827492</v>
      </c>
      <c r="W35" s="15">
        <v>14.203320193549191</v>
      </c>
      <c r="X35" s="12">
        <v>16.997424396090889</v>
      </c>
      <c r="Y35" s="15">
        <v>3.0571304270119422</v>
      </c>
      <c r="Z35" s="12">
        <v>74.460065653413665</v>
      </c>
      <c r="AA35" s="11">
        <v>224.33258003285894</v>
      </c>
      <c r="AB35" s="11">
        <v>298.5570942586865</v>
      </c>
      <c r="AC35" s="11">
        <v>471.96534827351701</v>
      </c>
      <c r="AD35" s="11">
        <v>8364.8235539679772</v>
      </c>
      <c r="AE35" s="12">
        <v>14.360209486580938</v>
      </c>
      <c r="AF35" s="15">
        <v>3.5157892621393367</v>
      </c>
      <c r="AG35" s="11">
        <v>856.96019033162929</v>
      </c>
    </row>
    <row r="36" spans="1:33" x14ac:dyDescent="0.25">
      <c r="A36" s="10" t="s">
        <v>53</v>
      </c>
      <c r="B36" s="11">
        <v>240.04742751021001</v>
      </c>
      <c r="C36" s="84">
        <v>488.03748585767715</v>
      </c>
      <c r="D36" s="11">
        <v>189.02168201307086</v>
      </c>
      <c r="E36" s="12">
        <v>1.8401552775710934</v>
      </c>
      <c r="F36" s="13">
        <v>3.8597189438303939E-2</v>
      </c>
      <c r="G36" s="80">
        <v>6.5250920068532423</v>
      </c>
      <c r="H36" s="11">
        <v>185.2985085009083</v>
      </c>
      <c r="I36" s="12">
        <v>2.0872542772572227</v>
      </c>
      <c r="J36" s="13">
        <v>5.4339567442463141E-2</v>
      </c>
      <c r="K36" s="12">
        <v>14.912679495849147</v>
      </c>
      <c r="L36" s="13">
        <v>4.0433890264853868E-2</v>
      </c>
      <c r="M36" s="12">
        <v>15.058042374885526</v>
      </c>
      <c r="N36" s="14">
        <v>5.3966975130568745E-3</v>
      </c>
      <c r="O36" s="12">
        <v>2.0872542772572227</v>
      </c>
      <c r="P36" s="82">
        <v>0.13861391974420514</v>
      </c>
      <c r="Q36" s="12">
        <v>34.362036143442459</v>
      </c>
      <c r="R36" s="12">
        <v>0.64035344927624438</v>
      </c>
      <c r="S36" s="76"/>
      <c r="T36" s="11">
        <v>2154.9431988198635</v>
      </c>
      <c r="U36" s="18">
        <v>0.3504985014552145</v>
      </c>
      <c r="V36" s="15">
        <v>89.999749250012428</v>
      </c>
      <c r="W36" s="15">
        <v>21.681932228250226</v>
      </c>
      <c r="X36" s="12">
        <v>20.929542492931443</v>
      </c>
      <c r="Y36" s="15">
        <v>3.3013555875767349</v>
      </c>
      <c r="Z36" s="12">
        <v>76.719799995758962</v>
      </c>
      <c r="AA36" s="11">
        <v>207.61932959301291</v>
      </c>
      <c r="AB36" s="11">
        <v>279.17863570552788</v>
      </c>
      <c r="AC36" s="11">
        <v>443.66317668321761</v>
      </c>
      <c r="AD36" s="11">
        <v>8824.9551685797087</v>
      </c>
      <c r="AE36" s="12">
        <v>15.836796412371895</v>
      </c>
      <c r="AF36" s="15">
        <v>3.3472594358809369</v>
      </c>
      <c r="AG36" s="11">
        <v>868.38130794707286</v>
      </c>
    </row>
    <row r="37" spans="1:33" x14ac:dyDescent="0.25">
      <c r="A37" s="10" t="s">
        <v>54</v>
      </c>
      <c r="B37" s="11">
        <v>208.96235441902101</v>
      </c>
      <c r="C37" s="84">
        <v>401.14549233680896</v>
      </c>
      <c r="D37" s="11">
        <v>188.03582218758501</v>
      </c>
      <c r="E37" s="12">
        <v>1.90707736681363</v>
      </c>
      <c r="F37" s="13">
        <v>4.2012354967381475E-2</v>
      </c>
      <c r="G37" s="80">
        <v>6.6595305419243935</v>
      </c>
      <c r="H37" s="11">
        <v>182.64369720577051</v>
      </c>
      <c r="I37" s="12">
        <v>2.2984511305633748</v>
      </c>
      <c r="J37" s="13">
        <v>6.4833079132260246E-2</v>
      </c>
      <c r="K37" s="12">
        <v>15.860139524832658</v>
      </c>
      <c r="L37" s="13">
        <v>4.8943298276999697E-2</v>
      </c>
      <c r="M37" s="12">
        <v>16.02581989624079</v>
      </c>
      <c r="N37" s="14">
        <v>5.4751410275788353E-3</v>
      </c>
      <c r="O37" s="12">
        <v>2.2984511305633748</v>
      </c>
      <c r="P37" s="82">
        <v>0.14342174974164831</v>
      </c>
      <c r="Q37" s="12">
        <v>34.394532103567407</v>
      </c>
      <c r="R37" s="12">
        <v>0.66576993238757232</v>
      </c>
      <c r="S37" s="76"/>
      <c r="T37" s="11">
        <v>1940.1175838368933</v>
      </c>
      <c r="U37" s="18">
        <v>0.43167516655814625</v>
      </c>
      <c r="V37" s="15">
        <v>83.677180265345783</v>
      </c>
      <c r="W37" s="15">
        <v>18.951889999041125</v>
      </c>
      <c r="X37" s="12">
        <v>19.714056685862907</v>
      </c>
      <c r="Y37" s="15">
        <v>3.4389667101929282</v>
      </c>
      <c r="Z37" s="12">
        <v>71.747382286917158</v>
      </c>
      <c r="AA37" s="11">
        <v>196.59681016513559</v>
      </c>
      <c r="AB37" s="11">
        <v>242.1181128118919</v>
      </c>
      <c r="AC37" s="11">
        <v>368.30490980188932</v>
      </c>
      <c r="AD37" s="11">
        <v>7213.6416366859557</v>
      </c>
      <c r="AE37" s="12">
        <v>17.560362152350532</v>
      </c>
      <c r="AF37" s="15">
        <v>3.1480771313740927</v>
      </c>
      <c r="AG37" s="11">
        <v>880.68958159312888</v>
      </c>
    </row>
    <row r="38" spans="1:33" x14ac:dyDescent="0.25">
      <c r="A38" s="10" t="s">
        <v>55</v>
      </c>
      <c r="B38" s="11">
        <v>226.83365826644399</v>
      </c>
      <c r="C38" s="84">
        <v>458.23734688286544</v>
      </c>
      <c r="D38" s="11">
        <v>186.34396151432227</v>
      </c>
      <c r="E38" s="12">
        <v>2.6776861937173511</v>
      </c>
      <c r="F38" s="13">
        <v>4.6065282282278519E-2</v>
      </c>
      <c r="G38" s="80">
        <v>5.9532405783647597</v>
      </c>
      <c r="H38" s="11">
        <v>191.57050270379133</v>
      </c>
      <c r="I38" s="12">
        <v>2.9571124576613164</v>
      </c>
      <c r="J38" s="13">
        <v>2.3857946562094275E-2</v>
      </c>
      <c r="K38" s="12">
        <v>44.411507104977744</v>
      </c>
      <c r="L38" s="13">
        <v>1.7171399696475589E-2</v>
      </c>
      <c r="M38" s="12">
        <v>44.509846971459524</v>
      </c>
      <c r="N38" s="14">
        <v>5.2200103141463918E-3</v>
      </c>
      <c r="O38" s="12">
        <v>2.9571124576613164</v>
      </c>
      <c r="P38" s="82">
        <v>6.6437264085798087E-2</v>
      </c>
      <c r="Q38" s="12">
        <v>34.529804695902676</v>
      </c>
      <c r="R38" s="12">
        <v>0.93060051124504428</v>
      </c>
      <c r="S38" s="76"/>
      <c r="T38" s="11">
        <v>2199.2832648494568</v>
      </c>
      <c r="U38" s="18">
        <v>0.54815844406234049</v>
      </c>
      <c r="V38" s="15">
        <v>83.935582215115943</v>
      </c>
      <c r="W38" s="15">
        <v>22.272760606468129</v>
      </c>
      <c r="X38" s="12">
        <v>22.002023571222804</v>
      </c>
      <c r="Y38" s="15">
        <v>3.6793126996169634</v>
      </c>
      <c r="Z38" s="12">
        <v>78.785570812708528</v>
      </c>
      <c r="AA38" s="11">
        <v>215.97182946018623</v>
      </c>
      <c r="AB38" s="11">
        <v>278.20217297352815</v>
      </c>
      <c r="AC38" s="11">
        <v>427.08583198250227</v>
      </c>
      <c r="AD38" s="11">
        <v>7793.7244373464564</v>
      </c>
      <c r="AE38" s="12">
        <v>16.742751501006115</v>
      </c>
      <c r="AF38" s="15">
        <v>3.0823230558767309</v>
      </c>
      <c r="AG38" s="11">
        <v>874.97623988550231</v>
      </c>
    </row>
    <row r="39" spans="1:33" x14ac:dyDescent="0.25">
      <c r="A39" s="10" t="s">
        <v>56</v>
      </c>
      <c r="B39" s="11">
        <v>446.14575849995299</v>
      </c>
      <c r="C39" s="84">
        <v>1055.2704323100334</v>
      </c>
      <c r="D39" s="11">
        <v>186.55598000975098</v>
      </c>
      <c r="E39" s="12">
        <v>1.6411373289248405</v>
      </c>
      <c r="F39" s="13">
        <v>4.5026114371145232E-2</v>
      </c>
      <c r="G39" s="80">
        <v>4.240315643576861</v>
      </c>
      <c r="H39" s="11">
        <v>186.55598000975098</v>
      </c>
      <c r="I39" s="12">
        <v>1.6411373289248405</v>
      </c>
      <c r="J39" s="13">
        <v>4.5026114371145232E-2</v>
      </c>
      <c r="K39" s="12">
        <v>4.2403156435768601</v>
      </c>
      <c r="L39" s="13">
        <v>3.3277950399494091E-2</v>
      </c>
      <c r="M39" s="12">
        <v>4.5468240002834071</v>
      </c>
      <c r="N39" s="14">
        <v>5.3603213359750337E-3</v>
      </c>
      <c r="O39" s="12">
        <v>1.6411373289248405</v>
      </c>
      <c r="P39" s="82">
        <v>0.36094146789551285</v>
      </c>
      <c r="Q39" s="12">
        <v>34.535818690982964</v>
      </c>
      <c r="R39" s="12">
        <v>0.57180376148111622</v>
      </c>
      <c r="S39" s="76"/>
      <c r="T39" s="11">
        <v>3995.5896660735284</v>
      </c>
      <c r="U39" s="18">
        <v>0.90397658634886024</v>
      </c>
      <c r="V39" s="15">
        <v>111.13853191078064</v>
      </c>
      <c r="W39" s="15">
        <v>22.596718385227696</v>
      </c>
      <c r="X39" s="12">
        <v>30.036870744962602</v>
      </c>
      <c r="Y39" s="15">
        <v>5.9755890072692734</v>
      </c>
      <c r="Z39" s="12">
        <v>140.45868589478738</v>
      </c>
      <c r="AA39" s="11">
        <v>397.62336473949728</v>
      </c>
      <c r="AB39" s="11">
        <v>512.85712663017796</v>
      </c>
      <c r="AC39" s="11">
        <v>779.3935952560447</v>
      </c>
      <c r="AD39" s="11">
        <v>7496.4603204675313</v>
      </c>
      <c r="AE39" s="12">
        <v>20.502587467364165</v>
      </c>
      <c r="AF39" s="15">
        <v>3.5571467462288262</v>
      </c>
      <c r="AG39" s="11">
        <v>899.65103197514395</v>
      </c>
    </row>
    <row r="40" spans="1:33" x14ac:dyDescent="0.25">
      <c r="A40" s="10" t="s">
        <v>57</v>
      </c>
      <c r="B40" s="11">
        <v>318.97153716022302</v>
      </c>
      <c r="C40" s="84">
        <v>619.23675819783944</v>
      </c>
      <c r="D40" s="11">
        <v>186.29462337613552</v>
      </c>
      <c r="E40" s="12">
        <v>1.752499667940379</v>
      </c>
      <c r="F40" s="13">
        <v>4.5951756556735626E-2</v>
      </c>
      <c r="G40" s="80">
        <v>5.1141237664414989</v>
      </c>
      <c r="H40" s="11">
        <v>187.0357490591357</v>
      </c>
      <c r="I40" s="12">
        <v>1.7970910502573985</v>
      </c>
      <c r="J40" s="13">
        <v>4.2801458030487287E-2</v>
      </c>
      <c r="K40" s="12">
        <v>9.219405523307767</v>
      </c>
      <c r="L40" s="13">
        <v>3.1552604584579716E-2</v>
      </c>
      <c r="M40" s="12">
        <v>9.392921507503031</v>
      </c>
      <c r="N40" s="14">
        <v>5.3465714711246285E-3</v>
      </c>
      <c r="O40" s="12">
        <v>1.7970910502573985</v>
      </c>
      <c r="P40" s="82">
        <v>0.19132397186773983</v>
      </c>
      <c r="Q40" s="12">
        <v>34.543876046459957</v>
      </c>
      <c r="R40" s="12">
        <v>0.61287821387228758</v>
      </c>
      <c r="S40" s="76"/>
      <c r="T40" s="11">
        <v>2409.2140665786073</v>
      </c>
      <c r="U40" s="18">
        <v>0.45196979504807805</v>
      </c>
      <c r="V40" s="15">
        <v>123.03784978490783</v>
      </c>
      <c r="W40" s="15">
        <v>19.247861288198258</v>
      </c>
      <c r="X40" s="12">
        <v>20.086960918426222</v>
      </c>
      <c r="Y40" s="15">
        <v>3.4618100281277555</v>
      </c>
      <c r="Z40" s="12">
        <v>79.844331893520433</v>
      </c>
      <c r="AA40" s="11">
        <v>232.70035054361077</v>
      </c>
      <c r="AB40" s="11">
        <v>313.75539279567948</v>
      </c>
      <c r="AC40" s="11">
        <v>486.88599562803978</v>
      </c>
      <c r="AD40" s="11">
        <v>7668.1353618126241</v>
      </c>
      <c r="AE40" s="12">
        <v>20.4612261842259</v>
      </c>
      <c r="AF40" s="15">
        <v>2.9397610392209277</v>
      </c>
      <c r="AG40" s="11">
        <v>899.39983675105373</v>
      </c>
    </row>
    <row r="41" spans="1:33" x14ac:dyDescent="0.25">
      <c r="A41" s="10" t="s">
        <v>58</v>
      </c>
      <c r="B41" s="11">
        <v>126.510508853784</v>
      </c>
      <c r="C41" s="84">
        <v>151.87065878011902</v>
      </c>
      <c r="D41" s="11">
        <v>186.97111746062859</v>
      </c>
      <c r="E41" s="12">
        <v>4.0596358541990893</v>
      </c>
      <c r="F41" s="13">
        <v>3.9361425745249895E-2</v>
      </c>
      <c r="G41" s="80">
        <v>9.1662707156360277</v>
      </c>
      <c r="H41" s="11">
        <v>190.94940571615172</v>
      </c>
      <c r="I41" s="12">
        <v>4.3296165379102147</v>
      </c>
      <c r="J41" s="13">
        <v>2.2371677747874404E-2</v>
      </c>
      <c r="K41" s="12">
        <v>57.277033079980392</v>
      </c>
      <c r="L41" s="13">
        <v>1.6154053563603245E-2</v>
      </c>
      <c r="M41" s="12">
        <v>57.440439568395661</v>
      </c>
      <c r="N41" s="14">
        <v>5.2369893284010026E-3</v>
      </c>
      <c r="O41" s="12">
        <v>4.3296165379102147</v>
      </c>
      <c r="P41" s="82">
        <v>7.5375755659997004E-2</v>
      </c>
      <c r="Q41" s="12">
        <v>34.705036560111175</v>
      </c>
      <c r="R41" s="12">
        <v>1.4149969986813626</v>
      </c>
      <c r="S41" s="76"/>
      <c r="T41" s="24">
        <v>593.85200273752957</v>
      </c>
      <c r="U41" s="25">
        <v>3.2465141296748656E-2</v>
      </c>
      <c r="V41" s="26">
        <v>57.806787232783364</v>
      </c>
      <c r="W41" s="27">
        <v>2.2253478323559319</v>
      </c>
      <c r="X41" s="27">
        <v>2.8741965649229417</v>
      </c>
      <c r="Y41" s="25">
        <v>0.53274159735176874</v>
      </c>
      <c r="Z41" s="26">
        <v>14.256625218413701</v>
      </c>
      <c r="AA41" s="26">
        <v>51.897699085737351</v>
      </c>
      <c r="AB41" s="24">
        <v>82.103792563027852</v>
      </c>
      <c r="AC41" s="24">
        <v>153.14549655332959</v>
      </c>
      <c r="AD41" s="24">
        <v>9739.4930497238092</v>
      </c>
      <c r="AE41" s="15">
        <v>14.481323470268981</v>
      </c>
      <c r="AF41" s="15">
        <v>2.9263185098643882</v>
      </c>
      <c r="AG41" s="11">
        <v>857.93126119586441</v>
      </c>
    </row>
    <row r="42" spans="1:33" x14ac:dyDescent="0.25">
      <c r="A42" s="10" t="s">
        <v>59</v>
      </c>
      <c r="B42" s="11">
        <v>481.78057891416</v>
      </c>
      <c r="C42" s="84">
        <v>1175.4023455934055</v>
      </c>
      <c r="D42" s="11">
        <v>185.09729113058162</v>
      </c>
      <c r="E42" s="12">
        <v>2.3639747093450425</v>
      </c>
      <c r="F42" s="13">
        <v>4.3822581942447404E-2</v>
      </c>
      <c r="G42" s="80">
        <v>4.2203159713542044</v>
      </c>
      <c r="H42" s="11">
        <v>184.60554445739226</v>
      </c>
      <c r="I42" s="12">
        <v>2.3788572135075441</v>
      </c>
      <c r="J42" s="13">
        <v>4.5932078488911163E-2</v>
      </c>
      <c r="K42" s="12">
        <v>6.0916792115787182</v>
      </c>
      <c r="L42" s="13">
        <v>3.4306201369335258E-2</v>
      </c>
      <c r="M42" s="12">
        <v>6.5396878563917094</v>
      </c>
      <c r="N42" s="14">
        <v>5.4169553950250086E-3</v>
      </c>
      <c r="O42" s="12">
        <v>2.3788572135075441</v>
      </c>
      <c r="P42" s="82">
        <v>0.36375699662523114</v>
      </c>
      <c r="Q42" s="12">
        <v>34.860222130195474</v>
      </c>
      <c r="R42" s="12">
        <v>0.82655094255305117</v>
      </c>
      <c r="S42" s="76"/>
      <c r="T42" s="24">
        <v>3710.2215814583624</v>
      </c>
      <c r="U42" s="25">
        <v>0.54595536007416257</v>
      </c>
      <c r="V42" s="26">
        <v>141.05172092150016</v>
      </c>
      <c r="W42" s="27">
        <v>24.440660239270429</v>
      </c>
      <c r="X42" s="27">
        <v>27.98144200951063</v>
      </c>
      <c r="Y42" s="25">
        <v>4.5129847077962726</v>
      </c>
      <c r="Z42" s="26">
        <v>120.25654861723787</v>
      </c>
      <c r="AA42" s="26">
        <v>354.38237145564966</v>
      </c>
      <c r="AB42" s="24">
        <v>486.7462429153847</v>
      </c>
      <c r="AC42" s="24">
        <v>770.42224920066633</v>
      </c>
      <c r="AD42" s="24">
        <v>9677.8636322104467</v>
      </c>
      <c r="AE42" s="15">
        <v>16.204114015970717</v>
      </c>
      <c r="AF42" s="15">
        <v>3.2257305510476542</v>
      </c>
      <c r="AG42" s="11">
        <v>871.09037702620958</v>
      </c>
    </row>
    <row r="43" spans="1:33" x14ac:dyDescent="0.25">
      <c r="A43" s="10" t="s">
        <v>60</v>
      </c>
      <c r="B43" s="11">
        <v>455.63223864138399</v>
      </c>
      <c r="C43" s="84">
        <v>1030.8462859304846</v>
      </c>
      <c r="D43" s="11">
        <v>184.07398464647542</v>
      </c>
      <c r="E43" s="12">
        <v>1.6322242866168475</v>
      </c>
      <c r="F43" s="13">
        <v>4.5509185853275992E-2</v>
      </c>
      <c r="G43" s="80">
        <v>4.1906656428383728</v>
      </c>
      <c r="H43" s="11">
        <v>184.5637243221816</v>
      </c>
      <c r="I43" s="12">
        <v>1.6537674846012969</v>
      </c>
      <c r="J43" s="13">
        <v>4.340108655808491E-2</v>
      </c>
      <c r="K43" s="12">
        <v>6.5675182870911364</v>
      </c>
      <c r="L43" s="13">
        <v>3.242317436216554E-2</v>
      </c>
      <c r="M43" s="12">
        <v>6.7725359611006128</v>
      </c>
      <c r="N43" s="14">
        <v>5.4181828182788576E-3</v>
      </c>
      <c r="O43" s="12">
        <v>1.6537674846012969</v>
      </c>
      <c r="P43" s="82">
        <v>0.24418733161404155</v>
      </c>
      <c r="Q43" s="12">
        <v>34.979337945532301</v>
      </c>
      <c r="R43" s="12">
        <v>0.57604821061333278</v>
      </c>
      <c r="S43" s="76"/>
      <c r="T43" s="24">
        <v>3619.8455290992429</v>
      </c>
      <c r="U43" s="25">
        <v>0.95155098046210673</v>
      </c>
      <c r="V43" s="26">
        <v>158.42222226622405</v>
      </c>
      <c r="W43" s="27">
        <v>29.194620264952427</v>
      </c>
      <c r="X43" s="27">
        <v>34.634170876097841</v>
      </c>
      <c r="Y43" s="25">
        <v>5.3832322846022365</v>
      </c>
      <c r="Z43" s="26">
        <v>133.65608257042413</v>
      </c>
      <c r="AA43" s="26">
        <v>372.48156871181112</v>
      </c>
      <c r="AB43" s="24">
        <v>469.94427596360134</v>
      </c>
      <c r="AC43" s="24">
        <v>712.12127372819418</v>
      </c>
      <c r="AD43" s="24">
        <v>8192.4760562122974</v>
      </c>
      <c r="AE43" s="15">
        <v>17.504915544106687</v>
      </c>
      <c r="AF43" s="15">
        <v>2.9916632149199831</v>
      </c>
      <c r="AG43" s="11">
        <v>880.30886155657117</v>
      </c>
    </row>
    <row r="44" spans="1:33" x14ac:dyDescent="0.25">
      <c r="A44" s="10" t="s">
        <v>61</v>
      </c>
      <c r="B44" s="11">
        <v>237.63597636937399</v>
      </c>
      <c r="C44" s="84">
        <v>617.0134148914301</v>
      </c>
      <c r="D44" s="11">
        <v>183.46162455883905</v>
      </c>
      <c r="E44" s="12">
        <v>2.7163056431712032</v>
      </c>
      <c r="F44" s="13">
        <v>4.4328274528297643E-2</v>
      </c>
      <c r="G44" s="80">
        <v>6.0684548076746614</v>
      </c>
      <c r="H44" s="11">
        <v>182.51059606197413</v>
      </c>
      <c r="I44" s="12">
        <v>2.7653339366794829</v>
      </c>
      <c r="J44" s="13">
        <v>4.8441847580631733E-2</v>
      </c>
      <c r="K44" s="12">
        <v>10.094205367282868</v>
      </c>
      <c r="L44" s="13">
        <v>3.6596022853103261E-2</v>
      </c>
      <c r="M44" s="12">
        <v>10.466138436798621</v>
      </c>
      <c r="N44" s="14">
        <v>5.4791339329166152E-3</v>
      </c>
      <c r="O44" s="12">
        <v>2.7653339366794829</v>
      </c>
      <c r="P44" s="82">
        <v>0.26421721376784524</v>
      </c>
      <c r="Q44" s="12">
        <v>35.148083480888175</v>
      </c>
      <c r="R44" s="12">
        <v>0.96034753858787503</v>
      </c>
      <c r="S44" s="76"/>
      <c r="T44" s="24">
        <v>2973.1290861070011</v>
      </c>
      <c r="U44" s="25">
        <v>1.1223567157287957</v>
      </c>
      <c r="V44" s="26">
        <v>101.08532695126119</v>
      </c>
      <c r="W44" s="27">
        <v>33.186680687000361</v>
      </c>
      <c r="X44" s="27">
        <v>40.088238156622957</v>
      </c>
      <c r="Y44" s="25">
        <v>8.5200317947906505</v>
      </c>
      <c r="Z44" s="26">
        <v>139.136408467981</v>
      </c>
      <c r="AA44" s="26">
        <v>338.2578895689349</v>
      </c>
      <c r="AB44" s="24">
        <v>362.16520687933871</v>
      </c>
      <c r="AC44" s="24">
        <v>483.77907732483897</v>
      </c>
      <c r="AD44" s="24">
        <v>6954.0913999160448</v>
      </c>
      <c r="AE44" s="15">
        <v>33.404061126553508</v>
      </c>
      <c r="AF44" s="15">
        <v>2.1181885955859752</v>
      </c>
      <c r="AG44" s="11">
        <v>963.6994359608027</v>
      </c>
    </row>
    <row r="45" spans="1:33" x14ac:dyDescent="0.25">
      <c r="A45" s="10" t="s">
        <v>62</v>
      </c>
      <c r="B45" s="11">
        <v>316.28209735066702</v>
      </c>
      <c r="C45" s="84">
        <v>680.32657613657648</v>
      </c>
      <c r="D45" s="11">
        <v>182.64463680091214</v>
      </c>
      <c r="E45" s="12">
        <v>1.7444566352530437</v>
      </c>
      <c r="F45" s="13">
        <v>4.7137120815587741E-2</v>
      </c>
      <c r="G45" s="80">
        <v>5.5436583734509135</v>
      </c>
      <c r="H45" s="11">
        <v>181.24599634925329</v>
      </c>
      <c r="I45" s="12">
        <v>1.8265794683612795</v>
      </c>
      <c r="J45" s="13">
        <v>5.3192359294190895E-2</v>
      </c>
      <c r="K45" s="12">
        <v>9.3586242194349047</v>
      </c>
      <c r="L45" s="13">
        <v>4.0465238665743669E-2</v>
      </c>
      <c r="M45" s="12">
        <v>9.5352105291300493</v>
      </c>
      <c r="N45" s="14">
        <v>5.5173632529407308E-3</v>
      </c>
      <c r="O45" s="12">
        <v>1.8265794683612795</v>
      </c>
      <c r="P45" s="82">
        <v>0.19156152481175773</v>
      </c>
      <c r="Q45" s="12">
        <v>35.180276956605418</v>
      </c>
      <c r="R45" s="12">
        <v>0.62345779111624311</v>
      </c>
      <c r="S45" s="76"/>
      <c r="T45" s="24">
        <v>2966.2654341609955</v>
      </c>
      <c r="U45" s="25">
        <v>0.76039541609292793</v>
      </c>
      <c r="V45" s="26">
        <v>100.47360703105194</v>
      </c>
      <c r="W45" s="27">
        <v>24.36835180572697</v>
      </c>
      <c r="X45" s="27">
        <v>27.979193758693505</v>
      </c>
      <c r="Y45" s="25">
        <v>4.9422543185207273</v>
      </c>
      <c r="Z45" s="26">
        <v>110.57236157539279</v>
      </c>
      <c r="AA45" s="26">
        <v>312.01230771130736</v>
      </c>
      <c r="AB45" s="24">
        <v>381.25712876510897</v>
      </c>
      <c r="AC45" s="24">
        <v>571.54120490137655</v>
      </c>
      <c r="AD45" s="24">
        <v>8058.2480746448209</v>
      </c>
      <c r="AE45" s="15">
        <v>20.720245553706736</v>
      </c>
      <c r="AF45" s="15">
        <v>2.9462977626127791</v>
      </c>
      <c r="AG45" s="11">
        <v>900.96637348022455</v>
      </c>
    </row>
    <row r="46" spans="1:33" ht="1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2"/>
      <c r="R46" s="12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  <row r="47" spans="1:33" ht="4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8"/>
      <c r="M47" s="17"/>
      <c r="N47" s="17"/>
      <c r="O47" s="17"/>
      <c r="Q47" s="86" t="s">
        <v>202</v>
      </c>
      <c r="R47" s="111" t="s">
        <v>234</v>
      </c>
      <c r="S47" s="91" t="s">
        <v>26</v>
      </c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</row>
    <row r="48" spans="1:33" ht="1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9"/>
      <c r="L48" s="29"/>
      <c r="M48" s="17"/>
      <c r="N48" s="17"/>
      <c r="O48" s="17"/>
      <c r="Q48" s="88">
        <v>34.070427660448843</v>
      </c>
      <c r="R48" s="92">
        <v>0.40342518638399505</v>
      </c>
      <c r="S48" s="93">
        <v>1.350660355658891</v>
      </c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</row>
    <row r="49" spans="1:33" ht="1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20"/>
      <c r="Q49" s="30"/>
      <c r="R49" s="20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</row>
    <row r="50" spans="1:33" ht="15" customHeight="1" x14ac:dyDescent="0.25"/>
    <row r="51" spans="1:33" ht="15" customHeight="1" x14ac:dyDescent="0.25">
      <c r="A51" s="2" t="s">
        <v>82</v>
      </c>
      <c r="B51" s="112"/>
      <c r="C51" s="113"/>
      <c r="D51" s="114" t="s">
        <v>0</v>
      </c>
      <c r="E51" s="115"/>
      <c r="F51" s="115"/>
      <c r="G51" s="116"/>
      <c r="H51" s="114" t="s">
        <v>1</v>
      </c>
      <c r="I51" s="115"/>
      <c r="J51" s="115"/>
      <c r="K51" s="115"/>
      <c r="L51" s="115"/>
      <c r="M51" s="115"/>
      <c r="N51" s="115"/>
      <c r="O51" s="115"/>
      <c r="P51" s="116"/>
      <c r="Q51" s="117" t="s">
        <v>2</v>
      </c>
      <c r="R51" s="118"/>
      <c r="S51" s="118"/>
      <c r="T51" s="114" t="s">
        <v>3</v>
      </c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</row>
    <row r="52" spans="1:33" ht="48" thickBot="1" x14ac:dyDescent="0.3">
      <c r="A52" s="3" t="s">
        <v>4</v>
      </c>
      <c r="B52" s="4" t="s">
        <v>5</v>
      </c>
      <c r="C52" s="4" t="s">
        <v>6</v>
      </c>
      <c r="D52" s="5" t="s">
        <v>193</v>
      </c>
      <c r="E52" s="4" t="s">
        <v>7</v>
      </c>
      <c r="F52" s="4" t="s">
        <v>194</v>
      </c>
      <c r="G52" s="6" t="s">
        <v>7</v>
      </c>
      <c r="H52" s="5" t="s">
        <v>196</v>
      </c>
      <c r="I52" s="4" t="s">
        <v>7</v>
      </c>
      <c r="J52" s="4" t="s">
        <v>197</v>
      </c>
      <c r="K52" s="4" t="s">
        <v>7</v>
      </c>
      <c r="L52" s="4" t="s">
        <v>198</v>
      </c>
      <c r="M52" s="4" t="s">
        <v>7</v>
      </c>
      <c r="N52" s="4" t="s">
        <v>199</v>
      </c>
      <c r="O52" s="4" t="s">
        <v>7</v>
      </c>
      <c r="P52" s="6" t="s">
        <v>8</v>
      </c>
      <c r="Q52" s="7" t="s">
        <v>9</v>
      </c>
      <c r="R52" s="7" t="s">
        <v>10</v>
      </c>
      <c r="S52" s="8" t="s">
        <v>11</v>
      </c>
      <c r="T52" s="9" t="s">
        <v>12</v>
      </c>
      <c r="U52" s="9" t="s">
        <v>13</v>
      </c>
      <c r="V52" s="9" t="s">
        <v>14</v>
      </c>
      <c r="W52" s="9" t="s">
        <v>15</v>
      </c>
      <c r="X52" s="9" t="s">
        <v>16</v>
      </c>
      <c r="Y52" s="9" t="s">
        <v>17</v>
      </c>
      <c r="Z52" s="9" t="s">
        <v>18</v>
      </c>
      <c r="AA52" s="9" t="s">
        <v>19</v>
      </c>
      <c r="AB52" s="9" t="s">
        <v>20</v>
      </c>
      <c r="AC52" s="9" t="s">
        <v>21</v>
      </c>
      <c r="AD52" s="9" t="s">
        <v>22</v>
      </c>
      <c r="AE52" s="9" t="s">
        <v>23</v>
      </c>
      <c r="AF52" s="9" t="s">
        <v>24</v>
      </c>
      <c r="AG52" s="9" t="s">
        <v>25</v>
      </c>
    </row>
    <row r="53" spans="1:33" ht="16.5" thickTop="1" x14ac:dyDescent="0.25">
      <c r="A53" s="10" t="s">
        <v>63</v>
      </c>
      <c r="B53" s="11">
        <v>257.13445390492501</v>
      </c>
      <c r="C53" s="83">
        <v>370.12056725588104</v>
      </c>
      <c r="D53" s="11">
        <v>182.86942543535466</v>
      </c>
      <c r="E53" s="12">
        <v>4.0846460807728926</v>
      </c>
      <c r="F53" s="13">
        <v>0.14959587374424144</v>
      </c>
      <c r="G53" s="79">
        <v>3.3968545304072442</v>
      </c>
      <c r="H53" s="11">
        <v>214.61969716142477</v>
      </c>
      <c r="I53" s="12">
        <v>5.1742095757331121</v>
      </c>
      <c r="J53" s="13">
        <v>3.0146466414656344E-2</v>
      </c>
      <c r="K53" s="12">
        <v>87.339601924510575</v>
      </c>
      <c r="L53" s="13">
        <v>1.9367256799950015E-2</v>
      </c>
      <c r="M53" s="12">
        <v>87.49273403583625</v>
      </c>
      <c r="N53" s="14">
        <v>4.6594045804093029E-3</v>
      </c>
      <c r="O53" s="12">
        <v>5.1742095757331121</v>
      </c>
      <c r="P53" s="81">
        <v>5.9138734578962883E-2</v>
      </c>
      <c r="Q53" s="12">
        <v>30.589928289491635</v>
      </c>
      <c r="R53" s="12">
        <v>1.2676981907063458</v>
      </c>
      <c r="S53" s="75"/>
      <c r="T53" s="11">
        <v>1147.2516739384243</v>
      </c>
      <c r="U53" s="18">
        <v>2.053659113116479</v>
      </c>
      <c r="V53" s="15">
        <v>49.520704231931362</v>
      </c>
      <c r="W53" s="15">
        <v>6.1153134211356859</v>
      </c>
      <c r="X53" s="12">
        <v>6.4121474788859034</v>
      </c>
      <c r="Y53" s="15">
        <v>2.2083403956556751</v>
      </c>
      <c r="Z53" s="12">
        <v>26.868895083020529</v>
      </c>
      <c r="AA53" s="11">
        <v>93.791294440308093</v>
      </c>
      <c r="AB53" s="11">
        <v>158.29657918603871</v>
      </c>
      <c r="AC53" s="11">
        <v>293.33956078115881</v>
      </c>
      <c r="AD53" s="11">
        <v>8053.4221487172681</v>
      </c>
      <c r="AE53" s="12">
        <v>20.558966181538192</v>
      </c>
      <c r="AF53" s="15">
        <v>9.2188636239443351</v>
      </c>
      <c r="AG53" s="11">
        <v>899.99278885320928</v>
      </c>
    </row>
    <row r="54" spans="1:33" x14ac:dyDescent="0.25">
      <c r="A54" s="10" t="s">
        <v>64</v>
      </c>
      <c r="B54" s="11">
        <v>61.695032303838097</v>
      </c>
      <c r="C54" s="84">
        <v>62.179309003614733</v>
      </c>
      <c r="D54" s="11">
        <v>199.3490845837625</v>
      </c>
      <c r="E54" s="12">
        <v>5.3459029143549053</v>
      </c>
      <c r="F54" s="13">
        <v>4.816972691933457E-2</v>
      </c>
      <c r="G54" s="80">
        <v>11.895114539992637</v>
      </c>
      <c r="H54" s="11">
        <v>199.34908460529698</v>
      </c>
      <c r="I54" s="12">
        <v>5.3459029143550145</v>
      </c>
      <c r="J54" s="13">
        <v>4.8169726834048368E-2</v>
      </c>
      <c r="K54" s="12">
        <v>11.895114562351488</v>
      </c>
      <c r="L54" s="13">
        <v>3.3316641252849333E-2</v>
      </c>
      <c r="M54" s="12">
        <v>13.041182017791787</v>
      </c>
      <c r="N54" s="14">
        <v>5.0163260191535821E-3</v>
      </c>
      <c r="O54" s="12">
        <v>5.3459029143550145</v>
      </c>
      <c r="P54" s="82">
        <v>0.40992472208897335</v>
      </c>
      <c r="Q54" s="12">
        <v>32.19533261382437</v>
      </c>
      <c r="R54" s="12">
        <v>1.733960177590306</v>
      </c>
      <c r="S54" s="76"/>
      <c r="T54" s="11">
        <v>635.26400876197204</v>
      </c>
      <c r="U54" s="18">
        <v>3.1909769345344438E-2</v>
      </c>
      <c r="V54" s="15">
        <v>43.975788950107173</v>
      </c>
      <c r="W54" s="15">
        <v>2.6251283937291787</v>
      </c>
      <c r="X54" s="12">
        <v>4.1805679100858288</v>
      </c>
      <c r="Y54" s="15">
        <v>1.0123504173429798</v>
      </c>
      <c r="Z54" s="12">
        <v>19.302861992163752</v>
      </c>
      <c r="AA54" s="11">
        <v>64.102491727417657</v>
      </c>
      <c r="AB54" s="11">
        <v>87.201226971303299</v>
      </c>
      <c r="AC54" s="11">
        <v>135.1694909742227</v>
      </c>
      <c r="AD54" s="11">
        <v>8138.3651024277069</v>
      </c>
      <c r="AE54" s="12">
        <v>16.153788879992717</v>
      </c>
      <c r="AF54" s="15">
        <v>2.6490036334667626</v>
      </c>
      <c r="AG54" s="11">
        <v>870.72211337033218</v>
      </c>
    </row>
    <row r="55" spans="1:33" x14ac:dyDescent="0.25">
      <c r="A55" s="10" t="s">
        <v>65</v>
      </c>
      <c r="B55" s="11">
        <v>647.892532393068</v>
      </c>
      <c r="C55" s="84">
        <v>983.11233425822354</v>
      </c>
      <c r="D55" s="11">
        <v>198.89956188578361</v>
      </c>
      <c r="E55" s="12">
        <v>2.6239124204087871</v>
      </c>
      <c r="F55" s="13">
        <v>4.6031344554334067E-2</v>
      </c>
      <c r="G55" s="80">
        <v>3.6388468116349535</v>
      </c>
      <c r="H55" s="11">
        <v>200.49447869496433</v>
      </c>
      <c r="I55" s="12">
        <v>2.6543736959373172</v>
      </c>
      <c r="J55" s="13">
        <v>3.9683248966350518E-2</v>
      </c>
      <c r="K55" s="12">
        <v>9.1171589861490876</v>
      </c>
      <c r="L55" s="13">
        <v>2.7290159824325543E-2</v>
      </c>
      <c r="M55" s="12">
        <v>9.4956983785503102</v>
      </c>
      <c r="N55" s="14">
        <v>4.9876685208943674E-3</v>
      </c>
      <c r="O55" s="12">
        <v>2.6543736959373172</v>
      </c>
      <c r="P55" s="82">
        <v>0.27953433124342303</v>
      </c>
      <c r="Q55" s="12">
        <v>32.355218766065178</v>
      </c>
      <c r="R55" s="12">
        <v>0.85027013312947752</v>
      </c>
      <c r="S55" s="76"/>
      <c r="T55" s="11">
        <v>5453.9985555021867</v>
      </c>
      <c r="U55" s="18">
        <v>0.34436755257363227</v>
      </c>
      <c r="V55" s="15">
        <v>189.29365195961654</v>
      </c>
      <c r="W55" s="15">
        <v>25.924914236892654</v>
      </c>
      <c r="X55" s="12">
        <v>35.829184153442299</v>
      </c>
      <c r="Y55" s="15">
        <v>3.7529029344128468</v>
      </c>
      <c r="Z55" s="12">
        <v>169.81965145420216</v>
      </c>
      <c r="AA55" s="11">
        <v>568.33840776200475</v>
      </c>
      <c r="AB55" s="11">
        <v>730.07105273750744</v>
      </c>
      <c r="AC55" s="11">
        <v>978.00026358412595</v>
      </c>
      <c r="AD55" s="11">
        <v>8724.8831026486987</v>
      </c>
      <c r="AE55" s="12">
        <v>10.54547419162693</v>
      </c>
      <c r="AF55" s="15">
        <v>2.8103699214187694</v>
      </c>
      <c r="AG55" s="11">
        <v>822.38225191430502</v>
      </c>
    </row>
    <row r="56" spans="1:33" x14ac:dyDescent="0.25">
      <c r="A56" s="10" t="s">
        <v>66</v>
      </c>
      <c r="B56" s="11">
        <v>145.00710721905901</v>
      </c>
      <c r="C56" s="84">
        <v>167.68412324129352</v>
      </c>
      <c r="D56" s="11">
        <v>198.31810482162808</v>
      </c>
      <c r="E56" s="12">
        <v>2.148931202931335</v>
      </c>
      <c r="F56" s="13">
        <v>4.1969883741585161E-2</v>
      </c>
      <c r="G56" s="80">
        <v>8.5516475916070274</v>
      </c>
      <c r="H56" s="11">
        <v>200.15341735643082</v>
      </c>
      <c r="I56" s="12">
        <v>2.3397761936763071</v>
      </c>
      <c r="J56" s="13">
        <v>3.4605804650936323E-2</v>
      </c>
      <c r="K56" s="12">
        <v>23.894229174919342</v>
      </c>
      <c r="L56" s="13">
        <v>2.3838955178937374E-2</v>
      </c>
      <c r="M56" s="12">
        <v>24.008513916943318</v>
      </c>
      <c r="N56" s="14">
        <v>4.9961675059447619E-3</v>
      </c>
      <c r="O56" s="12">
        <v>2.3397761936763071</v>
      </c>
      <c r="P56" s="82">
        <v>9.7456102521409183E-2</v>
      </c>
      <c r="Q56" s="12">
        <v>32.616106060142819</v>
      </c>
      <c r="R56" s="12">
        <v>0.71493426339400823</v>
      </c>
      <c r="S56" s="76"/>
      <c r="T56" s="11">
        <v>1172.6365085705504</v>
      </c>
      <c r="U56" s="18">
        <v>0.29225396387321323</v>
      </c>
      <c r="V56" s="15">
        <v>29.758518067328986</v>
      </c>
      <c r="W56" s="15">
        <v>13.931175820202476</v>
      </c>
      <c r="X56" s="12">
        <v>11.926244240397583</v>
      </c>
      <c r="Y56" s="15">
        <v>2.0036314988754107</v>
      </c>
      <c r="Z56" s="12">
        <v>38.733093535855318</v>
      </c>
      <c r="AA56" s="11">
        <v>117.36806253453854</v>
      </c>
      <c r="AB56" s="11">
        <v>158.21288669299412</v>
      </c>
      <c r="AC56" s="11">
        <v>273.10024348295019</v>
      </c>
      <c r="AD56" s="11">
        <v>10071.611462633524</v>
      </c>
      <c r="AE56" s="12">
        <v>35.621680789004493</v>
      </c>
      <c r="AF56" s="15">
        <v>3.0914541155434447</v>
      </c>
      <c r="AG56" s="11">
        <v>972.65848039708226</v>
      </c>
    </row>
    <row r="57" spans="1:33" x14ac:dyDescent="0.25">
      <c r="A57" s="10" t="s">
        <v>67</v>
      </c>
      <c r="B57" s="11">
        <v>598.00441920018704</v>
      </c>
      <c r="C57" s="84">
        <v>626.55679587831594</v>
      </c>
      <c r="D57" s="11">
        <v>194.24060827189601</v>
      </c>
      <c r="E57" s="12">
        <v>1.5764102543760024</v>
      </c>
      <c r="F57" s="13">
        <v>4.7988153897373126E-2</v>
      </c>
      <c r="G57" s="80">
        <v>3.5681867984107121</v>
      </c>
      <c r="H57" s="11">
        <v>195.03853234238267</v>
      </c>
      <c r="I57" s="12">
        <v>1.6029514668076581</v>
      </c>
      <c r="J57" s="13">
        <v>4.4743932391898465E-2</v>
      </c>
      <c r="K57" s="12">
        <v>6.4242477100343063</v>
      </c>
      <c r="L57" s="13">
        <v>3.163115167091702E-2</v>
      </c>
      <c r="M57" s="12">
        <v>6.6212092584981672</v>
      </c>
      <c r="N57" s="14">
        <v>5.1271919860663142E-3</v>
      </c>
      <c r="O57" s="12">
        <v>1.6029514668076581</v>
      </c>
      <c r="P57" s="82">
        <v>0.24209346121334369</v>
      </c>
      <c r="Q57" s="12">
        <v>33.048170412690794</v>
      </c>
      <c r="R57" s="12">
        <v>0.52495987623475049</v>
      </c>
      <c r="S57" s="76"/>
      <c r="T57" s="11">
        <v>3163.0722638988163</v>
      </c>
      <c r="U57" s="18">
        <v>6.1841659577273334E-2</v>
      </c>
      <c r="V57" s="15">
        <v>166.52749713408639</v>
      </c>
      <c r="W57" s="15">
        <v>5.8954048129967287</v>
      </c>
      <c r="X57" s="12">
        <v>9.869086305849601</v>
      </c>
      <c r="Y57" s="15">
        <v>0.70964534494825093</v>
      </c>
      <c r="Z57" s="12">
        <v>62.297121145265663</v>
      </c>
      <c r="AA57" s="11">
        <v>290.97686952352166</v>
      </c>
      <c r="AB57" s="11">
        <v>439.10680128540878</v>
      </c>
      <c r="AC57" s="11">
        <v>657.08255007939033</v>
      </c>
      <c r="AD57" s="11">
        <v>9790.692100616443</v>
      </c>
      <c r="AE57" s="12">
        <v>10.058369352493804</v>
      </c>
      <c r="AF57" s="15">
        <v>3.7897589217562135</v>
      </c>
      <c r="AG57" s="11">
        <v>817.27215868462895</v>
      </c>
    </row>
    <row r="58" spans="1:33" x14ac:dyDescent="0.25">
      <c r="A58" s="10" t="s">
        <v>68</v>
      </c>
      <c r="B58" s="11">
        <v>64.685994691980397</v>
      </c>
      <c r="C58" s="84">
        <v>86.592742319991416</v>
      </c>
      <c r="D58" s="11">
        <v>193.01587774298619</v>
      </c>
      <c r="E58" s="12">
        <v>2.7964929041929341</v>
      </c>
      <c r="F58" s="13">
        <v>4.8769867380230883E-2</v>
      </c>
      <c r="G58" s="80">
        <v>11.608328821198112</v>
      </c>
      <c r="H58" s="11">
        <v>185.3680589722662</v>
      </c>
      <c r="I58" s="12">
        <v>3.9596544211410207</v>
      </c>
      <c r="J58" s="13">
        <v>8.0031357569832845E-2</v>
      </c>
      <c r="K58" s="12">
        <v>27.396630717712185</v>
      </c>
      <c r="L58" s="13">
        <v>5.952872163040511E-2</v>
      </c>
      <c r="M58" s="12">
        <v>27.681297618022761</v>
      </c>
      <c r="N58" s="14">
        <v>5.3946726612140597E-3</v>
      </c>
      <c r="O58" s="12">
        <v>3.9596544211410207</v>
      </c>
      <c r="P58" s="82">
        <v>0.14304439321381257</v>
      </c>
      <c r="Q58" s="12">
        <v>33.224639798788473</v>
      </c>
      <c r="R58" s="12">
        <v>0.95753777652787886</v>
      </c>
      <c r="S58" s="76"/>
      <c r="T58" s="11">
        <v>594.15793289418878</v>
      </c>
      <c r="U58" s="18">
        <v>5.6997077802527114E-2</v>
      </c>
      <c r="V58" s="15">
        <v>56.736605132378394</v>
      </c>
      <c r="W58" s="15">
        <v>5.4657059214971548</v>
      </c>
      <c r="X58" s="12">
        <v>6.0836949000836213</v>
      </c>
      <c r="Y58" s="15">
        <v>1.555871883963742</v>
      </c>
      <c r="Z58" s="12">
        <v>21.964035168747415</v>
      </c>
      <c r="AA58" s="11">
        <v>61.15347890160745</v>
      </c>
      <c r="AB58" s="11">
        <v>80.49640511839246</v>
      </c>
      <c r="AC58" s="11">
        <v>136.2424158782014</v>
      </c>
      <c r="AD58" s="11">
        <v>7813.2421768843305</v>
      </c>
      <c r="AE58" s="12">
        <v>24.777575347396425</v>
      </c>
      <c r="AF58" s="15">
        <v>2.7998987052688333</v>
      </c>
      <c r="AG58" s="11">
        <v>923.69734433722738</v>
      </c>
    </row>
    <row r="59" spans="1:33" x14ac:dyDescent="0.25">
      <c r="A59" s="10" t="s">
        <v>69</v>
      </c>
      <c r="B59" s="11">
        <v>37.844456975263199</v>
      </c>
      <c r="C59" s="84">
        <v>36.398027218062836</v>
      </c>
      <c r="D59" s="11">
        <v>193.87433073874416</v>
      </c>
      <c r="E59" s="12">
        <v>3.4570290852056833</v>
      </c>
      <c r="F59" s="13">
        <v>4.4066594586333455E-2</v>
      </c>
      <c r="G59" s="80">
        <v>15.483948267185726</v>
      </c>
      <c r="H59" s="11">
        <v>193.87433073874416</v>
      </c>
      <c r="I59" s="12">
        <v>3.4570290852056833</v>
      </c>
      <c r="J59" s="13">
        <v>4.4066594586333455E-2</v>
      </c>
      <c r="K59" s="12">
        <v>15.483948267185724</v>
      </c>
      <c r="L59" s="13">
        <v>3.1339383808118744E-2</v>
      </c>
      <c r="M59" s="12">
        <v>15.865172675922624</v>
      </c>
      <c r="N59" s="14">
        <v>5.157980410246019E-3</v>
      </c>
      <c r="O59" s="12">
        <v>3.4570290852056833</v>
      </c>
      <c r="P59" s="82">
        <v>0.21790050167258221</v>
      </c>
      <c r="Q59" s="12">
        <v>33.27461874114605</v>
      </c>
      <c r="R59" s="12">
        <v>1.1832619271033866</v>
      </c>
      <c r="S59" s="76"/>
      <c r="T59" s="11">
        <v>559.42584593443394</v>
      </c>
      <c r="U59" s="18">
        <v>5.0737705030334132E-2</v>
      </c>
      <c r="V59" s="15">
        <v>17.588182602937255</v>
      </c>
      <c r="W59" s="15">
        <v>3.4567324298240489</v>
      </c>
      <c r="X59" s="12">
        <v>3.8077548404415604</v>
      </c>
      <c r="Y59" s="15">
        <v>1.7293874199557935</v>
      </c>
      <c r="Z59" s="12">
        <v>16.168909180257401</v>
      </c>
      <c r="AA59" s="11">
        <v>50.858013554561104</v>
      </c>
      <c r="AB59" s="11">
        <v>77.022407023228865</v>
      </c>
      <c r="AC59" s="11">
        <v>147.83568210821988</v>
      </c>
      <c r="AD59" s="11">
        <v>7351.9887143318001</v>
      </c>
      <c r="AE59" s="12">
        <v>21.24994555706267</v>
      </c>
      <c r="AF59" s="15">
        <v>2.8724458647001465</v>
      </c>
      <c r="AG59" s="11">
        <v>904.12255882750242</v>
      </c>
    </row>
    <row r="60" spans="1:33" x14ac:dyDescent="0.25">
      <c r="A60" s="10" t="s">
        <v>70</v>
      </c>
      <c r="B60" s="11">
        <v>69.918958836392406</v>
      </c>
      <c r="C60" s="84">
        <v>50.265864753542843</v>
      </c>
      <c r="D60" s="11">
        <v>194.01066023674943</v>
      </c>
      <c r="E60" s="12">
        <v>4.4994569490634522</v>
      </c>
      <c r="F60" s="13">
        <v>4.1595370451450613E-2</v>
      </c>
      <c r="G60" s="80">
        <v>12.149991873430375</v>
      </c>
      <c r="H60" s="11">
        <v>201.46939977474449</v>
      </c>
      <c r="I60" s="12">
        <v>5.2576169714367671</v>
      </c>
      <c r="J60" s="13">
        <v>1.0986951168190585E-2</v>
      </c>
      <c r="K60" s="12">
        <v>210.16711487542526</v>
      </c>
      <c r="L60" s="13">
        <v>7.5191608689153307E-3</v>
      </c>
      <c r="M60" s="12">
        <v>210.23286781870843</v>
      </c>
      <c r="N60" s="14">
        <v>4.9635329291597792E-3</v>
      </c>
      <c r="O60" s="12">
        <v>5.2576169714367671</v>
      </c>
      <c r="P60" s="82">
        <v>2.5008539463822588E-2</v>
      </c>
      <c r="Q60" s="12">
        <v>33.354625514255815</v>
      </c>
      <c r="R60" s="12">
        <v>1.5129644041051673</v>
      </c>
      <c r="S60" s="76"/>
      <c r="T60" s="11">
        <v>338.32931944985256</v>
      </c>
      <c r="U60" s="18">
        <v>1.1579601782846047E-2</v>
      </c>
      <c r="V60" s="15">
        <v>22.124937348887432</v>
      </c>
      <c r="W60" s="15">
        <v>1.0459250702333733</v>
      </c>
      <c r="X60" s="12">
        <v>1.4542005793936146</v>
      </c>
      <c r="Y60" s="15">
        <v>0.39164353511257038</v>
      </c>
      <c r="Z60" s="12">
        <v>6.9581571857225573</v>
      </c>
      <c r="AA60" s="11">
        <v>29.084372895903911</v>
      </c>
      <c r="AB60" s="11">
        <v>47.962310563533748</v>
      </c>
      <c r="AC60" s="11">
        <v>99.57191258369798</v>
      </c>
      <c r="AD60" s="11">
        <v>10010.695061931523</v>
      </c>
      <c r="AE60" s="12">
        <v>18.763501046983965</v>
      </c>
      <c r="AF60" s="15">
        <v>3.5905302038016291</v>
      </c>
      <c r="AG60" s="11">
        <v>888.72573620456819</v>
      </c>
    </row>
    <row r="61" spans="1:33" x14ac:dyDescent="0.25">
      <c r="A61" s="10" t="s">
        <v>71</v>
      </c>
      <c r="B61" s="11">
        <v>145.34497712679899</v>
      </c>
      <c r="C61" s="84">
        <v>123.37797283575917</v>
      </c>
      <c r="D61" s="11">
        <v>191.65272036739248</v>
      </c>
      <c r="E61" s="12">
        <v>2.1300971515012419</v>
      </c>
      <c r="F61" s="13">
        <v>5.0017119786414231E-2</v>
      </c>
      <c r="G61" s="80">
        <v>7.6210542390446294</v>
      </c>
      <c r="H61" s="11">
        <v>191.65272036739248</v>
      </c>
      <c r="I61" s="12">
        <v>2.1300971515012419</v>
      </c>
      <c r="J61" s="13">
        <v>5.0017119786414231E-2</v>
      </c>
      <c r="K61" s="12">
        <v>7.6210542390446294</v>
      </c>
      <c r="L61" s="13">
        <v>3.5983629467563408E-2</v>
      </c>
      <c r="M61" s="12">
        <v>7.9131398059995011</v>
      </c>
      <c r="N61" s="14">
        <v>5.2177709665849259E-3</v>
      </c>
      <c r="O61" s="12">
        <v>2.1300971515012419</v>
      </c>
      <c r="P61" s="82">
        <v>0.26918482469957972</v>
      </c>
      <c r="Q61" s="12">
        <v>33.407736198778977</v>
      </c>
      <c r="R61" s="12">
        <v>0.72845856808619192</v>
      </c>
      <c r="S61" s="76"/>
      <c r="T61" s="11">
        <v>634.66995205078558</v>
      </c>
      <c r="U61" s="18">
        <v>3.1672785346808764E-2</v>
      </c>
      <c r="V61" s="15">
        <v>31.321677243116422</v>
      </c>
      <c r="W61" s="15">
        <v>1.9575046230128714</v>
      </c>
      <c r="X61" s="12">
        <v>2.5148993609290109</v>
      </c>
      <c r="Y61" s="15">
        <v>0.90329230076213152</v>
      </c>
      <c r="Z61" s="12">
        <v>12.941982091432862</v>
      </c>
      <c r="AA61" s="11">
        <v>52.241210727375517</v>
      </c>
      <c r="AB61" s="11">
        <v>87.279420614010647</v>
      </c>
      <c r="AC61" s="11">
        <v>170.47937375931645</v>
      </c>
      <c r="AD61" s="11">
        <v>8318.3668221606149</v>
      </c>
      <c r="AE61" s="12">
        <v>10.880137746415928</v>
      </c>
      <c r="AF61" s="15">
        <v>2.3880652646407836</v>
      </c>
      <c r="AG61" s="11">
        <v>825.78446718251757</v>
      </c>
    </row>
    <row r="62" spans="1:33" x14ac:dyDescent="0.25">
      <c r="A62" s="10" t="s">
        <v>72</v>
      </c>
      <c r="B62" s="11">
        <v>219.09838386101501</v>
      </c>
      <c r="C62" s="84">
        <v>256.43121538881235</v>
      </c>
      <c r="D62" s="11">
        <v>192.32379166208634</v>
      </c>
      <c r="E62" s="12">
        <v>1.9009285892452905</v>
      </c>
      <c r="F62" s="13">
        <v>4.4552072892631564E-2</v>
      </c>
      <c r="G62" s="80">
        <v>6.4200166609435101</v>
      </c>
      <c r="H62" s="11">
        <v>191.20175164727351</v>
      </c>
      <c r="I62" s="12">
        <v>1.9884548186289359</v>
      </c>
      <c r="J62" s="13">
        <v>4.9179786146326884E-2</v>
      </c>
      <c r="K62" s="12">
        <v>10.998134837323171</v>
      </c>
      <c r="L62" s="13">
        <v>3.5464679875762239E-2</v>
      </c>
      <c r="M62" s="12">
        <v>11.176444983341984</v>
      </c>
      <c r="N62" s="14">
        <v>5.2300776085189163E-3</v>
      </c>
      <c r="O62" s="12">
        <v>1.9884548186289359</v>
      </c>
      <c r="P62" s="82">
        <v>0.17791478610529943</v>
      </c>
      <c r="Q62" s="12">
        <v>33.521924493336982</v>
      </c>
      <c r="R62" s="12">
        <v>0.64744113279683613</v>
      </c>
      <c r="S62" s="76"/>
      <c r="T62" s="11">
        <v>1664.7796249637752</v>
      </c>
      <c r="U62" s="18">
        <v>0.30327145755418811</v>
      </c>
      <c r="V62" s="15">
        <v>40.358904742891319</v>
      </c>
      <c r="W62" s="15">
        <v>11.226904926520223</v>
      </c>
      <c r="X62" s="12">
        <v>10.999967598651336</v>
      </c>
      <c r="Y62" s="15">
        <v>3.7661224687607588</v>
      </c>
      <c r="Z62" s="12">
        <v>44.674445301453801</v>
      </c>
      <c r="AA62" s="11">
        <v>145.66362127809825</v>
      </c>
      <c r="AB62" s="11">
        <v>221.20971731900013</v>
      </c>
      <c r="AC62" s="11">
        <v>389.01776842885926</v>
      </c>
      <c r="AD62" s="11">
        <v>8418.7262810408611</v>
      </c>
      <c r="AE62" s="12">
        <v>14.282402469695986</v>
      </c>
      <c r="AF62" s="15">
        <v>5.0247588877328475</v>
      </c>
      <c r="AG62" s="11">
        <v>856.33290460081776</v>
      </c>
    </row>
    <row r="63" spans="1:33" x14ac:dyDescent="0.25">
      <c r="A63" s="10" t="s">
        <v>73</v>
      </c>
      <c r="B63" s="11">
        <v>111.483684804221</v>
      </c>
      <c r="C63" s="84">
        <v>77.89924480124607</v>
      </c>
      <c r="D63" s="11">
        <v>191.3296336895813</v>
      </c>
      <c r="E63" s="12">
        <v>2.3227121412157432</v>
      </c>
      <c r="F63" s="13">
        <v>4.8541373993049142E-2</v>
      </c>
      <c r="G63" s="80">
        <v>8.7252617150083296</v>
      </c>
      <c r="H63" s="11">
        <v>191.3296336895813</v>
      </c>
      <c r="I63" s="12">
        <v>2.3227121412157432</v>
      </c>
      <c r="J63" s="13">
        <v>4.8541373993049142E-2</v>
      </c>
      <c r="K63" s="12">
        <v>8.7252617150083296</v>
      </c>
      <c r="L63" s="13">
        <v>3.4980909737277521E-2</v>
      </c>
      <c r="M63" s="12">
        <v>9.029129730286364</v>
      </c>
      <c r="N63" s="14">
        <v>5.2265818980369175E-3</v>
      </c>
      <c r="O63" s="12">
        <v>2.3227121412157432</v>
      </c>
      <c r="P63" s="82">
        <v>0.25724651329625731</v>
      </c>
      <c r="Q63" s="12">
        <v>33.526630583515278</v>
      </c>
      <c r="R63" s="12">
        <v>0.79782423177288531</v>
      </c>
      <c r="S63" s="76"/>
      <c r="T63" s="11">
        <v>402.44971794408013</v>
      </c>
      <c r="U63" s="18">
        <v>2.9844262304278821E-2</v>
      </c>
      <c r="V63" s="15">
        <v>27.642171823617122</v>
      </c>
      <c r="W63" s="15">
        <v>1.2542246336007845</v>
      </c>
      <c r="X63" s="12">
        <v>1.7476939676403218</v>
      </c>
      <c r="Y63" s="15">
        <v>0.40826175232513373</v>
      </c>
      <c r="Z63" s="12">
        <v>8.2478741773850501</v>
      </c>
      <c r="AA63" s="11">
        <v>31.588503600739323</v>
      </c>
      <c r="AB63" s="11">
        <v>55.783816337460244</v>
      </c>
      <c r="AC63" s="11">
        <v>112.2684961342099</v>
      </c>
      <c r="AD63" s="11">
        <v>9054.1065647652595</v>
      </c>
      <c r="AE63" s="12">
        <v>16.636747359365415</v>
      </c>
      <c r="AF63" s="15">
        <v>3.253063879564952</v>
      </c>
      <c r="AG63" s="11">
        <v>874.21941232703193</v>
      </c>
    </row>
    <row r="64" spans="1:33" x14ac:dyDescent="0.25">
      <c r="A64" s="10" t="s">
        <v>74</v>
      </c>
      <c r="B64" s="11">
        <v>119.63227234225</v>
      </c>
      <c r="C64" s="84">
        <v>107.05920106158064</v>
      </c>
      <c r="D64" s="11">
        <v>191.66279023648971</v>
      </c>
      <c r="E64" s="12">
        <v>2.2271875800835863</v>
      </c>
      <c r="F64" s="13">
        <v>4.1732795387998969E-2</v>
      </c>
      <c r="G64" s="80">
        <v>9.0152529689724279</v>
      </c>
      <c r="H64" s="11">
        <v>187.76600104101999</v>
      </c>
      <c r="I64" s="12">
        <v>2.6511055827161396</v>
      </c>
      <c r="J64" s="13">
        <v>5.7917668806524776E-2</v>
      </c>
      <c r="K64" s="12">
        <v>20.382422927077119</v>
      </c>
      <c r="L64" s="13">
        <v>4.2530000802962487E-2</v>
      </c>
      <c r="M64" s="12">
        <v>20.554112123586066</v>
      </c>
      <c r="N64" s="14">
        <v>5.3257778003246532E-3</v>
      </c>
      <c r="O64" s="12">
        <v>2.6511055827161396</v>
      </c>
      <c r="P64" s="82">
        <v>0.12898176125418559</v>
      </c>
      <c r="Q64" s="12">
        <v>33.756665972224226</v>
      </c>
      <c r="R64" s="12">
        <v>0.76719359526598863</v>
      </c>
      <c r="S64" s="76"/>
      <c r="T64" s="11">
        <v>522.95148986638981</v>
      </c>
      <c r="U64" s="18">
        <v>3.7766927735102186E-2</v>
      </c>
      <c r="V64" s="15">
        <v>27.665203762954075</v>
      </c>
      <c r="W64" s="15">
        <v>2.0025071442150222</v>
      </c>
      <c r="X64" s="12">
        <v>2.7765717553298299</v>
      </c>
      <c r="Y64" s="15">
        <v>0.73683871496736442</v>
      </c>
      <c r="Z64" s="12">
        <v>12.363370867316075</v>
      </c>
      <c r="AA64" s="11">
        <v>44.838486255169379</v>
      </c>
      <c r="AB64" s="11">
        <v>70.837347136414394</v>
      </c>
      <c r="AC64" s="11">
        <v>138.55688715569016</v>
      </c>
      <c r="AD64" s="11">
        <v>8934.0795263132386</v>
      </c>
      <c r="AE64" s="12">
        <v>24.097855986279434</v>
      </c>
      <c r="AF64" s="15">
        <v>2.5195428004133213</v>
      </c>
      <c r="AG64" s="11">
        <v>920.10396781869713</v>
      </c>
    </row>
    <row r="65" spans="1:33" x14ac:dyDescent="0.25">
      <c r="A65" s="10" t="s">
        <v>75</v>
      </c>
      <c r="B65" s="11">
        <v>188.677444377977</v>
      </c>
      <c r="C65" s="84">
        <v>166.44484674837562</v>
      </c>
      <c r="D65" s="11">
        <v>189.68118162742661</v>
      </c>
      <c r="E65" s="12">
        <v>1.980989248957465</v>
      </c>
      <c r="F65" s="13">
        <v>4.8553931617386616E-2</v>
      </c>
      <c r="G65" s="80">
        <v>6.6462426929090492</v>
      </c>
      <c r="H65" s="11">
        <v>195.16793924674005</v>
      </c>
      <c r="I65" s="12">
        <v>2.4531018772037059</v>
      </c>
      <c r="J65" s="13">
        <v>2.5724427566760681E-2</v>
      </c>
      <c r="K65" s="12">
        <v>47.462732384486664</v>
      </c>
      <c r="L65" s="13">
        <v>1.8173497586715989E-2</v>
      </c>
      <c r="M65" s="12">
        <v>47.526084145670353</v>
      </c>
      <c r="N65" s="14">
        <v>5.1237923803445773E-3</v>
      </c>
      <c r="O65" s="12">
        <v>2.4531018772037059</v>
      </c>
      <c r="P65" s="82">
        <v>5.1615905692646562E-2</v>
      </c>
      <c r="Q65" s="12">
        <v>33.816942280655553</v>
      </c>
      <c r="R65" s="12">
        <v>0.68280740891646119</v>
      </c>
      <c r="S65" s="76"/>
      <c r="T65" s="11">
        <v>618.77628763149744</v>
      </c>
      <c r="U65" s="18">
        <v>3.2464106048099434E-2</v>
      </c>
      <c r="V65" s="15">
        <v>33.968419625190798</v>
      </c>
      <c r="W65" s="15">
        <v>2.5109693219154643</v>
      </c>
      <c r="X65" s="12">
        <v>3.1763625028439151</v>
      </c>
      <c r="Y65" s="15">
        <v>0.77926809807504338</v>
      </c>
      <c r="Z65" s="12">
        <v>14.157659660047093</v>
      </c>
      <c r="AA65" s="11">
        <v>50.799175920706197</v>
      </c>
      <c r="AB65" s="11">
        <v>84.875042491469628</v>
      </c>
      <c r="AC65" s="11">
        <v>165.48295963045021</v>
      </c>
      <c r="AD65" s="11">
        <v>9609.5809053329976</v>
      </c>
      <c r="AE65" s="12">
        <v>21.325152262166799</v>
      </c>
      <c r="AF65" s="15">
        <v>3.0787093473337714</v>
      </c>
      <c r="AG65" s="11">
        <v>904.56563789797519</v>
      </c>
    </row>
    <row r="66" spans="1:33" x14ac:dyDescent="0.25">
      <c r="A66" s="10" t="s">
        <v>76</v>
      </c>
      <c r="B66" s="11">
        <v>243.503140661598</v>
      </c>
      <c r="C66" s="84">
        <v>347.23108526215572</v>
      </c>
      <c r="D66" s="11">
        <v>190.70415610275606</v>
      </c>
      <c r="E66" s="12">
        <v>1.856639050989527</v>
      </c>
      <c r="F66" s="13">
        <v>4.3637484852280924E-2</v>
      </c>
      <c r="G66" s="80">
        <v>6.0801616982283244</v>
      </c>
      <c r="H66" s="11">
        <v>188.68647880437629</v>
      </c>
      <c r="I66" s="12">
        <v>2.0017407828549585</v>
      </c>
      <c r="J66" s="13">
        <v>5.2039713379447364E-2</v>
      </c>
      <c r="K66" s="12">
        <v>12.372702700011292</v>
      </c>
      <c r="L66" s="13">
        <v>3.8027291230535082E-2</v>
      </c>
      <c r="M66" s="12">
        <v>12.533584414069722</v>
      </c>
      <c r="N66" s="14">
        <v>5.2997968181745861E-3</v>
      </c>
      <c r="O66" s="12">
        <v>2.0017407828549585</v>
      </c>
      <c r="P66" s="82">
        <v>0.15971016085453424</v>
      </c>
      <c r="Q66" s="12">
        <v>33.845020252172553</v>
      </c>
      <c r="R66" s="12">
        <v>0.63732969098448278</v>
      </c>
      <c r="S66" s="76"/>
      <c r="T66" s="11">
        <v>1552.5688507505843</v>
      </c>
      <c r="U66" s="18">
        <v>6.4879173052023814E-2</v>
      </c>
      <c r="V66" s="15">
        <v>94.035313999213386</v>
      </c>
      <c r="W66" s="15">
        <v>5.7758972990887436</v>
      </c>
      <c r="X66" s="12">
        <v>7.8145715060131025</v>
      </c>
      <c r="Y66" s="15">
        <v>1.5219337978422958</v>
      </c>
      <c r="Z66" s="12">
        <v>37.568721038960909</v>
      </c>
      <c r="AA66" s="11">
        <v>138.59163686209158</v>
      </c>
      <c r="AB66" s="11">
        <v>212.90032127218049</v>
      </c>
      <c r="AC66" s="11">
        <v>347.27668600504967</v>
      </c>
      <c r="AD66" s="11">
        <v>7533.6890758489108</v>
      </c>
      <c r="AE66" s="12">
        <v>14.342830360180081</v>
      </c>
      <c r="AF66" s="15">
        <v>2.9813804585083985</v>
      </c>
      <c r="AG66" s="11">
        <v>856.82031353023012</v>
      </c>
    </row>
    <row r="67" spans="1:33" x14ac:dyDescent="0.25">
      <c r="A67" s="10" t="s">
        <v>77</v>
      </c>
      <c r="B67" s="11">
        <v>74.452880874709095</v>
      </c>
      <c r="C67" s="84">
        <v>99.373613200018497</v>
      </c>
      <c r="D67" s="11">
        <v>188.88900106882295</v>
      </c>
      <c r="E67" s="12">
        <v>2.6193598877996966</v>
      </c>
      <c r="F67" s="13">
        <v>5.0383363069763737E-2</v>
      </c>
      <c r="G67" s="80">
        <v>11.009223003607268</v>
      </c>
      <c r="H67" s="11">
        <v>179.76219374913771</v>
      </c>
      <c r="I67" s="12">
        <v>3.8280350017605387</v>
      </c>
      <c r="J67" s="13">
        <v>8.8429585152669896E-2</v>
      </c>
      <c r="K67" s="12">
        <v>24.397516122367833</v>
      </c>
      <c r="L67" s="13">
        <v>6.7826671151250406E-2</v>
      </c>
      <c r="M67" s="12">
        <v>24.696004634675266</v>
      </c>
      <c r="N67" s="14">
        <v>5.5629049642970151E-3</v>
      </c>
      <c r="O67" s="12">
        <v>3.8280350017605387</v>
      </c>
      <c r="P67" s="82">
        <v>0.15500624730146251</v>
      </c>
      <c r="Q67" s="12">
        <v>33.879938685262701</v>
      </c>
      <c r="R67" s="12">
        <v>0.91732338418308024</v>
      </c>
      <c r="S67" s="94"/>
      <c r="T67" s="11">
        <v>645.63517208686255</v>
      </c>
      <c r="U67" s="18">
        <v>0.55202851686510146</v>
      </c>
      <c r="V67" s="15">
        <v>50.591514605037432</v>
      </c>
      <c r="W67" s="15">
        <v>5.3729776895928563</v>
      </c>
      <c r="X67" s="12">
        <v>5.5871805470570832</v>
      </c>
      <c r="Y67" s="15">
        <v>1.3122157581461913</v>
      </c>
      <c r="Z67" s="12">
        <v>22.488974446262883</v>
      </c>
      <c r="AA67" s="11">
        <v>64.314046458006246</v>
      </c>
      <c r="AB67" s="11">
        <v>85.265088917773383</v>
      </c>
      <c r="AC67" s="11">
        <v>140.9626869838205</v>
      </c>
      <c r="AD67" s="11">
        <v>7188.4760312804365</v>
      </c>
      <c r="AE67" s="12">
        <v>20.187857078338478</v>
      </c>
      <c r="AF67" s="15">
        <v>2.5542928408218089</v>
      </c>
      <c r="AG67" s="11">
        <v>897.72947477403659</v>
      </c>
    </row>
    <row r="68" spans="1:33" x14ac:dyDescent="0.25">
      <c r="A68" s="10" t="s">
        <v>78</v>
      </c>
      <c r="B68" s="11">
        <v>340.32452704900498</v>
      </c>
      <c r="C68" s="84">
        <v>340.13258698069751</v>
      </c>
      <c r="D68" s="11">
        <v>179.65922072678546</v>
      </c>
      <c r="E68" s="12">
        <v>1.7041932632978261</v>
      </c>
      <c r="F68" s="13">
        <v>8.4311562942501209E-2</v>
      </c>
      <c r="G68" s="80">
        <v>36.865615839803986</v>
      </c>
      <c r="H68" s="11">
        <v>190.24284858101157</v>
      </c>
      <c r="I68" s="12">
        <v>2.2531005693659019</v>
      </c>
      <c r="J68" s="13">
        <v>3.9923748339923244E-2</v>
      </c>
      <c r="K68" s="12">
        <v>87.54357086018635</v>
      </c>
      <c r="L68" s="13">
        <v>2.8935050448240861E-2</v>
      </c>
      <c r="M68" s="12">
        <v>87.572559978158367</v>
      </c>
      <c r="N68" s="14">
        <v>5.2564393745090903E-3</v>
      </c>
      <c r="O68" s="12">
        <v>2.2531005693659019</v>
      </c>
      <c r="P68" s="82">
        <v>2.5728385351848248E-2</v>
      </c>
      <c r="Q68" s="12">
        <v>34.085304607403486</v>
      </c>
      <c r="R68" s="12">
        <v>1.5185611461286219</v>
      </c>
      <c r="S68" s="95"/>
      <c r="T68" s="11">
        <v>995.84813519344652</v>
      </c>
      <c r="U68" s="18">
        <v>0.21387473008664498</v>
      </c>
      <c r="V68" s="15">
        <v>68.154970590512406</v>
      </c>
      <c r="W68" s="15">
        <v>3.3889911179353649</v>
      </c>
      <c r="X68" s="12">
        <v>4.0631393998918979</v>
      </c>
      <c r="Y68" s="15">
        <v>1.252221281704557</v>
      </c>
      <c r="Z68" s="12">
        <v>20.32933224230872</v>
      </c>
      <c r="AA68" s="11">
        <v>79.960609235907924</v>
      </c>
      <c r="AB68" s="11">
        <v>141.78028511088976</v>
      </c>
      <c r="AC68" s="11">
        <v>278.31078334290572</v>
      </c>
      <c r="AD68" s="11">
        <v>10302.344670997567</v>
      </c>
      <c r="AE68" s="12">
        <v>11.294341092256392</v>
      </c>
      <c r="AF68" s="15">
        <v>5.2374292621771756</v>
      </c>
      <c r="AG68" s="11">
        <v>829.88108044993805</v>
      </c>
    </row>
    <row r="69" spans="1:33" x14ac:dyDescent="0.25">
      <c r="A69" s="10" t="s">
        <v>79</v>
      </c>
      <c r="B69" s="11">
        <v>3432.7212702810998</v>
      </c>
      <c r="C69" s="84">
        <v>4781.0714805217203</v>
      </c>
      <c r="D69" s="11">
        <v>184.76777106830735</v>
      </c>
      <c r="E69" s="12">
        <v>1.7049897779375935</v>
      </c>
      <c r="F69" s="13">
        <v>4.7445586966556166E-2</v>
      </c>
      <c r="G69" s="80">
        <v>1.512316139491342</v>
      </c>
      <c r="H69" s="11">
        <v>185.30913830180376</v>
      </c>
      <c r="I69" s="12">
        <v>1.7081340742610294</v>
      </c>
      <c r="J69" s="13">
        <v>4.5129719867737408E-2</v>
      </c>
      <c r="K69" s="12">
        <v>2.4194834686500655</v>
      </c>
      <c r="L69" s="13">
        <v>3.3578947225092491E-2</v>
      </c>
      <c r="M69" s="12">
        <v>2.9616924672765297</v>
      </c>
      <c r="N69" s="14">
        <v>5.3963879448370748E-3</v>
      </c>
      <c r="O69" s="12">
        <v>1.7081340742610294</v>
      </c>
      <c r="P69" s="82">
        <v>0.5767425528254696</v>
      </c>
      <c r="Q69" s="12">
        <v>34.763227282716073</v>
      </c>
      <c r="R69" s="12">
        <v>0.59245800178181363</v>
      </c>
      <c r="S69" s="95"/>
      <c r="T69" s="11">
        <v>3825.1168143921141</v>
      </c>
      <c r="U69" s="18">
        <v>0.37603651346639377</v>
      </c>
      <c r="V69" s="15">
        <v>266.36069892275344</v>
      </c>
      <c r="W69" s="15">
        <v>22.356340416470722</v>
      </c>
      <c r="X69" s="12">
        <v>27.291325970812096</v>
      </c>
      <c r="Y69" s="15">
        <v>1.9138178594526529</v>
      </c>
      <c r="Z69" s="12">
        <v>122.37728415864784</v>
      </c>
      <c r="AA69" s="11">
        <v>376.54009549152266</v>
      </c>
      <c r="AB69" s="11">
        <v>501.45022484346862</v>
      </c>
      <c r="AC69" s="11">
        <v>803.48371288247108</v>
      </c>
      <c r="AD69" s="11">
        <v>9166.9166572414433</v>
      </c>
      <c r="AE69" s="12">
        <v>20.349291516748202</v>
      </c>
      <c r="AF69" s="15">
        <v>5.3246198156392035</v>
      </c>
      <c r="AG69" s="11">
        <v>898.71802335849134</v>
      </c>
    </row>
    <row r="70" spans="1:33" x14ac:dyDescent="0.25">
      <c r="A70" s="10" t="s">
        <v>80</v>
      </c>
      <c r="B70" s="11">
        <v>312.027606713642</v>
      </c>
      <c r="C70" s="84">
        <v>157.16640553205249</v>
      </c>
      <c r="D70" s="11">
        <v>182.84901630526991</v>
      </c>
      <c r="E70" s="12">
        <v>1.7318681637666689</v>
      </c>
      <c r="F70" s="13">
        <v>4.7407407590220073E-2</v>
      </c>
      <c r="G70" s="80">
        <v>4.9074009282376725</v>
      </c>
      <c r="H70" s="11">
        <v>181.47058818251625</v>
      </c>
      <c r="I70" s="12">
        <v>1.8120647596173804</v>
      </c>
      <c r="J70" s="13">
        <v>5.3366406432946781E-2</v>
      </c>
      <c r="K70" s="12">
        <v>8.9519426095398096</v>
      </c>
      <c r="L70" s="13">
        <v>4.0547397750064836E-2</v>
      </c>
      <c r="M70" s="12">
        <v>9.1335018025695707</v>
      </c>
      <c r="N70" s="14">
        <v>5.5105348476318259E-3</v>
      </c>
      <c r="O70" s="12">
        <v>1.8120647596173804</v>
      </c>
      <c r="P70" s="82">
        <v>0.19839759150291991</v>
      </c>
      <c r="Q70" s="12">
        <v>35.12903766485919</v>
      </c>
      <c r="R70" s="12">
        <v>0.61596517880770241</v>
      </c>
      <c r="S70" s="76"/>
      <c r="T70" s="11">
        <v>1133.2515067385477</v>
      </c>
      <c r="U70" s="18">
        <v>0.41170587105822937</v>
      </c>
      <c r="V70" s="15">
        <v>46.10727456960241</v>
      </c>
      <c r="W70" s="15">
        <v>4.6209677620138399</v>
      </c>
      <c r="X70" s="12">
        <v>4.8752974873971571</v>
      </c>
      <c r="Y70" s="15">
        <v>1.8690371086622621</v>
      </c>
      <c r="Z70" s="12">
        <v>23.394754727595135</v>
      </c>
      <c r="AA70" s="11">
        <v>90.142826467799182</v>
      </c>
      <c r="AB70" s="11">
        <v>160.3540232421808</v>
      </c>
      <c r="AC70" s="11">
        <v>361.97136629084076</v>
      </c>
      <c r="AD70" s="11">
        <v>8455.6756397602821</v>
      </c>
      <c r="AE70" s="12">
        <v>11.87813284213266</v>
      </c>
      <c r="AF70" s="15">
        <v>7.2648678040517378</v>
      </c>
      <c r="AG70" s="11">
        <v>835.45547195116455</v>
      </c>
    </row>
    <row r="71" spans="1:33" x14ac:dyDescent="0.25">
      <c r="A71" s="10" t="s">
        <v>81</v>
      </c>
      <c r="B71" s="11">
        <v>337.62778621214801</v>
      </c>
      <c r="C71" s="84">
        <v>154.06651989340062</v>
      </c>
      <c r="D71" s="11">
        <v>3.3434365619320885</v>
      </c>
      <c r="E71" s="12">
        <v>1.6439853973476901</v>
      </c>
      <c r="F71" s="13">
        <v>0.10403271673145847</v>
      </c>
      <c r="G71" s="80">
        <v>0.45623402531660545</v>
      </c>
      <c r="H71" s="11">
        <v>3.3460895279313236</v>
      </c>
      <c r="I71" s="12">
        <v>1.6441243806428463</v>
      </c>
      <c r="J71" s="13">
        <v>0.10334511488151971</v>
      </c>
      <c r="K71" s="12">
        <v>0.49340199525375478</v>
      </c>
      <c r="L71" s="13">
        <v>4.258470767419464</v>
      </c>
      <c r="M71" s="12">
        <v>1.7165635752702575</v>
      </c>
      <c r="N71" s="14">
        <v>0.29885631919066941</v>
      </c>
      <c r="O71" s="12">
        <v>1.6441243806428463</v>
      </c>
      <c r="P71" s="82">
        <v>0.95779987664249122</v>
      </c>
      <c r="Q71" s="16">
        <v>1685.697084341188</v>
      </c>
      <c r="R71" s="16">
        <v>26.984588981423581</v>
      </c>
      <c r="S71" s="76" t="s">
        <v>83</v>
      </c>
      <c r="T71" s="11">
        <v>2145.4407537600614</v>
      </c>
      <c r="U71" s="18">
        <v>138.49084273894124</v>
      </c>
      <c r="V71" s="15">
        <v>91.970479869963796</v>
      </c>
      <c r="W71" s="15">
        <v>113.10850562316573</v>
      </c>
      <c r="X71" s="12">
        <v>25.351342616661995</v>
      </c>
      <c r="Y71" s="15">
        <v>1.3225460759080714</v>
      </c>
      <c r="Z71" s="12">
        <v>67.197207182655177</v>
      </c>
      <c r="AA71" s="11">
        <v>198.75818390347911</v>
      </c>
      <c r="AB71" s="11">
        <v>302.57486372182279</v>
      </c>
      <c r="AC71" s="11">
        <v>480.89481014094747</v>
      </c>
      <c r="AD71" s="11">
        <v>10280.311368683972</v>
      </c>
      <c r="AE71" s="12">
        <v>14.755050128982704</v>
      </c>
      <c r="AF71" s="15">
        <v>103.66268615773339</v>
      </c>
      <c r="AG71" s="11">
        <v>860.1023856345862</v>
      </c>
    </row>
    <row r="72" spans="1:33" x14ac:dyDescent="0.25">
      <c r="A72" s="19"/>
      <c r="B72" s="11"/>
      <c r="C72" s="11"/>
      <c r="D72" s="11"/>
      <c r="E72" s="12"/>
      <c r="F72" s="13"/>
      <c r="G72" s="12"/>
      <c r="H72" s="11"/>
      <c r="I72" s="12"/>
      <c r="J72" s="13"/>
      <c r="K72" s="11"/>
      <c r="L72" s="13"/>
      <c r="M72" s="11"/>
      <c r="N72" s="13"/>
      <c r="O72" s="12"/>
      <c r="P72" s="15"/>
      <c r="Q72" s="12"/>
      <c r="R72" s="12"/>
      <c r="S72" s="17"/>
      <c r="T72" s="11"/>
      <c r="U72" s="18"/>
      <c r="V72" s="15"/>
      <c r="W72" s="15"/>
      <c r="X72" s="12"/>
      <c r="Y72" s="15"/>
      <c r="Z72" s="12"/>
      <c r="AA72" s="11"/>
      <c r="AB72" s="11"/>
      <c r="AC72" s="11"/>
      <c r="AD72" s="11"/>
      <c r="AE72" s="12"/>
      <c r="AF72" s="15"/>
      <c r="AG72" s="11"/>
    </row>
    <row r="73" spans="1:33" ht="45" x14ac:dyDescent="0.25">
      <c r="A73" s="19"/>
      <c r="B73" s="11"/>
      <c r="C73" s="11"/>
      <c r="D73" s="11"/>
      <c r="E73" s="12"/>
      <c r="F73" s="13"/>
      <c r="G73" s="12"/>
      <c r="H73" s="11"/>
      <c r="I73" s="12"/>
      <c r="J73" s="13"/>
      <c r="K73" s="11"/>
      <c r="L73" s="28"/>
      <c r="O73" s="12"/>
      <c r="Q73" s="86" t="s">
        <v>202</v>
      </c>
      <c r="R73" s="111" t="s">
        <v>234</v>
      </c>
      <c r="S73" s="91" t="s">
        <v>26</v>
      </c>
      <c r="T73" s="11"/>
      <c r="U73" s="18"/>
      <c r="V73" s="15"/>
      <c r="W73" s="15"/>
      <c r="X73" s="12"/>
      <c r="Y73" s="15"/>
      <c r="Z73" s="12"/>
      <c r="AA73" s="11"/>
      <c r="AB73" s="11"/>
      <c r="AC73" s="11"/>
      <c r="AD73" s="11"/>
      <c r="AE73" s="12"/>
      <c r="AF73" s="15"/>
      <c r="AG73" s="11"/>
    </row>
    <row r="74" spans="1:33" x14ac:dyDescent="0.25">
      <c r="A74" s="19"/>
      <c r="B74" s="11"/>
      <c r="C74" s="11"/>
      <c r="D74" s="11"/>
      <c r="E74" s="12"/>
      <c r="F74" s="13"/>
      <c r="G74" s="12"/>
      <c r="H74" s="11"/>
      <c r="I74" s="12"/>
      <c r="J74" s="13"/>
      <c r="K74" s="11"/>
      <c r="L74" s="29"/>
      <c r="N74" s="29"/>
      <c r="O74" s="12"/>
      <c r="Q74" s="88">
        <v>33.593869168711961</v>
      </c>
      <c r="R74" s="92">
        <v>0.43401929068759371</v>
      </c>
      <c r="S74" s="93">
        <v>1.3109510494439376</v>
      </c>
      <c r="T74" s="11"/>
      <c r="U74" s="18"/>
      <c r="V74" s="15"/>
      <c r="W74" s="15"/>
      <c r="X74" s="12"/>
      <c r="Y74" s="15"/>
      <c r="Z74" s="12"/>
      <c r="AA74" s="11"/>
      <c r="AB74" s="11"/>
      <c r="AC74" s="11"/>
      <c r="AD74" s="11"/>
      <c r="AE74" s="12"/>
      <c r="AF74" s="15"/>
      <c r="AG74" s="11"/>
    </row>
    <row r="75" spans="1:33" x14ac:dyDescent="0.25">
      <c r="A75" s="19"/>
      <c r="B75" s="11"/>
      <c r="C75" s="11"/>
      <c r="D75" s="11"/>
      <c r="E75" s="12"/>
      <c r="F75" s="13"/>
      <c r="G75" s="12"/>
      <c r="H75" s="11"/>
      <c r="I75" s="12"/>
      <c r="J75" s="13"/>
      <c r="K75" s="11"/>
      <c r="L75" s="13"/>
      <c r="M75" s="11"/>
      <c r="N75" s="13"/>
      <c r="O75" s="12"/>
      <c r="P75" s="15"/>
      <c r="Q75" s="12"/>
      <c r="R75" s="12"/>
      <c r="S75" s="17"/>
      <c r="T75" s="11"/>
      <c r="U75" s="18"/>
      <c r="V75" s="15"/>
      <c r="W75" s="15"/>
      <c r="X75" s="12"/>
      <c r="Y75" s="15"/>
      <c r="Z75" s="12"/>
      <c r="AA75" s="11"/>
      <c r="AB75" s="11"/>
      <c r="AC75" s="11"/>
      <c r="AD75" s="11"/>
      <c r="AE75" s="12"/>
      <c r="AF75" s="15"/>
      <c r="AG75" s="11"/>
    </row>
    <row r="76" spans="1:33" x14ac:dyDescent="0.25">
      <c r="A76" s="19"/>
      <c r="B76" s="11"/>
      <c r="C76" s="11"/>
      <c r="D76" s="11"/>
      <c r="E76" s="12"/>
      <c r="F76" s="13"/>
      <c r="G76" s="12"/>
      <c r="H76" s="11"/>
      <c r="I76" s="12"/>
      <c r="J76" s="13"/>
      <c r="K76" s="11"/>
      <c r="L76" s="13"/>
      <c r="M76" s="11"/>
      <c r="N76" s="13"/>
      <c r="O76" s="12"/>
      <c r="P76" s="15"/>
      <c r="Q76" s="12"/>
      <c r="R76" s="12"/>
      <c r="S76" s="17"/>
      <c r="T76" s="11"/>
      <c r="U76" s="18"/>
      <c r="V76" s="15"/>
      <c r="W76" s="15"/>
      <c r="X76" s="12"/>
      <c r="Y76" s="15"/>
      <c r="Z76" s="12"/>
      <c r="AA76" s="11"/>
      <c r="AB76" s="11"/>
      <c r="AC76" s="11"/>
      <c r="AD76" s="11"/>
      <c r="AE76" s="12"/>
      <c r="AF76" s="15"/>
      <c r="AG76" s="11"/>
    </row>
    <row r="77" spans="1:33" x14ac:dyDescent="0.25">
      <c r="A77" s="2" t="s">
        <v>102</v>
      </c>
      <c r="B77" s="112"/>
      <c r="C77" s="113"/>
      <c r="D77" s="114" t="s">
        <v>0</v>
      </c>
      <c r="E77" s="115"/>
      <c r="F77" s="115"/>
      <c r="G77" s="116"/>
      <c r="H77" s="114" t="s">
        <v>1</v>
      </c>
      <c r="I77" s="115"/>
      <c r="J77" s="115"/>
      <c r="K77" s="115"/>
      <c r="L77" s="115"/>
      <c r="M77" s="115"/>
      <c r="N77" s="115"/>
      <c r="O77" s="115"/>
      <c r="P77" s="116"/>
      <c r="Q77" s="117" t="s">
        <v>2</v>
      </c>
      <c r="R77" s="118"/>
      <c r="S77" s="118"/>
      <c r="T77" s="114" t="s">
        <v>3</v>
      </c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</row>
    <row r="78" spans="1:33" ht="48" thickBot="1" x14ac:dyDescent="0.3">
      <c r="A78" s="3" t="s">
        <v>4</v>
      </c>
      <c r="B78" s="4" t="s">
        <v>5</v>
      </c>
      <c r="C78" s="4" t="s">
        <v>6</v>
      </c>
      <c r="D78" s="5" t="s">
        <v>193</v>
      </c>
      <c r="E78" s="4" t="s">
        <v>7</v>
      </c>
      <c r="F78" s="4" t="s">
        <v>194</v>
      </c>
      <c r="G78" s="6" t="s">
        <v>7</v>
      </c>
      <c r="H78" s="5" t="s">
        <v>196</v>
      </c>
      <c r="I78" s="4" t="s">
        <v>7</v>
      </c>
      <c r="J78" s="4" t="s">
        <v>197</v>
      </c>
      <c r="K78" s="4" t="s">
        <v>7</v>
      </c>
      <c r="L78" s="4" t="s">
        <v>198</v>
      </c>
      <c r="M78" s="4" t="s">
        <v>7</v>
      </c>
      <c r="N78" s="4" t="s">
        <v>199</v>
      </c>
      <c r="O78" s="4" t="s">
        <v>7</v>
      </c>
      <c r="P78" s="6" t="s">
        <v>8</v>
      </c>
      <c r="Q78" s="7" t="s">
        <v>9</v>
      </c>
      <c r="R78" s="7" t="s">
        <v>10</v>
      </c>
      <c r="S78" s="74" t="s">
        <v>11</v>
      </c>
      <c r="T78" s="73" t="s">
        <v>12</v>
      </c>
      <c r="U78" s="9" t="s">
        <v>13</v>
      </c>
      <c r="V78" s="9" t="s">
        <v>14</v>
      </c>
      <c r="W78" s="9" t="s">
        <v>15</v>
      </c>
      <c r="X78" s="9" t="s">
        <v>16</v>
      </c>
      <c r="Y78" s="9" t="s">
        <v>17</v>
      </c>
      <c r="Z78" s="9" t="s">
        <v>18</v>
      </c>
      <c r="AA78" s="9" t="s">
        <v>19</v>
      </c>
      <c r="AB78" s="9" t="s">
        <v>20</v>
      </c>
      <c r="AC78" s="9" t="s">
        <v>21</v>
      </c>
      <c r="AD78" s="9" t="s">
        <v>22</v>
      </c>
      <c r="AE78" s="9" t="s">
        <v>23</v>
      </c>
      <c r="AF78" s="9" t="s">
        <v>24</v>
      </c>
      <c r="AG78" s="9" t="s">
        <v>25</v>
      </c>
    </row>
    <row r="79" spans="1:33" ht="16.5" thickTop="1" x14ac:dyDescent="0.25">
      <c r="A79" s="10" t="s">
        <v>84</v>
      </c>
      <c r="B79" s="11">
        <v>211.56389035569001</v>
      </c>
      <c r="C79" s="83">
        <v>208.9565580464951</v>
      </c>
      <c r="D79" s="11">
        <v>198.35315998391602</v>
      </c>
      <c r="E79" s="12">
        <v>1.9124225555362513</v>
      </c>
      <c r="F79" s="13">
        <v>4.6645504031193767E-2</v>
      </c>
      <c r="G79" s="79">
        <v>6.1717250162497681</v>
      </c>
      <c r="H79" s="11">
        <v>199.5486624873632</v>
      </c>
      <c r="I79" s="12">
        <v>2.0051640018712065</v>
      </c>
      <c r="J79" s="13">
        <v>4.1877728282459427E-2</v>
      </c>
      <c r="K79" s="12">
        <v>13.380383327354757</v>
      </c>
      <c r="L79" s="13">
        <v>2.893580494908685E-2</v>
      </c>
      <c r="M79" s="12">
        <v>13.529794553553034</v>
      </c>
      <c r="N79" s="14">
        <v>5.0113089586021498E-3</v>
      </c>
      <c r="O79" s="12">
        <v>2.0051640018712065</v>
      </c>
      <c r="P79" s="81">
        <v>0.1482035809142892</v>
      </c>
      <c r="Q79" s="16">
        <v>32.41906785418017</v>
      </c>
      <c r="R79" s="16">
        <v>0.63003284043546337</v>
      </c>
      <c r="S79" s="75" t="s">
        <v>83</v>
      </c>
      <c r="T79" s="24">
        <v>1297.0602502040363</v>
      </c>
      <c r="U79" s="27">
        <v>1.4952264248753337</v>
      </c>
      <c r="V79" s="24">
        <v>23.107945245177763</v>
      </c>
      <c r="W79" s="24">
        <v>24.97261224425818</v>
      </c>
      <c r="X79" s="26">
        <v>16.078764187119102</v>
      </c>
      <c r="Y79" s="26">
        <v>1.6963029082473644</v>
      </c>
      <c r="Z79" s="24">
        <v>49.811583615691134</v>
      </c>
      <c r="AA79" s="24">
        <v>135.61941288152897</v>
      </c>
      <c r="AB79" s="24">
        <v>173.83550318655571</v>
      </c>
      <c r="AC79" s="24">
        <v>284.85980838872877</v>
      </c>
      <c r="AD79" s="24">
        <v>9627.4479458662081</v>
      </c>
      <c r="AE79" s="12">
        <v>83.693831176889745</v>
      </c>
      <c r="AF79" s="15">
        <v>6.869372780153375</v>
      </c>
      <c r="AG79" s="11">
        <v>1105.3579345896126</v>
      </c>
    </row>
    <row r="80" spans="1:33" x14ac:dyDescent="0.25">
      <c r="A80" s="10" t="s">
        <v>85</v>
      </c>
      <c r="B80" s="11">
        <v>118.954102762292</v>
      </c>
      <c r="C80" s="84">
        <v>76.182723593964397</v>
      </c>
      <c r="D80" s="11">
        <v>198.49467982634698</v>
      </c>
      <c r="E80" s="12">
        <v>2.5015457624010233</v>
      </c>
      <c r="F80" s="13">
        <v>4.5828790138558576E-2</v>
      </c>
      <c r="G80" s="80">
        <v>8.4814728484361357</v>
      </c>
      <c r="H80" s="11">
        <v>205.01282906506614</v>
      </c>
      <c r="I80" s="12">
        <v>3.1393025908448005</v>
      </c>
      <c r="J80" s="13">
        <v>1.9825494167007365E-2</v>
      </c>
      <c r="K80" s="12">
        <v>80.823572906533514</v>
      </c>
      <c r="L80" s="13">
        <v>1.3333502826203212E-2</v>
      </c>
      <c r="M80" s="12">
        <v>80.884517419186125</v>
      </c>
      <c r="N80" s="14">
        <v>4.8777435273702997E-3</v>
      </c>
      <c r="O80" s="12">
        <v>3.1393025908448005</v>
      </c>
      <c r="P80" s="82">
        <v>3.8812157023516411E-2</v>
      </c>
      <c r="Q80" s="12">
        <v>32.429383351560432</v>
      </c>
      <c r="R80" s="12">
        <v>0.82528747947110026</v>
      </c>
      <c r="S80" s="76"/>
      <c r="T80" s="24">
        <v>382.37303183592707</v>
      </c>
      <c r="U80" s="27">
        <v>3.434370938263049E-2</v>
      </c>
      <c r="V80" s="24">
        <v>10.167500245696342</v>
      </c>
      <c r="W80" s="24">
        <v>1.8931208293421706</v>
      </c>
      <c r="X80" s="26">
        <v>2.2550727228045768</v>
      </c>
      <c r="Y80" s="26">
        <v>0.33893420350369657</v>
      </c>
      <c r="Z80" s="24">
        <v>9.8563334503577824</v>
      </c>
      <c r="AA80" s="24">
        <v>33.115780876973886</v>
      </c>
      <c r="AB80" s="24">
        <v>51.216510170796695</v>
      </c>
      <c r="AC80" s="24">
        <v>96.452144644872519</v>
      </c>
      <c r="AD80" s="24">
        <v>9083.1226257818707</v>
      </c>
      <c r="AE80" s="12">
        <v>41.10841600469444</v>
      </c>
      <c r="AF80" s="15">
        <v>3.0856659208795461</v>
      </c>
      <c r="AG80" s="11">
        <v>993.10081373485832</v>
      </c>
    </row>
    <row r="81" spans="1:33" x14ac:dyDescent="0.25">
      <c r="A81" s="10" t="s">
        <v>86</v>
      </c>
      <c r="B81" s="11">
        <v>189.66875866714901</v>
      </c>
      <c r="C81" s="84">
        <v>192.2306675707452</v>
      </c>
      <c r="D81" s="11">
        <v>196.70877800836271</v>
      </c>
      <c r="E81" s="12">
        <v>1.9536699768142058</v>
      </c>
      <c r="F81" s="13">
        <v>4.8434637735033384E-2</v>
      </c>
      <c r="G81" s="80">
        <v>6.4873149810436086</v>
      </c>
      <c r="H81" s="11">
        <v>199.29555261460791</v>
      </c>
      <c r="I81" s="12">
        <v>2.1637411834518292</v>
      </c>
      <c r="J81" s="13">
        <v>3.805546107671335E-2</v>
      </c>
      <c r="K81" s="12">
        <v>21.25762772679952</v>
      </c>
      <c r="L81" s="13">
        <v>2.6328168915058053E-2</v>
      </c>
      <c r="M81" s="12">
        <v>21.36746387571911</v>
      </c>
      <c r="N81" s="14">
        <v>5.0176734346589844E-3</v>
      </c>
      <c r="O81" s="12">
        <v>2.1637411834518292</v>
      </c>
      <c r="P81" s="82">
        <v>0.10126335984639682</v>
      </c>
      <c r="Q81" s="12">
        <v>32.615799603521573</v>
      </c>
      <c r="R81" s="12">
        <v>0.64917757540017751</v>
      </c>
      <c r="S81" s="76"/>
      <c r="T81" s="24">
        <v>1032.4915966420065</v>
      </c>
      <c r="U81" s="27">
        <v>0.71609713617453086</v>
      </c>
      <c r="V81" s="24">
        <v>17.80156489782739</v>
      </c>
      <c r="W81" s="24">
        <v>18.92522891258891</v>
      </c>
      <c r="X81" s="26">
        <v>12.304391339187918</v>
      </c>
      <c r="Y81" s="26">
        <v>1.7095048781873807</v>
      </c>
      <c r="Z81" s="24">
        <v>39.182579336567031</v>
      </c>
      <c r="AA81" s="24">
        <v>100.34891619326577</v>
      </c>
      <c r="AB81" s="24">
        <v>134.972007030848</v>
      </c>
      <c r="AC81" s="24">
        <v>215.57371291688335</v>
      </c>
      <c r="AD81" s="24">
        <v>8738.6516258721767</v>
      </c>
      <c r="AE81" s="12">
        <v>69.477667882481938</v>
      </c>
      <c r="AF81" s="15">
        <v>6.4278641421910558</v>
      </c>
      <c r="AG81" s="11">
        <v>1074.0837627945236</v>
      </c>
    </row>
    <row r="82" spans="1:33" x14ac:dyDescent="0.25">
      <c r="A82" s="10" t="s">
        <v>87</v>
      </c>
      <c r="B82" s="11">
        <v>1413.6151374645001</v>
      </c>
      <c r="C82" s="84">
        <v>1370.321902199642</v>
      </c>
      <c r="D82" s="11">
        <v>195.10877781549655</v>
      </c>
      <c r="E82" s="12">
        <v>1.7105689199281084</v>
      </c>
      <c r="F82" s="13">
        <v>4.5634358050620195E-2</v>
      </c>
      <c r="G82" s="80">
        <v>2.4413550589225284</v>
      </c>
      <c r="H82" s="11">
        <v>194.93156310780091</v>
      </c>
      <c r="I82" s="12">
        <v>1.7129787150201286</v>
      </c>
      <c r="J82" s="13">
        <v>4.6353811422638655E-2</v>
      </c>
      <c r="K82" s="12">
        <v>2.8584640450307468</v>
      </c>
      <c r="L82" s="13">
        <v>3.2787217303638642E-2</v>
      </c>
      <c r="M82" s="12">
        <v>3.3324334614280824</v>
      </c>
      <c r="N82" s="14">
        <v>5.1300055468543118E-3</v>
      </c>
      <c r="O82" s="12">
        <v>1.7129787150201286</v>
      </c>
      <c r="P82" s="82">
        <v>0.51403238349612779</v>
      </c>
      <c r="Q82" s="12">
        <v>32.999262362918323</v>
      </c>
      <c r="R82" s="12">
        <v>0.56539137819536411</v>
      </c>
      <c r="S82" s="76"/>
      <c r="T82" s="24">
        <v>4053.5489777078524</v>
      </c>
      <c r="U82" s="27">
        <v>2.1161660416597883</v>
      </c>
      <c r="V82" s="24">
        <v>146.66191588747006</v>
      </c>
      <c r="W82" s="24">
        <v>86.557926917043972</v>
      </c>
      <c r="X82" s="26">
        <v>73.548729578367684</v>
      </c>
      <c r="Y82" s="26">
        <v>5.1640029150117073</v>
      </c>
      <c r="Z82" s="24">
        <v>217.87372066927728</v>
      </c>
      <c r="AA82" s="24">
        <v>524.90907192294867</v>
      </c>
      <c r="AB82" s="24">
        <v>481.56195409313619</v>
      </c>
      <c r="AC82" s="24">
        <v>599.99883003355444</v>
      </c>
      <c r="AD82" s="24">
        <v>7478.1360986040436</v>
      </c>
      <c r="AE82" s="12">
        <v>12.337830471366106</v>
      </c>
      <c r="AF82" s="15">
        <v>7.5249875901646162</v>
      </c>
      <c r="AG82" s="11">
        <v>839.69277258967873</v>
      </c>
    </row>
    <row r="83" spans="1:33" x14ac:dyDescent="0.25">
      <c r="A83" s="10" t="s">
        <v>88</v>
      </c>
      <c r="B83" s="11">
        <v>1796.0354967646999</v>
      </c>
      <c r="C83" s="84">
        <v>1935.2942496482733</v>
      </c>
      <c r="D83" s="11">
        <v>193.6305214396387</v>
      </c>
      <c r="E83" s="12">
        <v>1.4397407852227546</v>
      </c>
      <c r="F83" s="13">
        <v>4.5859206459272529E-2</v>
      </c>
      <c r="G83" s="80">
        <v>2.085195390413471</v>
      </c>
      <c r="H83" s="11">
        <v>193.25060548922323</v>
      </c>
      <c r="I83" s="12">
        <v>1.4441906224043819</v>
      </c>
      <c r="J83" s="13">
        <v>4.7412947566158152E-2</v>
      </c>
      <c r="K83" s="12">
        <v>2.7600011022537099</v>
      </c>
      <c r="L83" s="13">
        <v>3.3828081386200075E-2</v>
      </c>
      <c r="M83" s="12">
        <v>3.1150108568482469</v>
      </c>
      <c r="N83" s="14">
        <v>5.174628030108634E-3</v>
      </c>
      <c r="O83" s="12">
        <v>1.4441906224043819</v>
      </c>
      <c r="P83" s="82">
        <v>0.46362298199679697</v>
      </c>
      <c r="Q83" s="12">
        <v>33.241326635984301</v>
      </c>
      <c r="R83" s="12">
        <v>0.47942487186641003</v>
      </c>
      <c r="S83" s="76"/>
      <c r="T83" s="24">
        <v>5270.402441715034</v>
      </c>
      <c r="U83" s="27">
        <v>1.9286664327126577</v>
      </c>
      <c r="V83" s="24">
        <v>188.13640439723673</v>
      </c>
      <c r="W83" s="24">
        <v>93.231755679989121</v>
      </c>
      <c r="X83" s="26">
        <v>77.916814091033032</v>
      </c>
      <c r="Y83" s="26">
        <v>5.4103002147279637</v>
      </c>
      <c r="Z83" s="24">
        <v>255.9498199043571</v>
      </c>
      <c r="AA83" s="24">
        <v>631.49258881558887</v>
      </c>
      <c r="AB83" s="24">
        <v>660.72248735565836</v>
      </c>
      <c r="AC83" s="24">
        <v>888.374336516433</v>
      </c>
      <c r="AD83" s="24">
        <v>7902.3486146388332</v>
      </c>
      <c r="AE83" s="12">
        <v>13.79779791052712</v>
      </c>
      <c r="AF83" s="15">
        <v>10.787676980991897</v>
      </c>
      <c r="AG83" s="11">
        <v>852.36356445844626</v>
      </c>
    </row>
    <row r="84" spans="1:33" x14ac:dyDescent="0.25">
      <c r="A84" s="10" t="s">
        <v>89</v>
      </c>
      <c r="B84" s="11">
        <v>217.505934158918</v>
      </c>
      <c r="C84" s="84">
        <v>220.25482306913207</v>
      </c>
      <c r="D84" s="11">
        <v>191.31081670806432</v>
      </c>
      <c r="E84" s="12">
        <v>1.8914286862598344</v>
      </c>
      <c r="F84" s="13">
        <v>4.3752353539335063E-2</v>
      </c>
      <c r="G84" s="80">
        <v>6.2620272776404455</v>
      </c>
      <c r="H84" s="11">
        <v>191.31081670806432</v>
      </c>
      <c r="I84" s="12">
        <v>1.8914286862598344</v>
      </c>
      <c r="J84" s="13">
        <v>4.3752353539335063E-2</v>
      </c>
      <c r="K84" s="12">
        <v>6.2620272776404446</v>
      </c>
      <c r="L84" s="13">
        <v>3.1532845919575371E-2</v>
      </c>
      <c r="M84" s="12">
        <v>6.5414438850394188</v>
      </c>
      <c r="N84" s="14">
        <v>5.2270959750591404E-3</v>
      </c>
      <c r="O84" s="12">
        <v>1.8914286862598344</v>
      </c>
      <c r="P84" s="82">
        <v>0.28914544242833273</v>
      </c>
      <c r="Q84" s="12">
        <v>33.733016603573411</v>
      </c>
      <c r="R84" s="12">
        <v>0.64740877812921716</v>
      </c>
      <c r="S84" s="76"/>
      <c r="T84" s="24">
        <v>1220.9475984531703</v>
      </c>
      <c r="U84" s="27">
        <v>1.0914150043770021</v>
      </c>
      <c r="V84" s="24">
        <v>22.8601321916065</v>
      </c>
      <c r="W84" s="24">
        <v>23.069807202021622</v>
      </c>
      <c r="X84" s="26">
        <v>15.674759287360422</v>
      </c>
      <c r="Y84" s="26">
        <v>1.6615598562283795</v>
      </c>
      <c r="Z84" s="24">
        <v>46.703498096941672</v>
      </c>
      <c r="AA84" s="24">
        <v>122.64151842128072</v>
      </c>
      <c r="AB84" s="24">
        <v>156.02516704922945</v>
      </c>
      <c r="AC84" s="24">
        <v>245.63316491815871</v>
      </c>
      <c r="AD84" s="24">
        <v>8728.516504633264</v>
      </c>
      <c r="AE84" s="12">
        <v>64.667385480833161</v>
      </c>
      <c r="AF84" s="15">
        <v>3.5431813162866233</v>
      </c>
      <c r="AG84" s="11">
        <v>1062.405906539781</v>
      </c>
    </row>
    <row r="85" spans="1:33" x14ac:dyDescent="0.25">
      <c r="A85" s="10" t="s">
        <v>90</v>
      </c>
      <c r="B85" s="11">
        <v>1094.4673539427499</v>
      </c>
      <c r="C85" s="84">
        <v>976.01263513306696</v>
      </c>
      <c r="D85" s="11">
        <v>188.25117153577551</v>
      </c>
      <c r="E85" s="12">
        <v>1.8468306072409795</v>
      </c>
      <c r="F85" s="13">
        <v>5.0465271463910964E-2</v>
      </c>
      <c r="G85" s="80">
        <v>2.509319798029058</v>
      </c>
      <c r="H85" s="11">
        <v>188.65173915987259</v>
      </c>
      <c r="I85" s="12">
        <v>1.8529498134214679</v>
      </c>
      <c r="J85" s="13">
        <v>4.8789957348914018E-2</v>
      </c>
      <c r="K85" s="12">
        <v>3.5617305683620581</v>
      </c>
      <c r="L85" s="13">
        <v>3.5659142869429609E-2</v>
      </c>
      <c r="M85" s="12">
        <v>4.0148907398163853</v>
      </c>
      <c r="N85" s="14">
        <v>5.3007727596539765E-3</v>
      </c>
      <c r="O85" s="12">
        <v>1.8529498134214679</v>
      </c>
      <c r="P85" s="82">
        <v>0.46151936216979333</v>
      </c>
      <c r="Q85" s="12">
        <v>33.990995370905111</v>
      </c>
      <c r="R85" s="12">
        <v>0.62899945543134517</v>
      </c>
      <c r="S85" s="76"/>
      <c r="T85" s="24">
        <v>3158.6025604259285</v>
      </c>
      <c r="U85" s="27">
        <v>2.2565899828652229</v>
      </c>
      <c r="V85" s="24">
        <v>99.529315979587707</v>
      </c>
      <c r="W85" s="24">
        <v>54.628345528221615</v>
      </c>
      <c r="X85" s="26">
        <v>46.358792297161941</v>
      </c>
      <c r="Y85" s="26">
        <v>3.1410709717052203</v>
      </c>
      <c r="Z85" s="24">
        <v>146.74739314724073</v>
      </c>
      <c r="AA85" s="24">
        <v>372.34472879449146</v>
      </c>
      <c r="AB85" s="24">
        <v>382.52679703202227</v>
      </c>
      <c r="AC85" s="24">
        <v>520.52095171870747</v>
      </c>
      <c r="AD85" s="24">
        <v>6748.5889415700058</v>
      </c>
      <c r="AE85" s="12">
        <v>13.872812840125738</v>
      </c>
      <c r="AF85" s="15">
        <v>11.037275762104967</v>
      </c>
      <c r="AG85" s="11">
        <v>852.9851896738096</v>
      </c>
    </row>
    <row r="86" spans="1:33" x14ac:dyDescent="0.25">
      <c r="A86" s="10" t="s">
        <v>91</v>
      </c>
      <c r="B86" s="11">
        <v>3247.2114464317101</v>
      </c>
      <c r="C86" s="84">
        <v>4112.9424517803527</v>
      </c>
      <c r="D86" s="11">
        <v>188.25999554828908</v>
      </c>
      <c r="E86" s="12">
        <v>1.4089772078297387</v>
      </c>
      <c r="F86" s="13">
        <v>4.7201265695198225E-2</v>
      </c>
      <c r="G86" s="80">
        <v>1.52460608993859</v>
      </c>
      <c r="H86" s="11">
        <v>188.39909526286277</v>
      </c>
      <c r="I86" s="12">
        <v>1.4099455566067578</v>
      </c>
      <c r="J86" s="13">
        <v>4.6617110942153983E-2</v>
      </c>
      <c r="K86" s="12">
        <v>1.7812524662737896</v>
      </c>
      <c r="L86" s="13">
        <v>3.411676286309212E-2</v>
      </c>
      <c r="M86" s="12">
        <v>2.2717409229931125</v>
      </c>
      <c r="N86" s="14">
        <v>5.3078811159085219E-3</v>
      </c>
      <c r="O86" s="12">
        <v>1.4099455566067578</v>
      </c>
      <c r="P86" s="82">
        <v>0.62064540121463163</v>
      </c>
      <c r="Q86" s="12">
        <v>34.13005917508633</v>
      </c>
      <c r="R86" s="12">
        <v>0.48101740472421273</v>
      </c>
      <c r="S86" s="76"/>
      <c r="T86" s="24">
        <v>8117.9485798868782</v>
      </c>
      <c r="U86" s="27">
        <v>2.7630993610592296</v>
      </c>
      <c r="V86" s="24">
        <v>372.80929283671117</v>
      </c>
      <c r="W86" s="24">
        <v>134.44969591644289</v>
      </c>
      <c r="X86" s="26">
        <v>117.32497675583613</v>
      </c>
      <c r="Y86" s="26">
        <v>6.1398441453668609</v>
      </c>
      <c r="Z86" s="24">
        <v>381.5113408168952</v>
      </c>
      <c r="AA86" s="24">
        <v>988.44299495199982</v>
      </c>
      <c r="AB86" s="24">
        <v>1040.3941300699601</v>
      </c>
      <c r="AC86" s="24">
        <v>1419.8783998102758</v>
      </c>
      <c r="AD86" s="24">
        <v>8052.0228539509908</v>
      </c>
      <c r="AE86" s="12">
        <v>16.476078435068167</v>
      </c>
      <c r="AF86" s="15">
        <v>47.532927541778676</v>
      </c>
      <c r="AG86" s="11">
        <v>873.06498167485665</v>
      </c>
    </row>
    <row r="87" spans="1:33" x14ac:dyDescent="0.25">
      <c r="A87" s="10" t="s">
        <v>92</v>
      </c>
      <c r="B87" s="11">
        <v>1254.5383831494601</v>
      </c>
      <c r="C87" s="84">
        <v>1257.9666649947762</v>
      </c>
      <c r="D87" s="11">
        <v>188.33040908372126</v>
      </c>
      <c r="E87" s="12">
        <v>1.4687804304688394</v>
      </c>
      <c r="F87" s="13">
        <v>4.494657139264463E-2</v>
      </c>
      <c r="G87" s="80">
        <v>4.5782806834865859</v>
      </c>
      <c r="H87" s="11">
        <v>188.1534301343724</v>
      </c>
      <c r="I87" s="12">
        <v>1.4717836192427958</v>
      </c>
      <c r="J87" s="13">
        <v>4.5691647508246371E-2</v>
      </c>
      <c r="K87" s="12">
        <v>4.785254363003018</v>
      </c>
      <c r="L87" s="13">
        <v>3.3483122544924117E-2</v>
      </c>
      <c r="M87" s="12">
        <v>5.0064764396240644</v>
      </c>
      <c r="N87" s="14">
        <v>5.3148114243032193E-3</v>
      </c>
      <c r="O87" s="12">
        <v>1.4717836192427958</v>
      </c>
      <c r="P87" s="82">
        <v>0.29397594036282165</v>
      </c>
      <c r="Q87" s="12">
        <v>34.214442748399271</v>
      </c>
      <c r="R87" s="12">
        <v>0.50939689749509076</v>
      </c>
      <c r="S87" s="76"/>
      <c r="T87" s="24">
        <v>3753.7921833572591</v>
      </c>
      <c r="U87" s="27">
        <v>1.1678635942384163</v>
      </c>
      <c r="V87" s="24">
        <v>112.83656574175534</v>
      </c>
      <c r="W87" s="24">
        <v>59.154249759081317</v>
      </c>
      <c r="X87" s="26">
        <v>51.435145794852104</v>
      </c>
      <c r="Y87" s="26">
        <v>3.730327593359108</v>
      </c>
      <c r="Z87" s="24">
        <v>171.71389666854901</v>
      </c>
      <c r="AA87" s="24">
        <v>436.39360963233702</v>
      </c>
      <c r="AB87" s="24">
        <v>467.43726931485423</v>
      </c>
      <c r="AC87" s="24">
        <v>627.448327322713</v>
      </c>
      <c r="AD87" s="24">
        <v>7067.0458594263755</v>
      </c>
      <c r="AE87" s="12">
        <v>15.647667674664792</v>
      </c>
      <c r="AF87" s="15">
        <v>6.5107563523642558</v>
      </c>
      <c r="AG87" s="11">
        <v>866.96693961287679</v>
      </c>
    </row>
    <row r="88" spans="1:33" x14ac:dyDescent="0.25">
      <c r="A88" s="10" t="s">
        <v>93</v>
      </c>
      <c r="B88" s="11">
        <v>3372.29946704143</v>
      </c>
      <c r="C88" s="84">
        <v>4341.2225923998312</v>
      </c>
      <c r="D88" s="11">
        <v>187.58155378642834</v>
      </c>
      <c r="E88" s="12">
        <v>1.419176898629714</v>
      </c>
      <c r="F88" s="13">
        <v>4.6612445974296646E-2</v>
      </c>
      <c r="G88" s="80">
        <v>1.5176333825000161</v>
      </c>
      <c r="H88" s="11">
        <v>187.78297292995359</v>
      </c>
      <c r="I88" s="12">
        <v>1.4205303382808603</v>
      </c>
      <c r="J88" s="13">
        <v>4.5762876461705779E-2</v>
      </c>
      <c r="K88" s="12">
        <v>1.8830750828803422</v>
      </c>
      <c r="L88" s="13">
        <v>3.3601477855469117E-2</v>
      </c>
      <c r="M88" s="12">
        <v>2.3587874447989465</v>
      </c>
      <c r="N88" s="14">
        <v>5.3252964547164661E-3</v>
      </c>
      <c r="O88" s="12">
        <v>1.4205303382808603</v>
      </c>
      <c r="P88" s="82">
        <v>0.60222905688814221</v>
      </c>
      <c r="Q88" s="12">
        <v>34.278741131806072</v>
      </c>
      <c r="R88" s="12">
        <v>0.4865568457916743</v>
      </c>
      <c r="S88" s="76"/>
      <c r="T88" s="24">
        <v>5026.978624759533</v>
      </c>
      <c r="U88" s="27">
        <v>0.83396632729891107</v>
      </c>
      <c r="V88" s="24">
        <v>284.56385935442319</v>
      </c>
      <c r="W88" s="24">
        <v>45.970538596962101</v>
      </c>
      <c r="X88" s="26">
        <v>47.052101972184232</v>
      </c>
      <c r="Y88" s="26">
        <v>2.9618080071019381</v>
      </c>
      <c r="Z88" s="24">
        <v>192.2936956751636</v>
      </c>
      <c r="AA88" s="24">
        <v>532.49767040940458</v>
      </c>
      <c r="AB88" s="24">
        <v>641.96027129533434</v>
      </c>
      <c r="AC88" s="24">
        <v>937.50533717236613</v>
      </c>
      <c r="AD88" s="24">
        <v>8565.5886058467568</v>
      </c>
      <c r="AE88" s="12">
        <v>14.736264006426691</v>
      </c>
      <c r="AF88" s="15">
        <v>10.900197690837922</v>
      </c>
      <c r="AG88" s="11">
        <v>859.95440743415134</v>
      </c>
    </row>
    <row r="89" spans="1:33" x14ac:dyDescent="0.25">
      <c r="A89" s="10" t="s">
        <v>94</v>
      </c>
      <c r="B89" s="11">
        <v>261.57930471232299</v>
      </c>
      <c r="C89" s="84">
        <v>279.20077169571857</v>
      </c>
      <c r="D89" s="11">
        <v>187.15022021404351</v>
      </c>
      <c r="E89" s="12">
        <v>1.8308219571243496</v>
      </c>
      <c r="F89" s="13">
        <v>4.7315182929642839E-2</v>
      </c>
      <c r="G89" s="80">
        <v>5.7448802919185002</v>
      </c>
      <c r="H89" s="11">
        <v>188.07285467142776</v>
      </c>
      <c r="I89" s="12">
        <v>1.8960436449776998</v>
      </c>
      <c r="J89" s="13">
        <v>4.3418066004084266E-2</v>
      </c>
      <c r="K89" s="12">
        <v>10.997888332152987</v>
      </c>
      <c r="L89" s="13">
        <v>3.183065919375664E-2</v>
      </c>
      <c r="M89" s="12">
        <v>11.160131238931159</v>
      </c>
      <c r="N89" s="14">
        <v>5.3170884322835833E-3</v>
      </c>
      <c r="O89" s="12">
        <v>1.8960436449776998</v>
      </c>
      <c r="P89" s="82">
        <v>0.16989438604122453</v>
      </c>
      <c r="Q89" s="12">
        <v>34.327140873166869</v>
      </c>
      <c r="R89" s="12">
        <v>0.63829648665886762</v>
      </c>
      <c r="S89" s="76"/>
      <c r="T89" s="24">
        <v>1542.9806179854156</v>
      </c>
      <c r="U89" s="27">
        <v>1.0908686755888655</v>
      </c>
      <c r="V89" s="24">
        <v>22.73902381270716</v>
      </c>
      <c r="W89" s="24">
        <v>21.750418666765952</v>
      </c>
      <c r="X89" s="26">
        <v>16.299222968407086</v>
      </c>
      <c r="Y89" s="26">
        <v>1.6464192873860353</v>
      </c>
      <c r="Z89" s="24">
        <v>57.326494868252567</v>
      </c>
      <c r="AA89" s="24">
        <v>156.15588252240471</v>
      </c>
      <c r="AB89" s="24">
        <v>203.73177267141691</v>
      </c>
      <c r="AC89" s="24">
        <v>328.97905000319361</v>
      </c>
      <c r="AD89" s="24">
        <v>9082.3606934117033</v>
      </c>
      <c r="AE89" s="12">
        <v>67.519385667781762</v>
      </c>
      <c r="AF89" s="15">
        <v>5.9744584505120297</v>
      </c>
      <c r="AG89" s="11">
        <v>1069.4059249151264</v>
      </c>
    </row>
    <row r="90" spans="1:33" x14ac:dyDescent="0.25">
      <c r="A90" s="10" t="s">
        <v>95</v>
      </c>
      <c r="B90" s="11">
        <v>275.02081826754102</v>
      </c>
      <c r="C90" s="84">
        <v>276.55204895025969</v>
      </c>
      <c r="D90" s="11">
        <v>186.79780581368604</v>
      </c>
      <c r="E90" s="12">
        <v>1.7953381527786054</v>
      </c>
      <c r="F90" s="13">
        <v>4.8671686402384451E-2</v>
      </c>
      <c r="G90" s="80">
        <v>5.2539393364175595</v>
      </c>
      <c r="H90" s="11">
        <v>190.17226236891824</v>
      </c>
      <c r="I90" s="12">
        <v>2.0098421765004915</v>
      </c>
      <c r="J90" s="13">
        <v>3.4415922515568527E-2</v>
      </c>
      <c r="K90" s="12">
        <v>22.405702966138758</v>
      </c>
      <c r="L90" s="13">
        <v>2.4952468553175056E-2</v>
      </c>
      <c r="M90" s="12">
        <v>22.495666048847706</v>
      </c>
      <c r="N90" s="14">
        <v>5.258390406378423E-3</v>
      </c>
      <c r="O90" s="12">
        <v>2.0098421765004915</v>
      </c>
      <c r="P90" s="82">
        <v>8.934352831057614E-2</v>
      </c>
      <c r="Q90" s="12">
        <v>34.332875931074739</v>
      </c>
      <c r="R90" s="12">
        <v>0.62521371665632397</v>
      </c>
      <c r="S90" s="76"/>
      <c r="T90" s="24">
        <v>1294.8974814286619</v>
      </c>
      <c r="U90" s="27">
        <v>1.2652868479556443</v>
      </c>
      <c r="V90" s="24">
        <v>18.197257194296359</v>
      </c>
      <c r="W90" s="24">
        <v>18.50479148041045</v>
      </c>
      <c r="X90" s="26">
        <v>12.967260803836698</v>
      </c>
      <c r="Y90" s="26">
        <v>1.8409687531232581</v>
      </c>
      <c r="Z90" s="24">
        <v>45.742174247696376</v>
      </c>
      <c r="AA90" s="24">
        <v>121.08516217988843</v>
      </c>
      <c r="AB90" s="24">
        <v>169.50152696567847</v>
      </c>
      <c r="AC90" s="24">
        <v>267.04317363845502</v>
      </c>
      <c r="AD90" s="24">
        <v>8197.9251260560086</v>
      </c>
      <c r="AE90" s="12">
        <v>74.566935377703643</v>
      </c>
      <c r="AF90" s="15">
        <v>18.955729910284681</v>
      </c>
      <c r="AG90" s="11">
        <v>1085.7911361742383</v>
      </c>
    </row>
    <row r="91" spans="1:33" x14ac:dyDescent="0.25">
      <c r="A91" s="10" t="s">
        <v>96</v>
      </c>
      <c r="B91" s="11">
        <v>2266.6063221139202</v>
      </c>
      <c r="C91" s="84">
        <v>2251.2137683030605</v>
      </c>
      <c r="D91" s="11">
        <v>187.05389474871507</v>
      </c>
      <c r="E91" s="12">
        <v>1.6368473337419571</v>
      </c>
      <c r="F91" s="13">
        <v>4.3700080840632913E-2</v>
      </c>
      <c r="G91" s="80">
        <v>1.9061344166142777</v>
      </c>
      <c r="H91" s="11">
        <v>187.25589170353115</v>
      </c>
      <c r="I91" s="12">
        <v>1.638627515826754</v>
      </c>
      <c r="J91" s="13">
        <v>4.2842510233809659E-2</v>
      </c>
      <c r="K91" s="12">
        <v>2.4075258822068673</v>
      </c>
      <c r="L91" s="13">
        <v>3.1545738066228665E-2</v>
      </c>
      <c r="M91" s="12">
        <v>2.9122638975753063</v>
      </c>
      <c r="N91" s="14">
        <v>5.3402859098459149E-3</v>
      </c>
      <c r="O91" s="12">
        <v>1.638627515826754</v>
      </c>
      <c r="P91" s="82">
        <v>0.5626645020703801</v>
      </c>
      <c r="Q91" s="12">
        <v>34.501561723129051</v>
      </c>
      <c r="R91" s="12">
        <v>0.56486382704767901</v>
      </c>
      <c r="S91" s="76"/>
      <c r="T91" s="24">
        <v>5654.6105203198376</v>
      </c>
      <c r="U91" s="27">
        <v>1.4677280106572803</v>
      </c>
      <c r="V91" s="24">
        <v>210.05008212052138</v>
      </c>
      <c r="W91" s="24">
        <v>71.67488682096041</v>
      </c>
      <c r="X91" s="26">
        <v>68.114317386942744</v>
      </c>
      <c r="Y91" s="26">
        <v>3.4241160262155472</v>
      </c>
      <c r="Z91" s="24">
        <v>236.86467616352832</v>
      </c>
      <c r="AA91" s="24">
        <v>630.58050341195337</v>
      </c>
      <c r="AB91" s="24">
        <v>708.215271731813</v>
      </c>
      <c r="AC91" s="24">
        <v>981.99070315623601</v>
      </c>
      <c r="AD91" s="24">
        <v>7499.2263525085255</v>
      </c>
      <c r="AE91" s="12">
        <v>5.4140952000495863</v>
      </c>
      <c r="AF91" s="15">
        <v>8.4596633274348623</v>
      </c>
      <c r="AG91" s="11">
        <v>754.49135490810659</v>
      </c>
    </row>
    <row r="92" spans="1:33" x14ac:dyDescent="0.25">
      <c r="A92" s="10" t="s">
        <v>97</v>
      </c>
      <c r="B92" s="11">
        <v>267.701018725567</v>
      </c>
      <c r="C92" s="84">
        <v>285.80827157280083</v>
      </c>
      <c r="D92" s="11">
        <v>187.59133471996284</v>
      </c>
      <c r="E92" s="12">
        <v>1.7968335389487984</v>
      </c>
      <c r="F92" s="13">
        <v>3.8831867320169501E-2</v>
      </c>
      <c r="G92" s="80">
        <v>6.0011688076761791</v>
      </c>
      <c r="H92" s="11">
        <v>188.4485650225418</v>
      </c>
      <c r="I92" s="12">
        <v>1.8540374798884478</v>
      </c>
      <c r="J92" s="13">
        <v>3.5180675251595774E-2</v>
      </c>
      <c r="K92" s="12">
        <v>12.368927896793096</v>
      </c>
      <c r="L92" s="13">
        <v>2.5740241126854926E-2</v>
      </c>
      <c r="M92" s="12">
        <v>12.507111268910084</v>
      </c>
      <c r="N92" s="14">
        <v>5.3064877404631989E-3</v>
      </c>
      <c r="O92" s="12">
        <v>1.8540374798884478</v>
      </c>
      <c r="P92" s="82">
        <v>0.14823866519019269</v>
      </c>
      <c r="Q92" s="12">
        <v>34.613405316141872</v>
      </c>
      <c r="R92" s="12">
        <v>0.62893200873119826</v>
      </c>
      <c r="S92" s="76"/>
      <c r="T92" s="24">
        <v>1525.5441088158261</v>
      </c>
      <c r="U92" s="27">
        <v>1.21032664083467</v>
      </c>
      <c r="V92" s="24">
        <v>21.460668221803434</v>
      </c>
      <c r="W92" s="24">
        <v>21.688361752539691</v>
      </c>
      <c r="X92" s="26">
        <v>16.661578525398557</v>
      </c>
      <c r="Y92" s="26">
        <v>1.6480065622272715</v>
      </c>
      <c r="Z92" s="24">
        <v>56.395864050967631</v>
      </c>
      <c r="AA92" s="24">
        <v>149.91864956561776</v>
      </c>
      <c r="AB92" s="24">
        <v>193.06750752252199</v>
      </c>
      <c r="AC92" s="24">
        <v>303.97332076629908</v>
      </c>
      <c r="AD92" s="24">
        <v>8090.8242999714748</v>
      </c>
      <c r="AE92" s="12">
        <v>63.637445120345745</v>
      </c>
      <c r="AF92" s="15">
        <v>6.0791246410361488</v>
      </c>
      <c r="AG92" s="11">
        <v>1059.8204549533359</v>
      </c>
    </row>
    <row r="93" spans="1:33" x14ac:dyDescent="0.25">
      <c r="A93" s="10" t="s">
        <v>98</v>
      </c>
      <c r="B93" s="11">
        <v>1087.8786161185701</v>
      </c>
      <c r="C93" s="84">
        <v>944.9731237509742</v>
      </c>
      <c r="D93" s="11">
        <v>186.06543339057967</v>
      </c>
      <c r="E93" s="12">
        <v>1.4838675336139391</v>
      </c>
      <c r="F93" s="13">
        <v>4.4867656334946202E-2</v>
      </c>
      <c r="G93" s="80">
        <v>2.6823701100019552</v>
      </c>
      <c r="H93" s="11">
        <v>186.26622817100835</v>
      </c>
      <c r="I93" s="12">
        <v>1.4877866460453133</v>
      </c>
      <c r="J93" s="13">
        <v>4.4011911665867348E-2</v>
      </c>
      <c r="K93" s="12">
        <v>3.3589485460793638</v>
      </c>
      <c r="L93" s="13">
        <v>3.2578972796499177E-2</v>
      </c>
      <c r="M93" s="12">
        <v>3.6736962911159976</v>
      </c>
      <c r="N93" s="14">
        <v>5.3686597394451687E-3</v>
      </c>
      <c r="O93" s="12">
        <v>1.4877866460453133</v>
      </c>
      <c r="P93" s="82">
        <v>0.40498357189819645</v>
      </c>
      <c r="Q93" s="12">
        <v>34.633610414450089</v>
      </c>
      <c r="R93" s="12">
        <v>0.5156520491924661</v>
      </c>
      <c r="S93" s="94"/>
      <c r="T93" s="24">
        <v>3188.0714414540903</v>
      </c>
      <c r="U93" s="27">
        <v>1.5488170755499571</v>
      </c>
      <c r="V93" s="24">
        <v>103.16527431824387</v>
      </c>
      <c r="W93" s="24">
        <v>62.150102518062198</v>
      </c>
      <c r="X93" s="26">
        <v>52.054550896241878</v>
      </c>
      <c r="Y93" s="26">
        <v>3.7960425523835162</v>
      </c>
      <c r="Z93" s="24">
        <v>161.81386644489351</v>
      </c>
      <c r="AA93" s="24">
        <v>384.6509711420855</v>
      </c>
      <c r="AB93" s="24">
        <v>384.49281880337736</v>
      </c>
      <c r="AC93" s="24">
        <v>520.14257616622024</v>
      </c>
      <c r="AD93" s="24">
        <v>6954.8186621080549</v>
      </c>
      <c r="AE93" s="12">
        <v>18.860217796766456</v>
      </c>
      <c r="AF93" s="15">
        <v>5.0253198638915215</v>
      </c>
      <c r="AG93" s="11">
        <v>889.35387552138627</v>
      </c>
    </row>
    <row r="94" spans="1:33" x14ac:dyDescent="0.25">
      <c r="A94" s="10" t="s">
        <v>99</v>
      </c>
      <c r="B94" s="11">
        <v>1334.3091643038599</v>
      </c>
      <c r="C94" s="84">
        <v>1208.156936606169</v>
      </c>
      <c r="D94" s="11">
        <v>185.14560875957446</v>
      </c>
      <c r="E94" s="12">
        <v>1.4662584070002738</v>
      </c>
      <c r="F94" s="13">
        <v>4.7196791320114104E-2</v>
      </c>
      <c r="G94" s="80">
        <v>2.4431003096899104</v>
      </c>
      <c r="H94" s="11">
        <v>185.65573708407007</v>
      </c>
      <c r="I94" s="12">
        <v>1.4748629899744263</v>
      </c>
      <c r="J94" s="13">
        <v>4.5018336931308515E-2</v>
      </c>
      <c r="K94" s="12">
        <v>3.8007439955044497</v>
      </c>
      <c r="L94" s="13">
        <v>3.3433538836874499E-2</v>
      </c>
      <c r="M94" s="12">
        <v>4.0768708292708311</v>
      </c>
      <c r="N94" s="14">
        <v>5.3863134837959367E-3</v>
      </c>
      <c r="O94" s="12">
        <v>1.4748629899744263</v>
      </c>
      <c r="P94" s="82">
        <v>0.36176348276362069</v>
      </c>
      <c r="Q94" s="12">
        <v>34.703314057490921</v>
      </c>
      <c r="R94" s="12">
        <v>0.51041269003993484</v>
      </c>
      <c r="S94" s="95"/>
      <c r="T94" s="24">
        <v>3749.8816265583541</v>
      </c>
      <c r="U94" s="27">
        <v>1.8585649311462025</v>
      </c>
      <c r="V94" s="24">
        <v>131.03367327605906</v>
      </c>
      <c r="W94" s="24">
        <v>72.116731727561046</v>
      </c>
      <c r="X94" s="26">
        <v>59.128684564522253</v>
      </c>
      <c r="Y94" s="26">
        <v>4.250377874086114</v>
      </c>
      <c r="Z94" s="24">
        <v>186.40275116736584</v>
      </c>
      <c r="AA94" s="24">
        <v>443.70654536868057</v>
      </c>
      <c r="AB94" s="24">
        <v>452.42077600822807</v>
      </c>
      <c r="AC94" s="24">
        <v>600.04633821090488</v>
      </c>
      <c r="AD94" s="24">
        <v>7151.6456330681031</v>
      </c>
      <c r="AE94" s="12">
        <v>6.1761152155939412</v>
      </c>
      <c r="AF94" s="15">
        <v>5.405022027662584</v>
      </c>
      <c r="AG94" s="11">
        <v>767.22582503653098</v>
      </c>
    </row>
    <row r="95" spans="1:33" x14ac:dyDescent="0.25">
      <c r="A95" s="10" t="s">
        <v>100</v>
      </c>
      <c r="B95" s="11">
        <v>3678.7624038675999</v>
      </c>
      <c r="C95" s="84">
        <v>4606.3977116453643</v>
      </c>
      <c r="D95" s="11">
        <v>184.24172817906364</v>
      </c>
      <c r="E95" s="12">
        <v>1.4018770820269517</v>
      </c>
      <c r="F95" s="13">
        <v>4.65136704986285E-2</v>
      </c>
      <c r="G95" s="80">
        <v>1.3838326171853015</v>
      </c>
      <c r="H95" s="11">
        <v>184.35283371621907</v>
      </c>
      <c r="I95" s="12">
        <v>1.4025254657078288</v>
      </c>
      <c r="J95" s="13">
        <v>4.6036457471257723E-2</v>
      </c>
      <c r="K95" s="12">
        <v>1.5796148814779198</v>
      </c>
      <c r="L95" s="13">
        <v>3.4431294752474265E-2</v>
      </c>
      <c r="M95" s="12">
        <v>2.112406413488054</v>
      </c>
      <c r="N95" s="14">
        <v>5.4243809538579478E-3</v>
      </c>
      <c r="O95" s="12">
        <v>1.4025254657078288</v>
      </c>
      <c r="P95" s="82">
        <v>0.66394679392775868</v>
      </c>
      <c r="Q95" s="12">
        <v>34.90332765719436</v>
      </c>
      <c r="R95" s="12">
        <v>0.48922017615871743</v>
      </c>
      <c r="S95" s="95"/>
      <c r="T95" s="24">
        <v>4010.4871893311511</v>
      </c>
      <c r="U95" s="27">
        <v>0.68422081633133824</v>
      </c>
      <c r="V95" s="24">
        <v>274.15380975371892</v>
      </c>
      <c r="W95" s="24">
        <v>30.699109107048386</v>
      </c>
      <c r="X95" s="26">
        <v>35.183290735701256</v>
      </c>
      <c r="Y95" s="26">
        <v>2.0319905323580851</v>
      </c>
      <c r="Z95" s="24">
        <v>145.03671289164708</v>
      </c>
      <c r="AA95" s="24">
        <v>410.55298588145291</v>
      </c>
      <c r="AB95" s="24">
        <v>507.15136475189598</v>
      </c>
      <c r="AC95" s="24">
        <v>762.60232325884101</v>
      </c>
      <c r="AD95" s="24">
        <v>7549.3643318197555</v>
      </c>
      <c r="AE95" s="12">
        <v>20.888186235351519</v>
      </c>
      <c r="AF95" s="15">
        <v>2.9751279041345291</v>
      </c>
      <c r="AG95" s="11">
        <v>901.97384748583318</v>
      </c>
    </row>
    <row r="96" spans="1:33" x14ac:dyDescent="0.25">
      <c r="A96" s="10" t="s">
        <v>101</v>
      </c>
      <c r="B96" s="11">
        <v>222.467428483969</v>
      </c>
      <c r="C96" s="84">
        <v>224.86034702656011</v>
      </c>
      <c r="D96" s="11">
        <v>177.28718253367819</v>
      </c>
      <c r="E96" s="12">
        <v>1.9183853802481574</v>
      </c>
      <c r="F96" s="13">
        <v>4.7633950960573483E-2</v>
      </c>
      <c r="G96" s="80">
        <v>5.931893834247207</v>
      </c>
      <c r="H96" s="11">
        <v>179.21453035681606</v>
      </c>
      <c r="I96" s="12">
        <v>2.0667128865403219</v>
      </c>
      <c r="J96" s="13">
        <v>3.9042260149964328E-2</v>
      </c>
      <c r="K96" s="12">
        <v>17.350005217296225</v>
      </c>
      <c r="L96" s="13">
        <v>3.0037446287191325E-2</v>
      </c>
      <c r="M96" s="12">
        <v>17.472663883781376</v>
      </c>
      <c r="N96" s="14">
        <v>5.5799046986257216E-3</v>
      </c>
      <c r="O96" s="12">
        <v>2.0667128865403219</v>
      </c>
      <c r="P96" s="82">
        <v>0.11828264426574953</v>
      </c>
      <c r="Q96" s="16">
        <v>36.218631773116606</v>
      </c>
      <c r="R96" s="16">
        <v>0.70542380455812492</v>
      </c>
      <c r="S96" s="76" t="s">
        <v>83</v>
      </c>
      <c r="T96" s="24">
        <v>1380.2672914590412</v>
      </c>
      <c r="U96" s="27">
        <v>1.2418822018421274</v>
      </c>
      <c r="V96" s="24">
        <v>23.108318974432148</v>
      </c>
      <c r="W96" s="24">
        <v>24.194450044010317</v>
      </c>
      <c r="X96" s="26">
        <v>16.966719054812714</v>
      </c>
      <c r="Y96" s="26">
        <v>1.5350647523696521</v>
      </c>
      <c r="Z96" s="24">
        <v>51.234238855330922</v>
      </c>
      <c r="AA96" s="24">
        <v>139.22403896922285</v>
      </c>
      <c r="AB96" s="24">
        <v>183.54098749949915</v>
      </c>
      <c r="AC96" s="24">
        <v>300.78624734239975</v>
      </c>
      <c r="AD96" s="24">
        <v>9187.0739807241225</v>
      </c>
      <c r="AE96" s="12">
        <v>68.722785636516875</v>
      </c>
      <c r="AF96" s="15">
        <v>3.403841899653504</v>
      </c>
      <c r="AG96" s="11">
        <v>1072.2925035058988</v>
      </c>
    </row>
    <row r="97" spans="1:33" x14ac:dyDescent="0.25">
      <c r="A97" s="19"/>
      <c r="B97" s="11"/>
      <c r="C97" s="11"/>
      <c r="D97" s="11"/>
      <c r="E97" s="12"/>
      <c r="F97" s="13"/>
      <c r="G97" s="12"/>
      <c r="H97" s="11"/>
      <c r="I97" s="12"/>
      <c r="J97" s="13"/>
      <c r="K97" s="11"/>
      <c r="L97" s="13"/>
      <c r="M97" s="11"/>
      <c r="N97" s="13"/>
      <c r="O97" s="12"/>
      <c r="P97" s="15"/>
      <c r="Q97" s="12"/>
      <c r="R97" s="12"/>
      <c r="S97" s="17"/>
      <c r="T97" s="11"/>
      <c r="U97" s="18"/>
      <c r="V97" s="15"/>
      <c r="W97" s="15"/>
      <c r="X97" s="12"/>
      <c r="Y97" s="15"/>
      <c r="Z97" s="12"/>
      <c r="AA97" s="11"/>
      <c r="AB97" s="11"/>
      <c r="AC97" s="11"/>
      <c r="AD97" s="11"/>
      <c r="AE97" s="12"/>
      <c r="AF97" s="15"/>
      <c r="AG97" s="11"/>
    </row>
    <row r="98" spans="1:33" ht="45" x14ac:dyDescent="0.25">
      <c r="A98" s="19"/>
      <c r="B98" s="11"/>
      <c r="C98" s="11"/>
      <c r="D98" s="11"/>
      <c r="E98" s="12"/>
      <c r="F98" s="13"/>
      <c r="G98" s="12"/>
      <c r="H98" s="11"/>
      <c r="I98" s="12"/>
      <c r="J98" s="14"/>
      <c r="K98" s="28"/>
      <c r="N98" s="13"/>
      <c r="O98" s="12"/>
      <c r="Q98" s="86" t="s">
        <v>201</v>
      </c>
      <c r="R98" s="111" t="s">
        <v>234</v>
      </c>
      <c r="S98" s="91" t="s">
        <v>26</v>
      </c>
      <c r="T98" s="11"/>
      <c r="U98" s="18"/>
      <c r="V98" s="15"/>
      <c r="W98" s="15"/>
      <c r="X98" s="12"/>
      <c r="Y98" s="15"/>
      <c r="Z98" s="12"/>
      <c r="AA98" s="11"/>
      <c r="AB98" s="11"/>
      <c r="AC98" s="11"/>
      <c r="AD98" s="11"/>
      <c r="AE98" s="12"/>
      <c r="AF98" s="15"/>
      <c r="AG98" s="11"/>
    </row>
    <row r="99" spans="1:33" x14ac:dyDescent="0.25">
      <c r="A99" s="19"/>
      <c r="B99" s="11"/>
      <c r="C99" s="11"/>
      <c r="D99" s="11"/>
      <c r="E99" s="12"/>
      <c r="F99" s="13"/>
      <c r="G99" s="12"/>
      <c r="H99" s="11"/>
      <c r="I99" s="12"/>
      <c r="J99" s="14"/>
      <c r="K99" s="29"/>
      <c r="M99" s="29"/>
      <c r="N99" s="13"/>
      <c r="O99" s="12"/>
      <c r="Q99" s="88">
        <v>34.068873542831142</v>
      </c>
      <c r="R99" s="92">
        <v>0.36358753481750328</v>
      </c>
      <c r="S99" s="93">
        <v>1.5610391731158992</v>
      </c>
      <c r="T99" s="11"/>
      <c r="U99" s="18"/>
      <c r="V99" s="15"/>
      <c r="W99" s="15"/>
      <c r="X99" s="12"/>
      <c r="Y99" s="15"/>
      <c r="Z99" s="12"/>
      <c r="AA99" s="11"/>
      <c r="AB99" s="11"/>
      <c r="AC99" s="11"/>
      <c r="AD99" s="11"/>
      <c r="AE99" s="12"/>
      <c r="AF99" s="15"/>
      <c r="AG99" s="11"/>
    </row>
    <row r="100" spans="1:33" x14ac:dyDescent="0.25">
      <c r="A100" s="19"/>
      <c r="B100" s="11"/>
      <c r="C100" s="11"/>
      <c r="D100" s="11"/>
      <c r="E100" s="12"/>
      <c r="F100" s="13"/>
      <c r="G100" s="12"/>
      <c r="H100" s="11"/>
      <c r="I100" s="12"/>
      <c r="J100" s="14"/>
      <c r="K100" s="11"/>
      <c r="L100" s="13"/>
      <c r="M100" s="11"/>
      <c r="N100" s="13"/>
      <c r="O100" s="12"/>
      <c r="P100" s="15"/>
      <c r="Q100" s="12"/>
      <c r="R100" s="12"/>
      <c r="S100" s="17"/>
      <c r="T100" s="11"/>
      <c r="U100" s="18"/>
      <c r="V100" s="15"/>
      <c r="W100" s="15"/>
      <c r="X100" s="12"/>
      <c r="Y100" s="15"/>
      <c r="Z100" s="12"/>
      <c r="AA100" s="11"/>
      <c r="AB100" s="11"/>
      <c r="AC100" s="11"/>
      <c r="AD100" s="11"/>
      <c r="AE100" s="12"/>
      <c r="AF100" s="15"/>
      <c r="AG100" s="11"/>
    </row>
    <row r="101" spans="1:33" x14ac:dyDescent="0.25">
      <c r="A101" s="19"/>
      <c r="B101" s="11"/>
      <c r="C101" s="11"/>
      <c r="D101" s="11"/>
      <c r="E101" s="12"/>
      <c r="F101" s="13"/>
      <c r="G101" s="12"/>
      <c r="H101" s="11"/>
      <c r="I101" s="12"/>
      <c r="J101" s="14"/>
      <c r="K101" s="11"/>
      <c r="L101" s="13"/>
      <c r="M101" s="11"/>
      <c r="N101" s="13"/>
      <c r="O101" s="12"/>
      <c r="P101" s="15"/>
      <c r="Q101" s="12"/>
      <c r="R101" s="12"/>
      <c r="S101" s="17"/>
      <c r="T101" s="11"/>
      <c r="U101" s="18"/>
      <c r="V101" s="15"/>
      <c r="W101" s="15"/>
      <c r="X101" s="12"/>
      <c r="Y101" s="15"/>
      <c r="Z101" s="12"/>
      <c r="AA101" s="11"/>
      <c r="AB101" s="11"/>
      <c r="AC101" s="11"/>
      <c r="AD101" s="11"/>
      <c r="AE101" s="12"/>
      <c r="AF101" s="15"/>
      <c r="AG101" s="11"/>
    </row>
    <row r="102" spans="1:33" x14ac:dyDescent="0.25">
      <c r="A102" s="2" t="s">
        <v>103</v>
      </c>
      <c r="B102" s="112"/>
      <c r="C102" s="113"/>
      <c r="D102" s="114" t="s">
        <v>0</v>
      </c>
      <c r="E102" s="115"/>
      <c r="F102" s="115"/>
      <c r="G102" s="116"/>
      <c r="H102" s="114" t="s">
        <v>1</v>
      </c>
      <c r="I102" s="115"/>
      <c r="J102" s="115"/>
      <c r="K102" s="115"/>
      <c r="L102" s="115"/>
      <c r="M102" s="115"/>
      <c r="N102" s="115"/>
      <c r="O102" s="115"/>
      <c r="P102" s="116"/>
      <c r="Q102" s="117" t="s">
        <v>2</v>
      </c>
      <c r="R102" s="118"/>
      <c r="S102" s="118"/>
      <c r="T102" s="114" t="s">
        <v>3</v>
      </c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</row>
    <row r="103" spans="1:33" ht="48" thickBot="1" x14ac:dyDescent="0.3">
      <c r="A103" s="3" t="s">
        <v>4</v>
      </c>
      <c r="B103" s="4" t="s">
        <v>5</v>
      </c>
      <c r="C103" s="4" t="s">
        <v>6</v>
      </c>
      <c r="D103" s="5" t="s">
        <v>193</v>
      </c>
      <c r="E103" s="4" t="s">
        <v>7</v>
      </c>
      <c r="F103" s="4" t="s">
        <v>194</v>
      </c>
      <c r="G103" s="6" t="s">
        <v>7</v>
      </c>
      <c r="H103" s="5" t="s">
        <v>196</v>
      </c>
      <c r="I103" s="4" t="s">
        <v>7</v>
      </c>
      <c r="J103" s="4" t="s">
        <v>197</v>
      </c>
      <c r="K103" s="4" t="s">
        <v>7</v>
      </c>
      <c r="L103" s="4" t="s">
        <v>198</v>
      </c>
      <c r="M103" s="4" t="s">
        <v>7</v>
      </c>
      <c r="N103" s="4" t="s">
        <v>199</v>
      </c>
      <c r="O103" s="4" t="s">
        <v>7</v>
      </c>
      <c r="P103" s="6" t="s">
        <v>8</v>
      </c>
      <c r="Q103" s="7" t="s">
        <v>9</v>
      </c>
      <c r="R103" s="7" t="s">
        <v>10</v>
      </c>
      <c r="S103" s="8" t="s">
        <v>11</v>
      </c>
      <c r="T103" s="9" t="s">
        <v>12</v>
      </c>
      <c r="U103" s="9" t="s">
        <v>13</v>
      </c>
      <c r="V103" s="9" t="s">
        <v>14</v>
      </c>
      <c r="W103" s="9" t="s">
        <v>15</v>
      </c>
      <c r="X103" s="9" t="s">
        <v>16</v>
      </c>
      <c r="Y103" s="9" t="s">
        <v>17</v>
      </c>
      <c r="Z103" s="9" t="s">
        <v>18</v>
      </c>
      <c r="AA103" s="9" t="s">
        <v>19</v>
      </c>
      <c r="AB103" s="9" t="s">
        <v>20</v>
      </c>
      <c r="AC103" s="9" t="s">
        <v>21</v>
      </c>
      <c r="AD103" s="9" t="s">
        <v>22</v>
      </c>
      <c r="AE103" s="9" t="s">
        <v>23</v>
      </c>
      <c r="AF103" s="9" t="s">
        <v>24</v>
      </c>
      <c r="AG103" s="9" t="s">
        <v>25</v>
      </c>
    </row>
    <row r="104" spans="1:33" ht="16.5" thickTop="1" x14ac:dyDescent="0.25">
      <c r="A104" s="71" t="s">
        <v>104</v>
      </c>
      <c r="B104" s="11">
        <v>144.97372756609599</v>
      </c>
      <c r="C104" s="83">
        <v>125.79783954605792</v>
      </c>
      <c r="D104" s="11">
        <v>203.68717708951297</v>
      </c>
      <c r="E104" s="12">
        <v>1.9734688163270626</v>
      </c>
      <c r="F104" s="13">
        <v>4.0009539886680344E-2</v>
      </c>
      <c r="G104" s="79">
        <v>10.297750488327432</v>
      </c>
      <c r="H104" s="11">
        <v>198.89945736215336</v>
      </c>
      <c r="I104" s="12">
        <v>2.580474229254635</v>
      </c>
      <c r="J104" s="13">
        <v>5.8758494963720646E-2</v>
      </c>
      <c r="K104" s="12">
        <v>23.078587003504968</v>
      </c>
      <c r="L104" s="13">
        <v>4.0732244285847825E-2</v>
      </c>
      <c r="M104" s="12">
        <v>23.222403521732968</v>
      </c>
      <c r="N104" s="14">
        <v>5.0276658029248114E-3</v>
      </c>
      <c r="O104" s="12">
        <v>2.580474229254635</v>
      </c>
      <c r="P104" s="81">
        <v>0.11112003229293931</v>
      </c>
      <c r="Q104" s="12">
        <v>31.835931677472598</v>
      </c>
      <c r="R104" s="12">
        <v>0.64834178605552517</v>
      </c>
      <c r="S104" s="76"/>
      <c r="T104" s="11">
        <v>624.63685165927564</v>
      </c>
      <c r="U104" s="18">
        <v>5.3817901230307157E-2</v>
      </c>
      <c r="V104" s="11">
        <v>15.968045917385778</v>
      </c>
      <c r="W104" s="11">
        <v>3.340228282846998</v>
      </c>
      <c r="X104" s="12">
        <v>4.1498530725183009</v>
      </c>
      <c r="Y104" s="12">
        <v>0.5440028754400128</v>
      </c>
      <c r="Z104" s="11">
        <v>16.434476134371156</v>
      </c>
      <c r="AA104" s="11">
        <v>56.655578200778315</v>
      </c>
      <c r="AB104" s="11">
        <v>83.772558441274697</v>
      </c>
      <c r="AC104" s="11">
        <v>153.85495534893116</v>
      </c>
      <c r="AD104" s="11">
        <v>10038.890107765557</v>
      </c>
      <c r="AE104" s="12">
        <v>27.52118659162387</v>
      </c>
      <c r="AF104" s="15">
        <v>3.8720278614363974</v>
      </c>
      <c r="AG104" s="11">
        <v>937.46114255146745</v>
      </c>
    </row>
    <row r="105" spans="1:33" x14ac:dyDescent="0.25">
      <c r="A105" s="71" t="s">
        <v>105</v>
      </c>
      <c r="B105" s="11">
        <v>222.733419105818</v>
      </c>
      <c r="C105" s="84">
        <v>237.34902385933543</v>
      </c>
      <c r="D105" s="11">
        <v>199.97676399861214</v>
      </c>
      <c r="E105" s="12">
        <v>2.527015544608429</v>
      </c>
      <c r="F105" s="13">
        <v>5.0298870053883685E-2</v>
      </c>
      <c r="G105" s="80">
        <v>6.915282504198851</v>
      </c>
      <c r="H105" s="11">
        <v>199.97676399861214</v>
      </c>
      <c r="I105" s="12">
        <v>2.527015544608429</v>
      </c>
      <c r="J105" s="13">
        <v>5.0298870053883685E-2</v>
      </c>
      <c r="K105" s="12">
        <v>6.9152825041988528</v>
      </c>
      <c r="L105" s="13">
        <v>3.4680070145937623E-2</v>
      </c>
      <c r="M105" s="12">
        <v>7.3625362257561351</v>
      </c>
      <c r="N105" s="14">
        <v>5.0005809675315082E-3</v>
      </c>
      <c r="O105" s="12">
        <v>2.527015544608429</v>
      </c>
      <c r="P105" s="82">
        <v>0.3432262289954171</v>
      </c>
      <c r="Q105" s="12">
        <v>32.008043331501511</v>
      </c>
      <c r="R105" s="12">
        <v>0.8197239349455675</v>
      </c>
      <c r="S105" s="76"/>
      <c r="T105" s="11">
        <v>1139.0336193539194</v>
      </c>
      <c r="U105" s="18">
        <v>9.5407389655318406E-2</v>
      </c>
      <c r="V105" s="11">
        <v>21.150829758426269</v>
      </c>
      <c r="W105" s="11">
        <v>7.9651242369001967</v>
      </c>
      <c r="X105" s="12">
        <v>8.6577606076459439</v>
      </c>
      <c r="Y105" s="12">
        <v>1.0998098345591072</v>
      </c>
      <c r="Z105" s="11">
        <v>35.956026137012152</v>
      </c>
      <c r="AA105" s="11">
        <v>104.82210696780129</v>
      </c>
      <c r="AB105" s="11">
        <v>146.22578285909108</v>
      </c>
      <c r="AC105" s="11">
        <v>253.7477726648705</v>
      </c>
      <c r="AD105" s="11">
        <v>10532.547541827789</v>
      </c>
      <c r="AE105" s="12">
        <v>22.71952039868783</v>
      </c>
      <c r="AF105" s="15">
        <v>3.741414122411697</v>
      </c>
      <c r="AG105" s="11">
        <v>912.566064914653</v>
      </c>
    </row>
    <row r="106" spans="1:33" x14ac:dyDescent="0.25">
      <c r="A106" s="71" t="s">
        <v>106</v>
      </c>
      <c r="B106" s="11">
        <v>361.33881128039297</v>
      </c>
      <c r="C106" s="84">
        <v>255.30598919356703</v>
      </c>
      <c r="D106" s="11">
        <v>194.70926642994357</v>
      </c>
      <c r="E106" s="12">
        <v>1.2791314408502041</v>
      </c>
      <c r="F106" s="13">
        <v>4.9512268924834554E-2</v>
      </c>
      <c r="G106" s="80">
        <v>5.4089910772140861</v>
      </c>
      <c r="H106" s="11">
        <v>195.61016657716448</v>
      </c>
      <c r="I106" s="12">
        <v>1.360252047354884</v>
      </c>
      <c r="J106" s="13">
        <v>4.5865275430670496E-2</v>
      </c>
      <c r="K106" s="12">
        <v>9.911227395600184</v>
      </c>
      <c r="L106" s="13">
        <v>3.2329118097684295E-2</v>
      </c>
      <c r="M106" s="12">
        <v>10.004134851131743</v>
      </c>
      <c r="N106" s="14">
        <v>5.1122087235967823E-3</v>
      </c>
      <c r="O106" s="12">
        <v>1.360252047354884</v>
      </c>
      <c r="P106" s="82">
        <v>0.1359689835849226</v>
      </c>
      <c r="Q106" s="12">
        <v>32.905247244366421</v>
      </c>
      <c r="R106" s="12">
        <v>0.43473890081175148</v>
      </c>
      <c r="S106" s="76"/>
      <c r="T106" s="11">
        <v>620.61012518762504</v>
      </c>
      <c r="U106" s="18">
        <v>2.9492962217548446E-2</v>
      </c>
      <c r="V106" s="11">
        <v>26.754824826383473</v>
      </c>
      <c r="W106" s="11">
        <v>1.4826022642800101</v>
      </c>
      <c r="X106" s="12">
        <v>2.4742989266140838</v>
      </c>
      <c r="Y106" s="12">
        <v>0.30106841162236458</v>
      </c>
      <c r="Z106" s="11">
        <v>12.118381778308994</v>
      </c>
      <c r="AA106" s="11">
        <v>50.721884067784586</v>
      </c>
      <c r="AB106" s="11">
        <v>86.806791336347331</v>
      </c>
      <c r="AC106" s="11">
        <v>177.99138729346626</v>
      </c>
      <c r="AD106" s="11">
        <v>14123.718539825262</v>
      </c>
      <c r="AE106" s="12">
        <v>17.069275295160963</v>
      </c>
      <c r="AF106" s="15">
        <v>4.122818550371659</v>
      </c>
      <c r="AG106" s="11">
        <v>877.28388028572999</v>
      </c>
    </row>
    <row r="107" spans="1:33" x14ac:dyDescent="0.25">
      <c r="A107" s="71" t="s">
        <v>107</v>
      </c>
      <c r="B107" s="11">
        <v>248.885033059812</v>
      </c>
      <c r="C107" s="84">
        <v>189.57864059717232</v>
      </c>
      <c r="D107" s="11">
        <v>196.97570762323517</v>
      </c>
      <c r="E107" s="12">
        <v>1.5340477279089468</v>
      </c>
      <c r="F107" s="13">
        <v>3.6044869951179184E-2</v>
      </c>
      <c r="G107" s="80">
        <v>7.7777902813763777</v>
      </c>
      <c r="H107" s="11">
        <v>205.51919661448943</v>
      </c>
      <c r="I107" s="12">
        <v>2.3435450265539783</v>
      </c>
      <c r="J107" s="13">
        <v>1.2727347857103659E-3</v>
      </c>
      <c r="K107" s="12">
        <v>1186.8573186809222</v>
      </c>
      <c r="L107" s="13">
        <v>8.5386024831012454E-4</v>
      </c>
      <c r="M107" s="12">
        <v>1186.8596324375346</v>
      </c>
      <c r="N107" s="14">
        <v>4.8657255208903365E-3</v>
      </c>
      <c r="O107" s="12">
        <v>2.3435450265539783</v>
      </c>
      <c r="P107" s="82">
        <v>1.9745764052492712E-3</v>
      </c>
      <c r="Q107" s="12">
        <v>33.08206467662616</v>
      </c>
      <c r="R107" s="12">
        <v>0.51960254107829607</v>
      </c>
      <c r="S107" s="76"/>
      <c r="T107" s="11">
        <v>815.19878533990732</v>
      </c>
      <c r="U107" s="18">
        <v>5.3567437132792217E-2</v>
      </c>
      <c r="V107" s="11">
        <v>23.033800935364262</v>
      </c>
      <c r="W107" s="11">
        <v>4.4303637225110961</v>
      </c>
      <c r="X107" s="12">
        <v>4.9585437284044405</v>
      </c>
      <c r="Y107" s="12">
        <v>0.47522109726486356</v>
      </c>
      <c r="Z107" s="11">
        <v>21.350523111350334</v>
      </c>
      <c r="AA107" s="11">
        <v>72.187666651179299</v>
      </c>
      <c r="AB107" s="11">
        <v>107.52986875338149</v>
      </c>
      <c r="AC107" s="11">
        <v>203.54815695405887</v>
      </c>
      <c r="AD107" s="11">
        <v>10237.87040532673</v>
      </c>
      <c r="AE107" s="12">
        <v>14.495254429333215</v>
      </c>
      <c r="AF107" s="15">
        <v>3.9528007994634931</v>
      </c>
      <c r="AG107" s="11">
        <v>858.04254249169185</v>
      </c>
    </row>
    <row r="108" spans="1:33" x14ac:dyDescent="0.25">
      <c r="A108" s="71" t="s">
        <v>108</v>
      </c>
      <c r="B108" s="11">
        <v>246.24822359719499</v>
      </c>
      <c r="C108" s="84">
        <v>197.36982155980434</v>
      </c>
      <c r="D108" s="11">
        <v>194.6293443602172</v>
      </c>
      <c r="E108" s="12">
        <v>1.5012288025695955</v>
      </c>
      <c r="F108" s="13">
        <v>4.5331636938983191E-2</v>
      </c>
      <c r="G108" s="80">
        <v>6.7493096384312441</v>
      </c>
      <c r="H108" s="11">
        <v>193.33392620419644</v>
      </c>
      <c r="I108" s="12">
        <v>1.6421836277487833</v>
      </c>
      <c r="J108" s="13">
        <v>5.0605764266646237E-2</v>
      </c>
      <c r="K108" s="12">
        <v>11.969292135470745</v>
      </c>
      <c r="L108" s="13">
        <v>3.6090524379645744E-2</v>
      </c>
      <c r="M108" s="12">
        <v>12.081420499737934</v>
      </c>
      <c r="N108" s="14">
        <v>5.1723979315653826E-3</v>
      </c>
      <c r="O108" s="12">
        <v>1.6421836277487833</v>
      </c>
      <c r="P108" s="82">
        <v>0.13592636956758561</v>
      </c>
      <c r="Q108" s="12">
        <v>33.093027668435276</v>
      </c>
      <c r="R108" s="12">
        <v>0.51207268107875736</v>
      </c>
      <c r="S108" s="76"/>
      <c r="T108" s="11">
        <v>701.23370353955158</v>
      </c>
      <c r="U108" s="18">
        <v>6.9719517057130517E-2</v>
      </c>
      <c r="V108" s="11">
        <v>21.394657039652053</v>
      </c>
      <c r="W108" s="11">
        <v>2.6198855678137849</v>
      </c>
      <c r="X108" s="12">
        <v>3.5712749340288639</v>
      </c>
      <c r="Y108" s="12">
        <v>0.3764971757225446</v>
      </c>
      <c r="Z108" s="11">
        <v>16.750718531601063</v>
      </c>
      <c r="AA108" s="11">
        <v>60.528416772629171</v>
      </c>
      <c r="AB108" s="11">
        <v>96.970268273815819</v>
      </c>
      <c r="AC108" s="11">
        <v>185.49297097173661</v>
      </c>
      <c r="AD108" s="11">
        <v>11648.045458448687</v>
      </c>
      <c r="AE108" s="12">
        <v>20.233700606594898</v>
      </c>
      <c r="AF108" s="15">
        <v>5.0379393486015474</v>
      </c>
      <c r="AG108" s="11">
        <v>898.01083046851932</v>
      </c>
    </row>
    <row r="109" spans="1:33" x14ac:dyDescent="0.25">
      <c r="A109" s="71" t="s">
        <v>109</v>
      </c>
      <c r="B109" s="11">
        <v>389.19381943312499</v>
      </c>
      <c r="C109" s="84">
        <v>284.95520072818999</v>
      </c>
      <c r="D109" s="11">
        <v>193.76776541727099</v>
      </c>
      <c r="E109" s="12">
        <v>1.9870094394315583</v>
      </c>
      <c r="F109" s="13">
        <v>4.4575731219035235E-2</v>
      </c>
      <c r="G109" s="80">
        <v>5.2583175530345052</v>
      </c>
      <c r="H109" s="11">
        <v>194.56854899975434</v>
      </c>
      <c r="I109" s="12">
        <v>2.0295362153360919</v>
      </c>
      <c r="J109" s="13">
        <v>4.1297776405867549E-2</v>
      </c>
      <c r="K109" s="12">
        <v>9.798511164998688</v>
      </c>
      <c r="L109" s="13">
        <v>2.9265456519636208E-2</v>
      </c>
      <c r="M109" s="12">
        <v>10.006489809117117</v>
      </c>
      <c r="N109" s="14">
        <v>5.1395767976933548E-3</v>
      </c>
      <c r="O109" s="12">
        <v>2.0295362153360919</v>
      </c>
      <c r="P109" s="82">
        <v>0.20282199393107261</v>
      </c>
      <c r="Q109" s="12">
        <v>33.271567096273479</v>
      </c>
      <c r="R109" s="12">
        <v>0.66720418457323238</v>
      </c>
      <c r="S109" s="76"/>
      <c r="T109" s="11">
        <v>782.13641014868506</v>
      </c>
      <c r="U109" s="18">
        <v>6.4396067265002702E-2</v>
      </c>
      <c r="V109" s="11">
        <v>24.079192785589065</v>
      </c>
      <c r="W109" s="11">
        <v>3.423959867231015</v>
      </c>
      <c r="X109" s="12">
        <v>4.4149727382152761</v>
      </c>
      <c r="Y109" s="12">
        <v>0.38307431452877938</v>
      </c>
      <c r="Z109" s="11">
        <v>18.573063061250654</v>
      </c>
      <c r="AA109" s="11">
        <v>64.833963039603802</v>
      </c>
      <c r="AB109" s="11">
        <v>104.47508768986107</v>
      </c>
      <c r="AC109" s="11">
        <v>204.68604095376938</v>
      </c>
      <c r="AD109" s="11">
        <v>11143.704670003179</v>
      </c>
      <c r="AE109" s="12">
        <v>15.695231113034316</v>
      </c>
      <c r="AF109" s="15">
        <v>4.0299002406077973</v>
      </c>
      <c r="AG109" s="11">
        <v>867.3239065317905</v>
      </c>
    </row>
    <row r="110" spans="1:33" x14ac:dyDescent="0.25">
      <c r="A110" s="71" t="s">
        <v>110</v>
      </c>
      <c r="B110" s="11">
        <v>745.47540861422704</v>
      </c>
      <c r="C110" s="84">
        <v>763.55256057664133</v>
      </c>
      <c r="D110" s="11">
        <v>192.53553342669537</v>
      </c>
      <c r="E110" s="12">
        <v>0.95493463408711965</v>
      </c>
      <c r="F110" s="13">
        <v>4.7328316064900768E-2</v>
      </c>
      <c r="G110" s="80">
        <v>3.8156457328104501</v>
      </c>
      <c r="H110" s="11">
        <v>193.82981523279966</v>
      </c>
      <c r="I110" s="12">
        <v>1.0308046462196383</v>
      </c>
      <c r="J110" s="13">
        <v>4.2014813035299352E-2</v>
      </c>
      <c r="K110" s="12">
        <v>8.5302944072829625</v>
      </c>
      <c r="L110" s="13">
        <v>2.9887055375610701E-2</v>
      </c>
      <c r="M110" s="12">
        <v>8.5923501379768599</v>
      </c>
      <c r="N110" s="14">
        <v>5.1591650066784003E-3</v>
      </c>
      <c r="O110" s="12">
        <v>1.0308046462196383</v>
      </c>
      <c r="P110" s="82">
        <v>0.11996771892053619</v>
      </c>
      <c r="Q110" s="12">
        <v>33.368132937237313</v>
      </c>
      <c r="R110" s="12">
        <v>0.32705837606521554</v>
      </c>
      <c r="S110" s="76"/>
      <c r="T110" s="11">
        <v>1952.3686900266625</v>
      </c>
      <c r="U110" s="18">
        <v>0.16869988600409158</v>
      </c>
      <c r="V110" s="11">
        <v>37.821837222686732</v>
      </c>
      <c r="W110" s="11">
        <v>15.571099891753301</v>
      </c>
      <c r="X110" s="12">
        <v>14.753106750178496</v>
      </c>
      <c r="Y110" s="12">
        <v>1.2230088116066451</v>
      </c>
      <c r="Z110" s="11">
        <v>53.257570945251892</v>
      </c>
      <c r="AA110" s="11">
        <v>171.76364771290721</v>
      </c>
      <c r="AB110" s="11">
        <v>256.33978364109339</v>
      </c>
      <c r="AC110" s="11">
        <v>440.27552372122159</v>
      </c>
      <c r="AD110" s="11">
        <v>12206.730685499106</v>
      </c>
      <c r="AE110" s="12">
        <v>15.151295505124976</v>
      </c>
      <c r="AF110" s="15">
        <v>2.915861701120062</v>
      </c>
      <c r="AG110" s="11">
        <v>863.18926159369471</v>
      </c>
    </row>
    <row r="111" spans="1:33" x14ac:dyDescent="0.25">
      <c r="A111" s="71" t="s">
        <v>111</v>
      </c>
      <c r="B111" s="11">
        <v>1270.4176621925101</v>
      </c>
      <c r="C111" s="84">
        <v>2648.0207347994915</v>
      </c>
      <c r="D111" s="11">
        <v>191.80741668771148</v>
      </c>
      <c r="E111" s="12">
        <v>1.883313492422525</v>
      </c>
      <c r="F111" s="13">
        <v>4.5096734994187176E-2</v>
      </c>
      <c r="G111" s="80">
        <v>2.9730397595434299</v>
      </c>
      <c r="H111" s="11">
        <v>191.56967701251119</v>
      </c>
      <c r="I111" s="12">
        <v>1.8873879034431009</v>
      </c>
      <c r="J111" s="13">
        <v>4.6079232440403711E-2</v>
      </c>
      <c r="K111" s="12">
        <v>3.6028059720253851</v>
      </c>
      <c r="L111" s="13">
        <v>3.3164980324458811E-2</v>
      </c>
      <c r="M111" s="12">
        <v>4.0672403383775002</v>
      </c>
      <c r="N111" s="14">
        <v>5.2200328130985532E-3</v>
      </c>
      <c r="O111" s="12">
        <v>1.8873879034431009</v>
      </c>
      <c r="P111" s="82">
        <v>0.46404631799949547</v>
      </c>
      <c r="Q111" s="12">
        <v>33.588971127233471</v>
      </c>
      <c r="R111" s="12">
        <v>0.63400333860377567</v>
      </c>
      <c r="S111" s="76"/>
      <c r="T111" s="11">
        <v>4972.2026490186581</v>
      </c>
      <c r="U111" s="18">
        <v>1.5181867491832512</v>
      </c>
      <c r="V111" s="11">
        <v>127.56066248219203</v>
      </c>
      <c r="W111" s="11">
        <v>68.274342981530921</v>
      </c>
      <c r="X111" s="12">
        <v>68.991043953319803</v>
      </c>
      <c r="Y111" s="12">
        <v>6.1208318910098045</v>
      </c>
      <c r="Z111" s="11">
        <v>225.36139795495467</v>
      </c>
      <c r="AA111" s="11">
        <v>548.8774431284146</v>
      </c>
      <c r="AB111" s="11">
        <v>599.58536743669663</v>
      </c>
      <c r="AC111" s="11">
        <v>878.16209408951886</v>
      </c>
      <c r="AD111" s="11">
        <v>9170.4647543939973</v>
      </c>
      <c r="AE111" s="12">
        <v>31.025095463136783</v>
      </c>
      <c r="AF111" s="15">
        <v>16.736786035544284</v>
      </c>
      <c r="AG111" s="11">
        <v>953.55964237037711</v>
      </c>
    </row>
    <row r="112" spans="1:33" x14ac:dyDescent="0.25">
      <c r="A112" s="71" t="s">
        <v>112</v>
      </c>
      <c r="B112" s="11">
        <v>195.94446415670899</v>
      </c>
      <c r="C112" s="84">
        <v>150.84209535253839</v>
      </c>
      <c r="D112" s="11">
        <v>191.56423545785964</v>
      </c>
      <c r="E112" s="12">
        <v>3.0487701682287169</v>
      </c>
      <c r="F112" s="13">
        <v>4.5872550388127695E-2</v>
      </c>
      <c r="G112" s="80">
        <v>7.4765029920061048</v>
      </c>
      <c r="H112" s="11">
        <v>189.97333946179268</v>
      </c>
      <c r="I112" s="12">
        <v>3.159880632457249</v>
      </c>
      <c r="J112" s="13">
        <v>5.2449092366506384E-2</v>
      </c>
      <c r="K112" s="12">
        <v>14.025332544388863</v>
      </c>
      <c r="L112" s="13">
        <v>3.8066819670495557E-2</v>
      </c>
      <c r="M112" s="12">
        <v>14.376884175372348</v>
      </c>
      <c r="N112" s="14">
        <v>5.2638965174432771E-3</v>
      </c>
      <c r="O112" s="12">
        <v>3.159880632457249</v>
      </c>
      <c r="P112" s="82">
        <v>0.21978897471192926</v>
      </c>
      <c r="Q112" s="12">
        <v>33.598677050598468</v>
      </c>
      <c r="R112" s="12">
        <v>1.0327916419587166</v>
      </c>
      <c r="S112" s="76"/>
      <c r="T112" s="11">
        <v>499.58965001876902</v>
      </c>
      <c r="U112" s="18">
        <v>4.3791940832794744E-2</v>
      </c>
      <c r="V112" s="11">
        <v>18.500178938079333</v>
      </c>
      <c r="W112" s="11">
        <v>1.7799657307145804</v>
      </c>
      <c r="X112" s="12">
        <v>2.1286564461486877</v>
      </c>
      <c r="Y112" s="12">
        <v>0.31983449725612872</v>
      </c>
      <c r="Z112" s="11">
        <v>11.983673378524855</v>
      </c>
      <c r="AA112" s="11">
        <v>41.196389074286621</v>
      </c>
      <c r="AB112" s="11">
        <v>67.743830310710806</v>
      </c>
      <c r="AC112" s="11">
        <v>128.8807757222792</v>
      </c>
      <c r="AD112" s="11">
        <v>10121.296017388822</v>
      </c>
      <c r="AE112" s="12">
        <v>23.831869812408037</v>
      </c>
      <c r="AF112" s="15">
        <v>4.4113014581611951</v>
      </c>
      <c r="AG112" s="11">
        <v>918.67616515147142</v>
      </c>
    </row>
    <row r="113" spans="1:33" x14ac:dyDescent="0.25">
      <c r="A113" s="71" t="s">
        <v>113</v>
      </c>
      <c r="B113" s="11">
        <v>264.83971517501101</v>
      </c>
      <c r="C113" s="84">
        <v>180.03155484809344</v>
      </c>
      <c r="D113" s="11">
        <v>192.31337574574098</v>
      </c>
      <c r="E113" s="12">
        <v>1.4689114812288468</v>
      </c>
      <c r="F113" s="13">
        <v>4.1235220172513652E-2</v>
      </c>
      <c r="G113" s="80">
        <v>6.9406238010686909</v>
      </c>
      <c r="H113" s="11">
        <v>189.89362498497269</v>
      </c>
      <c r="I113" s="12">
        <v>1.7174244468467195</v>
      </c>
      <c r="J113" s="13">
        <v>5.1257567621857104E-2</v>
      </c>
      <c r="K113" s="12">
        <v>14.725416887263414</v>
      </c>
      <c r="L113" s="13">
        <v>3.7217644479960496E-2</v>
      </c>
      <c r="M113" s="12">
        <v>14.825230157887239</v>
      </c>
      <c r="N113" s="14">
        <v>5.2661062217287989E-3</v>
      </c>
      <c r="O113" s="12">
        <v>1.7174244468467195</v>
      </c>
      <c r="P113" s="82">
        <v>0.11584470720227062</v>
      </c>
      <c r="Q113" s="12">
        <v>33.6636650752937</v>
      </c>
      <c r="R113" s="12">
        <v>0.50816104080655355</v>
      </c>
      <c r="S113" s="76"/>
      <c r="T113" s="11">
        <v>754.14489634858671</v>
      </c>
      <c r="U113" s="18">
        <v>5.8686834298193297E-2</v>
      </c>
      <c r="V113" s="11">
        <v>17.768338599026425</v>
      </c>
      <c r="W113" s="11">
        <v>5.191765131056151</v>
      </c>
      <c r="X113" s="12">
        <v>4.7316164965702043</v>
      </c>
      <c r="Y113" s="12">
        <v>0.54722895239639446</v>
      </c>
      <c r="Z113" s="11">
        <v>18.389124137349317</v>
      </c>
      <c r="AA113" s="11">
        <v>64.688181346749374</v>
      </c>
      <c r="AB113" s="11">
        <v>100.86837350070957</v>
      </c>
      <c r="AC113" s="11">
        <v>195.62060066750007</v>
      </c>
      <c r="AD113" s="11">
        <v>9613.3992505100341</v>
      </c>
      <c r="AE113" s="12">
        <v>23.992653536269589</v>
      </c>
      <c r="AF113" s="15">
        <v>4.4359930834975181</v>
      </c>
      <c r="AG113" s="11">
        <v>919.54073007664852</v>
      </c>
    </row>
    <row r="114" spans="1:33" x14ac:dyDescent="0.25">
      <c r="A114" s="71" t="s">
        <v>114</v>
      </c>
      <c r="B114" s="11">
        <v>135.81732000756301</v>
      </c>
      <c r="C114" s="84">
        <v>120.58568325859167</v>
      </c>
      <c r="D114" s="11">
        <v>190.21469293640104</v>
      </c>
      <c r="E114" s="12">
        <v>2.0197226035304503</v>
      </c>
      <c r="F114" s="13">
        <v>4.7612204636089291E-2</v>
      </c>
      <c r="G114" s="80">
        <v>9.2552476066496769</v>
      </c>
      <c r="H114" s="11">
        <v>195.11859965820861</v>
      </c>
      <c r="I114" s="12">
        <v>2.7211750056668302</v>
      </c>
      <c r="J114" s="13">
        <v>2.724088987852007E-2</v>
      </c>
      <c r="K114" s="12">
        <v>56.7410433806429</v>
      </c>
      <c r="L114" s="13">
        <v>1.9249696866571037E-2</v>
      </c>
      <c r="M114" s="12">
        <v>56.806256674203283</v>
      </c>
      <c r="N114" s="14">
        <v>5.1250880323644747E-3</v>
      </c>
      <c r="O114" s="12">
        <v>2.7211750056668302</v>
      </c>
      <c r="P114" s="82">
        <v>4.7902734046944576E-2</v>
      </c>
      <c r="Q114" s="12">
        <v>33.762428207841204</v>
      </c>
      <c r="R114" s="12">
        <v>0.70616130976527869</v>
      </c>
      <c r="S114" s="76"/>
      <c r="T114" s="11">
        <v>620.67110807530526</v>
      </c>
      <c r="U114" s="18">
        <v>3.7949042075465969E-2</v>
      </c>
      <c r="V114" s="11">
        <v>13.955402481123338</v>
      </c>
      <c r="W114" s="11">
        <v>2.1481924342836236</v>
      </c>
      <c r="X114" s="12">
        <v>3.0283694678405912</v>
      </c>
      <c r="Y114" s="12">
        <v>0.48773394205172682</v>
      </c>
      <c r="Z114" s="11">
        <v>15.663467141967798</v>
      </c>
      <c r="AA114" s="11">
        <v>54.326570964796218</v>
      </c>
      <c r="AB114" s="11">
        <v>83.923359194718799</v>
      </c>
      <c r="AC114" s="11">
        <v>154.1828595462305</v>
      </c>
      <c r="AD114" s="11">
        <v>10023.176884582948</v>
      </c>
      <c r="AE114" s="12">
        <v>24.165457874123835</v>
      </c>
      <c r="AF114" s="15">
        <v>3.4547260954432328</v>
      </c>
      <c r="AG114" s="11">
        <v>920.46488119109949</v>
      </c>
    </row>
    <row r="115" spans="1:33" x14ac:dyDescent="0.25">
      <c r="A115" s="71" t="s">
        <v>115</v>
      </c>
      <c r="B115" s="11">
        <v>261.46603839646099</v>
      </c>
      <c r="C115" s="84">
        <v>196.63423411760255</v>
      </c>
      <c r="D115" s="11">
        <v>190.90988006016212</v>
      </c>
      <c r="E115" s="12">
        <v>2.6099563549304001</v>
      </c>
      <c r="F115" s="13">
        <v>4.3263734959681763E-2</v>
      </c>
      <c r="G115" s="80">
        <v>6.6026678179706604</v>
      </c>
      <c r="H115" s="11">
        <v>199.60726779502829</v>
      </c>
      <c r="I115" s="12">
        <v>3.1273507153200497</v>
      </c>
      <c r="J115" s="13">
        <v>7.0672008646116783E-3</v>
      </c>
      <c r="K115" s="12">
        <v>206.88436649452672</v>
      </c>
      <c r="L115" s="13">
        <v>4.8817143081847673E-3</v>
      </c>
      <c r="M115" s="12">
        <v>206.90800231585598</v>
      </c>
      <c r="N115" s="14">
        <v>5.0098376228809209E-3</v>
      </c>
      <c r="O115" s="12">
        <v>3.1273507153200497</v>
      </c>
      <c r="P115" s="82">
        <v>1.5114691941909448E-2</v>
      </c>
      <c r="Q115" s="12">
        <v>33.824497239850388</v>
      </c>
      <c r="R115" s="12">
        <v>0.88954716053132032</v>
      </c>
      <c r="S115" s="76"/>
      <c r="T115" s="11">
        <v>733.36287435354939</v>
      </c>
      <c r="U115" s="18">
        <v>7.1942696469457765E-2</v>
      </c>
      <c r="V115" s="11">
        <v>19.826782234934935</v>
      </c>
      <c r="W115" s="11">
        <v>4.3793481846735878</v>
      </c>
      <c r="X115" s="12">
        <v>4.6938296985002346</v>
      </c>
      <c r="Y115" s="12">
        <v>0.4965698681950283</v>
      </c>
      <c r="Z115" s="11">
        <v>18.651861649146998</v>
      </c>
      <c r="AA115" s="11">
        <v>62.889578592699579</v>
      </c>
      <c r="AB115" s="11">
        <v>98.328056350465701</v>
      </c>
      <c r="AC115" s="11">
        <v>185.39973050001021</v>
      </c>
      <c r="AD115" s="11">
        <v>10316.415101866905</v>
      </c>
      <c r="AE115" s="12">
        <v>21.346105440426935</v>
      </c>
      <c r="AF115" s="15">
        <v>3.6433932610684838</v>
      </c>
      <c r="AG115" s="11">
        <v>904.68886415624547</v>
      </c>
    </row>
    <row r="116" spans="1:33" x14ac:dyDescent="0.25">
      <c r="A116" s="71" t="s">
        <v>116</v>
      </c>
      <c r="B116" s="11">
        <v>277.76726191145298</v>
      </c>
      <c r="C116" s="84">
        <v>300.36338509337787</v>
      </c>
      <c r="D116" s="11">
        <v>190.24828470297086</v>
      </c>
      <c r="E116" s="12">
        <v>1.4400979253667869</v>
      </c>
      <c r="F116" s="13">
        <v>4.484138171045117E-2</v>
      </c>
      <c r="G116" s="80">
        <v>6.448147011697877</v>
      </c>
      <c r="H116" s="11">
        <v>191.4188038351972</v>
      </c>
      <c r="I116" s="12">
        <v>1.5660419398427363</v>
      </c>
      <c r="J116" s="13">
        <v>3.996269556360478E-2</v>
      </c>
      <c r="K116" s="12">
        <v>14.279299177975743</v>
      </c>
      <c r="L116" s="13">
        <v>2.8785345817194285E-2</v>
      </c>
      <c r="M116" s="12">
        <v>14.364918112244327</v>
      </c>
      <c r="N116" s="14">
        <v>5.224147157773246E-3</v>
      </c>
      <c r="O116" s="12">
        <v>1.5660419398427363</v>
      </c>
      <c r="P116" s="82">
        <v>0.1090185079793722</v>
      </c>
      <c r="Q116" s="12">
        <v>33.874635597315176</v>
      </c>
      <c r="R116" s="12">
        <v>0.5023217619992717</v>
      </c>
      <c r="S116" s="76"/>
      <c r="T116" s="11">
        <v>1334.185780632414</v>
      </c>
      <c r="U116" s="18">
        <v>0.2046865571678787</v>
      </c>
      <c r="V116" s="11">
        <v>23.151283117649058</v>
      </c>
      <c r="W116" s="11">
        <v>11.3420602219988</v>
      </c>
      <c r="X116" s="12">
        <v>11.184686248524145</v>
      </c>
      <c r="Y116" s="12">
        <v>1.3385372477516513</v>
      </c>
      <c r="Z116" s="11">
        <v>41.977473389844015</v>
      </c>
      <c r="AA116" s="11">
        <v>126.00345469028957</v>
      </c>
      <c r="AB116" s="11">
        <v>171.82116231967461</v>
      </c>
      <c r="AC116" s="11">
        <v>293.82710936109743</v>
      </c>
      <c r="AD116" s="11">
        <v>10381.457522758206</v>
      </c>
      <c r="AE116" s="12">
        <v>22.403708801762615</v>
      </c>
      <c r="AF116" s="15">
        <v>3.7045347099451273</v>
      </c>
      <c r="AG116" s="11">
        <v>910.78857164328019</v>
      </c>
    </row>
    <row r="117" spans="1:33" x14ac:dyDescent="0.25">
      <c r="A117" s="71" t="s">
        <v>117</v>
      </c>
      <c r="B117" s="11">
        <v>417.51282636377101</v>
      </c>
      <c r="C117" s="84">
        <v>615.86998788573294</v>
      </c>
      <c r="D117" s="11">
        <v>188.41790722310813</v>
      </c>
      <c r="E117" s="12">
        <v>1.120627268735336</v>
      </c>
      <c r="F117" s="35">
        <v>4.64409862397639E-2</v>
      </c>
      <c r="G117" s="80">
        <v>4.7885277973625611</v>
      </c>
      <c r="H117" s="11">
        <v>187.16105064854469</v>
      </c>
      <c r="I117" s="12">
        <v>1.2158653961495167</v>
      </c>
      <c r="J117" s="13">
        <v>5.1719854799143893E-2</v>
      </c>
      <c r="K117" s="12">
        <v>8.3454693294763249</v>
      </c>
      <c r="L117" s="13">
        <v>3.8101589807256239E-2</v>
      </c>
      <c r="M117" s="12">
        <v>8.4335749828162339</v>
      </c>
      <c r="N117" s="14">
        <v>5.3429920196260434E-3</v>
      </c>
      <c r="O117" s="12">
        <v>1.2158653961495167</v>
      </c>
      <c r="P117" s="94">
        <v>0.14416963133984034</v>
      </c>
      <c r="Q117" s="32">
        <v>34.134240854968922</v>
      </c>
      <c r="R117" s="12">
        <v>0.39364921120416058</v>
      </c>
      <c r="S117" s="76"/>
      <c r="T117" s="11">
        <v>1581.2957325487441</v>
      </c>
      <c r="U117" s="18">
        <v>0.36119310676603794</v>
      </c>
      <c r="V117" s="11">
        <v>30.489686734123907</v>
      </c>
      <c r="W117" s="11">
        <v>11.302610335081893</v>
      </c>
      <c r="X117" s="12">
        <v>12.031574084006028</v>
      </c>
      <c r="Y117" s="12">
        <v>1.3414231231763996</v>
      </c>
      <c r="Z117" s="11">
        <v>50.364636985760271</v>
      </c>
      <c r="AA117" s="11">
        <v>155.37677227560835</v>
      </c>
      <c r="AB117" s="11">
        <v>205.55551356258647</v>
      </c>
      <c r="AC117" s="11">
        <v>346.41764310102127</v>
      </c>
      <c r="AD117" s="11">
        <v>9908.3329523685061</v>
      </c>
      <c r="AE117" s="12">
        <v>27.42535673513445</v>
      </c>
      <c r="AF117" s="15">
        <v>3.9429829255377862</v>
      </c>
      <c r="AG117" s="11">
        <v>936.99890013002982</v>
      </c>
    </row>
    <row r="118" spans="1:33" x14ac:dyDescent="0.25">
      <c r="A118" s="71" t="s">
        <v>118</v>
      </c>
      <c r="B118" s="11">
        <v>125.426734081091</v>
      </c>
      <c r="C118" s="84">
        <v>113.24000207061182</v>
      </c>
      <c r="D118" s="11">
        <v>187.53837571156279</v>
      </c>
      <c r="E118" s="12">
        <v>2.0165430646165117</v>
      </c>
      <c r="F118" s="13">
        <v>4.4531159130434282E-2</v>
      </c>
      <c r="G118" s="80">
        <v>18.784322953259235</v>
      </c>
      <c r="H118" s="11">
        <v>189.94611773069943</v>
      </c>
      <c r="I118" s="12">
        <v>2.3906732807347062</v>
      </c>
      <c r="J118" s="13">
        <v>3.4346359697894867E-2</v>
      </c>
      <c r="K118" s="12">
        <v>38.869159977324301</v>
      </c>
      <c r="L118" s="13">
        <v>2.4931681319540631E-2</v>
      </c>
      <c r="M118" s="12">
        <v>38.942610545237571</v>
      </c>
      <c r="N118" s="14">
        <v>5.2646509017771738E-3</v>
      </c>
      <c r="O118" s="12">
        <v>2.3906732807347062</v>
      </c>
      <c r="P118" s="96">
        <v>6.1389651265355914E-2</v>
      </c>
      <c r="Q118" s="32">
        <v>34.376646369527087</v>
      </c>
      <c r="R118" s="12">
        <v>0.78084986906793863</v>
      </c>
      <c r="S118" s="94"/>
      <c r="T118" s="11">
        <v>563.63871509103024</v>
      </c>
      <c r="U118" s="18">
        <v>2.9724284011330926E-2</v>
      </c>
      <c r="V118" s="11">
        <v>13.884159718684</v>
      </c>
      <c r="W118" s="11">
        <v>3.1321670466496854</v>
      </c>
      <c r="X118" s="12">
        <v>3.795469565329916</v>
      </c>
      <c r="Y118" s="12">
        <v>0.49712845361717772</v>
      </c>
      <c r="Z118" s="11">
        <v>15.91351718958645</v>
      </c>
      <c r="AA118" s="11">
        <v>50.580179916644845</v>
      </c>
      <c r="AB118" s="11">
        <v>73.915723034561424</v>
      </c>
      <c r="AC118" s="11">
        <v>135.79047437379003</v>
      </c>
      <c r="AD118" s="11">
        <v>9192.3336633059225</v>
      </c>
      <c r="AE118" s="12">
        <v>27.262978508775653</v>
      </c>
      <c r="AF118" s="15">
        <v>4.3940121282234603</v>
      </c>
      <c r="AG118" s="11">
        <v>936.21276874362388</v>
      </c>
    </row>
    <row r="119" spans="1:33" x14ac:dyDescent="0.25">
      <c r="A119" s="71" t="s">
        <v>119</v>
      </c>
      <c r="B119" s="11">
        <v>99.401059807163904</v>
      </c>
      <c r="C119" s="84">
        <v>68.910395034328786</v>
      </c>
      <c r="D119" s="11">
        <v>186.2860021452625</v>
      </c>
      <c r="E119" s="12">
        <v>2.561930088597026</v>
      </c>
      <c r="F119" s="13">
        <v>4.6909516497276302E-2</v>
      </c>
      <c r="G119" s="80">
        <v>11.065302084312854</v>
      </c>
      <c r="H119" s="11">
        <v>177.42399675340167</v>
      </c>
      <c r="I119" s="12">
        <v>3.7572929852756873</v>
      </c>
      <c r="J119" s="13">
        <v>8.4535247929700949E-2</v>
      </c>
      <c r="K119" s="12">
        <v>25.179701070976826</v>
      </c>
      <c r="L119" s="13">
        <v>6.5694157486189619E-2</v>
      </c>
      <c r="M119" s="12">
        <v>25.458487712371159</v>
      </c>
      <c r="N119" s="14">
        <v>5.6362161731137277E-3</v>
      </c>
      <c r="O119" s="12">
        <v>3.7572929852756873</v>
      </c>
      <c r="P119" s="97">
        <v>0.14758508155415251</v>
      </c>
      <c r="Q119" s="33">
        <v>34.503766157843835</v>
      </c>
      <c r="R119" s="36">
        <v>0.9108402279249076</v>
      </c>
      <c r="S119" s="95"/>
      <c r="T119" s="11">
        <v>358.54064892135057</v>
      </c>
      <c r="U119" s="18">
        <v>2.1976384160021002E-2</v>
      </c>
      <c r="V119" s="11">
        <v>11.83676410852962</v>
      </c>
      <c r="W119" s="11">
        <v>1.3175765603367195</v>
      </c>
      <c r="X119" s="12">
        <v>1.6585573794600967</v>
      </c>
      <c r="Y119" s="12">
        <v>0.24170378262176395</v>
      </c>
      <c r="Z119" s="11">
        <v>7.9165635604458746</v>
      </c>
      <c r="AA119" s="11">
        <v>31.497483027150782</v>
      </c>
      <c r="AB119" s="11">
        <v>49.078293418336806</v>
      </c>
      <c r="AC119" s="11">
        <v>93.728924656196341</v>
      </c>
      <c r="AD119" s="11">
        <v>10354.247877261436</v>
      </c>
      <c r="AE119" s="12">
        <v>22.578374699194018</v>
      </c>
      <c r="AF119" s="15">
        <v>4.255960848748769</v>
      </c>
      <c r="AG119" s="11">
        <v>911.77406451234651</v>
      </c>
    </row>
    <row r="120" spans="1:33" s="17" customFormat="1" ht="15" x14ac:dyDescent="0.25">
      <c r="A120" s="41" t="s">
        <v>120</v>
      </c>
      <c r="B120" s="11">
        <v>551.74719515661604</v>
      </c>
      <c r="C120" s="84">
        <v>624.59826862037096</v>
      </c>
      <c r="D120" s="11">
        <v>186.86841240380406</v>
      </c>
      <c r="E120" s="12">
        <v>1.8652666623603833</v>
      </c>
      <c r="F120" s="13">
        <v>4.046302017496712E-2</v>
      </c>
      <c r="G120" s="80">
        <v>4.6786275084094227</v>
      </c>
      <c r="H120" s="11">
        <v>186.86841240115459</v>
      </c>
      <c r="I120" s="12">
        <v>1.8652666623603886</v>
      </c>
      <c r="J120" s="13">
        <v>4.0463020186272528E-2</v>
      </c>
      <c r="K120" s="12">
        <v>4.6786275070367092</v>
      </c>
      <c r="L120" s="13">
        <v>2.9855453640322063E-2</v>
      </c>
      <c r="M120" s="12">
        <v>5.0367425059569602</v>
      </c>
      <c r="N120" s="14">
        <v>5.3513592112789917E-3</v>
      </c>
      <c r="O120" s="12">
        <v>1.8652666623603886</v>
      </c>
      <c r="P120" s="97">
        <v>0.37033194771309752</v>
      </c>
      <c r="Q120" s="33">
        <v>34.676258601218592</v>
      </c>
      <c r="R120" s="12">
        <v>0.65082756633182193</v>
      </c>
      <c r="S120" s="76"/>
      <c r="T120" s="11">
        <v>1986.1422010257461</v>
      </c>
      <c r="U120" s="18">
        <v>0.38099098940245046</v>
      </c>
      <c r="V120" s="11">
        <v>32.910444699861827</v>
      </c>
      <c r="W120" s="11">
        <v>15.133911195250013</v>
      </c>
      <c r="X120" s="12">
        <v>15.387491750487243</v>
      </c>
      <c r="Y120" s="12">
        <v>1.4440182607542931</v>
      </c>
      <c r="Z120" s="11">
        <v>60.581131121425038</v>
      </c>
      <c r="AA120" s="11">
        <v>186.8657286998781</v>
      </c>
      <c r="AB120" s="11">
        <v>254.59321540673653</v>
      </c>
      <c r="AC120" s="11">
        <v>429.42876513830493</v>
      </c>
      <c r="AD120" s="11">
        <v>8732.0494395188271</v>
      </c>
      <c r="AE120" s="12">
        <v>19.174156112998848</v>
      </c>
      <c r="AF120" s="15">
        <v>3.4933799013633751</v>
      </c>
      <c r="AG120" s="11">
        <v>891.37541571614042</v>
      </c>
    </row>
    <row r="121" spans="1:33" s="17" customFormat="1" ht="15" x14ac:dyDescent="0.25">
      <c r="A121" s="41" t="s">
        <v>121</v>
      </c>
      <c r="B121" s="11">
        <v>145.904055181301</v>
      </c>
      <c r="C121" s="84">
        <v>116.9722956299274</v>
      </c>
      <c r="D121" s="11">
        <v>185.51824337969828</v>
      </c>
      <c r="E121" s="12">
        <v>1.798154492263059</v>
      </c>
      <c r="F121" s="13">
        <v>4.4606889774245623E-2</v>
      </c>
      <c r="G121" s="80">
        <v>8.1953134167344874</v>
      </c>
      <c r="H121" s="11">
        <v>189.31878811986005</v>
      </c>
      <c r="I121" s="12">
        <v>2.3093050371800041</v>
      </c>
      <c r="J121" s="13">
        <v>2.83565106734236E-2</v>
      </c>
      <c r="K121" s="12">
        <v>43.405488017828645</v>
      </c>
      <c r="L121" s="13">
        <v>2.0651915905865119E-2</v>
      </c>
      <c r="M121" s="12">
        <v>43.466875662055706</v>
      </c>
      <c r="N121" s="14">
        <v>5.28209592894123E-3</v>
      </c>
      <c r="O121" s="12">
        <v>2.3093050371800041</v>
      </c>
      <c r="P121" s="97">
        <v>5.3127927922270841E-2</v>
      </c>
      <c r="Q121" s="33">
        <v>34.746976230237472</v>
      </c>
      <c r="R121" s="12">
        <v>0.64381337110167092</v>
      </c>
      <c r="S121" s="76"/>
      <c r="T121" s="11">
        <v>499.59885356491407</v>
      </c>
      <c r="U121" s="18">
        <v>3.4782786253256551E-2</v>
      </c>
      <c r="V121" s="11">
        <v>15.339402010294037</v>
      </c>
      <c r="W121" s="11">
        <v>1.7648282890753759</v>
      </c>
      <c r="X121" s="12">
        <v>2.2779516336902828</v>
      </c>
      <c r="Y121" s="12">
        <v>0.30280593993007365</v>
      </c>
      <c r="Z121" s="11">
        <v>11.06177291698066</v>
      </c>
      <c r="AA121" s="11">
        <v>43.162171444234403</v>
      </c>
      <c r="AB121" s="11">
        <v>66.54750890692678</v>
      </c>
      <c r="AC121" s="11">
        <v>128.41076388484802</v>
      </c>
      <c r="AD121" s="11">
        <v>9715.0910452129665</v>
      </c>
      <c r="AE121" s="12">
        <v>20.518665194318537</v>
      </c>
      <c r="AF121" s="15">
        <v>4.2374951369408755</v>
      </c>
      <c r="AG121" s="11">
        <v>899.74856743224041</v>
      </c>
    </row>
    <row r="122" spans="1:33" x14ac:dyDescent="0.25">
      <c r="A122" s="19"/>
      <c r="B122" s="11"/>
      <c r="C122" s="11"/>
      <c r="D122" s="11"/>
      <c r="E122" s="12"/>
      <c r="F122" s="13"/>
      <c r="G122" s="12"/>
      <c r="H122" s="11"/>
      <c r="I122" s="12"/>
      <c r="J122" s="13"/>
      <c r="K122" s="11"/>
      <c r="L122" s="13"/>
      <c r="M122" s="11"/>
      <c r="N122" s="13"/>
      <c r="O122" s="12"/>
      <c r="P122" s="15"/>
      <c r="Q122" s="12"/>
      <c r="R122" s="12"/>
      <c r="S122" s="17"/>
      <c r="T122" s="11"/>
      <c r="U122" s="18"/>
      <c r="V122" s="15"/>
      <c r="W122" s="15"/>
      <c r="X122" s="12"/>
      <c r="Y122" s="15"/>
      <c r="Z122" s="12"/>
      <c r="AA122" s="11"/>
      <c r="AB122" s="11"/>
      <c r="AC122" s="11"/>
      <c r="AD122" s="11"/>
      <c r="AE122" s="12"/>
      <c r="AF122" s="15"/>
      <c r="AG122" s="11"/>
    </row>
    <row r="123" spans="1:33" ht="45" x14ac:dyDescent="0.25">
      <c r="A123" s="19"/>
      <c r="B123" s="11"/>
      <c r="C123" s="11"/>
      <c r="D123" s="11"/>
      <c r="E123" s="12"/>
      <c r="F123" s="13"/>
      <c r="G123" s="12"/>
      <c r="H123" s="11"/>
      <c r="I123" s="12"/>
      <c r="J123" s="14"/>
      <c r="K123" s="28"/>
      <c r="N123" s="13"/>
      <c r="O123" s="12"/>
      <c r="Q123" s="86" t="s">
        <v>202</v>
      </c>
      <c r="R123" s="111" t="s">
        <v>234</v>
      </c>
      <c r="S123" s="91" t="s">
        <v>26</v>
      </c>
      <c r="T123" s="11"/>
      <c r="U123" s="18"/>
      <c r="V123" s="15"/>
      <c r="W123" s="15"/>
      <c r="X123" s="12"/>
      <c r="Y123" s="15"/>
      <c r="Z123" s="12"/>
      <c r="AA123" s="11"/>
      <c r="AB123" s="11"/>
      <c r="AC123" s="11"/>
      <c r="AD123" s="11"/>
      <c r="AE123" s="12"/>
      <c r="AF123" s="15"/>
      <c r="AG123" s="11"/>
    </row>
    <row r="124" spans="1:33" x14ac:dyDescent="0.25">
      <c r="A124" s="19"/>
      <c r="B124" s="11"/>
      <c r="C124" s="11"/>
      <c r="D124" s="11"/>
      <c r="E124" s="12"/>
      <c r="F124" s="13"/>
      <c r="G124" s="12"/>
      <c r="H124" s="11"/>
      <c r="I124" s="12"/>
      <c r="J124" s="14"/>
      <c r="K124" s="29"/>
      <c r="M124" s="29"/>
      <c r="N124" s="13"/>
      <c r="O124" s="12"/>
      <c r="Q124" s="88">
        <v>33.530291189917918</v>
      </c>
      <c r="R124" s="92">
        <v>0.36358753481750328</v>
      </c>
      <c r="S124" s="93">
        <v>1.5610391731158992</v>
      </c>
      <c r="T124" s="11"/>
      <c r="U124" s="18"/>
      <c r="V124" s="15"/>
      <c r="W124" s="15"/>
      <c r="X124" s="12"/>
      <c r="Y124" s="15"/>
      <c r="Z124" s="12"/>
      <c r="AA124" s="11"/>
      <c r="AB124" s="11"/>
      <c r="AC124" s="11"/>
      <c r="AD124" s="11"/>
      <c r="AE124" s="12"/>
      <c r="AF124" s="15"/>
      <c r="AG124" s="11"/>
    </row>
    <row r="125" spans="1:33" x14ac:dyDescent="0.25">
      <c r="A125" s="19"/>
      <c r="B125" s="11"/>
      <c r="C125" s="11"/>
      <c r="D125" s="11"/>
      <c r="E125" s="12"/>
      <c r="F125" s="13"/>
      <c r="G125" s="12"/>
      <c r="H125" s="11"/>
      <c r="I125" s="12"/>
      <c r="J125" s="14"/>
      <c r="K125" s="11"/>
      <c r="L125" s="13"/>
      <c r="M125" s="11"/>
      <c r="N125" s="13"/>
      <c r="O125" s="12"/>
      <c r="P125" s="15"/>
      <c r="Q125" s="12"/>
      <c r="R125" s="12"/>
      <c r="S125" s="17"/>
      <c r="T125" s="11"/>
      <c r="U125" s="18"/>
      <c r="V125" s="15"/>
      <c r="W125" s="15"/>
      <c r="X125" s="12"/>
      <c r="Y125" s="15"/>
      <c r="Z125" s="12"/>
      <c r="AA125" s="11"/>
      <c r="AB125" s="11"/>
      <c r="AC125" s="11"/>
      <c r="AD125" s="11"/>
      <c r="AE125" s="12"/>
      <c r="AF125" s="15"/>
      <c r="AG125" s="11"/>
    </row>
    <row r="126" spans="1:33" x14ac:dyDescent="0.25">
      <c r="P126" s="21"/>
      <c r="Q126" s="22"/>
    </row>
    <row r="127" spans="1:33" x14ac:dyDescent="0.25">
      <c r="A127" s="2" t="s">
        <v>122</v>
      </c>
      <c r="B127" s="112"/>
      <c r="C127" s="113"/>
      <c r="D127" s="114" t="s">
        <v>0</v>
      </c>
      <c r="E127" s="115"/>
      <c r="F127" s="115"/>
      <c r="G127" s="116"/>
      <c r="H127" s="114" t="s">
        <v>1</v>
      </c>
      <c r="I127" s="115"/>
      <c r="J127" s="115"/>
      <c r="K127" s="115"/>
      <c r="L127" s="115"/>
      <c r="M127" s="115"/>
      <c r="N127" s="115"/>
      <c r="O127" s="115"/>
      <c r="P127" s="116"/>
      <c r="Q127" s="117" t="s">
        <v>2</v>
      </c>
      <c r="R127" s="118"/>
      <c r="S127" s="118"/>
      <c r="T127" s="114" t="s">
        <v>3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</row>
    <row r="128" spans="1:33" ht="48" thickBot="1" x14ac:dyDescent="0.3">
      <c r="A128" s="3" t="s">
        <v>4</v>
      </c>
      <c r="B128" s="4" t="s">
        <v>5</v>
      </c>
      <c r="C128" s="4" t="s">
        <v>6</v>
      </c>
      <c r="D128" s="5" t="s">
        <v>193</v>
      </c>
      <c r="E128" s="4" t="s">
        <v>7</v>
      </c>
      <c r="F128" s="4" t="s">
        <v>194</v>
      </c>
      <c r="G128" s="6" t="s">
        <v>7</v>
      </c>
      <c r="H128" s="5" t="s">
        <v>196</v>
      </c>
      <c r="I128" s="4" t="s">
        <v>7</v>
      </c>
      <c r="J128" s="4" t="s">
        <v>197</v>
      </c>
      <c r="K128" s="4" t="s">
        <v>7</v>
      </c>
      <c r="L128" s="4" t="s">
        <v>198</v>
      </c>
      <c r="M128" s="4" t="s">
        <v>7</v>
      </c>
      <c r="N128" s="4" t="s">
        <v>199</v>
      </c>
      <c r="O128" s="4" t="s">
        <v>7</v>
      </c>
      <c r="P128" s="6" t="s">
        <v>8</v>
      </c>
      <c r="Q128" s="7" t="s">
        <v>9</v>
      </c>
      <c r="R128" s="7" t="s">
        <v>10</v>
      </c>
      <c r="S128" s="74" t="s">
        <v>11</v>
      </c>
      <c r="T128" s="9" t="s">
        <v>12</v>
      </c>
      <c r="U128" s="9" t="s">
        <v>13</v>
      </c>
      <c r="V128" s="9" t="s">
        <v>14</v>
      </c>
      <c r="W128" s="9" t="s">
        <v>15</v>
      </c>
      <c r="X128" s="9" t="s">
        <v>16</v>
      </c>
      <c r="Y128" s="9" t="s">
        <v>17</v>
      </c>
      <c r="Z128" s="9" t="s">
        <v>18</v>
      </c>
      <c r="AA128" s="9" t="s">
        <v>19</v>
      </c>
      <c r="AB128" s="9" t="s">
        <v>20</v>
      </c>
      <c r="AC128" s="9" t="s">
        <v>21</v>
      </c>
      <c r="AD128" s="9" t="s">
        <v>22</v>
      </c>
      <c r="AE128" s="9" t="s">
        <v>23</v>
      </c>
      <c r="AF128" s="9" t="s">
        <v>24</v>
      </c>
      <c r="AG128" s="9" t="s">
        <v>25</v>
      </c>
    </row>
    <row r="129" spans="1:33" ht="16.5" thickTop="1" x14ac:dyDescent="0.25">
      <c r="A129" s="10" t="s">
        <v>123</v>
      </c>
      <c r="B129" s="11">
        <v>75.918709611346401</v>
      </c>
      <c r="C129" s="11">
        <v>41.919664914265496</v>
      </c>
      <c r="D129" s="11">
        <v>199.73908606683156</v>
      </c>
      <c r="E129" s="12">
        <v>2.847864431208027</v>
      </c>
      <c r="F129" s="13">
        <v>4.3340239211745762E-2</v>
      </c>
      <c r="G129" s="12">
        <v>12.354295392576732</v>
      </c>
      <c r="H129" s="11">
        <v>199.7390860858288</v>
      </c>
      <c r="I129" s="12">
        <v>2.847864431208186</v>
      </c>
      <c r="J129" s="13">
        <v>4.3340239136194766E-2</v>
      </c>
      <c r="K129" s="12">
        <v>12.354295415300141</v>
      </c>
      <c r="L129" s="13">
        <v>2.9917790699866952E-2</v>
      </c>
      <c r="M129" s="12">
        <v>12.678286438909906</v>
      </c>
      <c r="N129" s="14">
        <v>5.0065313684788532E-3</v>
      </c>
      <c r="O129" s="12">
        <v>2.847864431208186</v>
      </c>
      <c r="P129" s="15">
        <v>0.22462534230714612</v>
      </c>
      <c r="Q129" s="12">
        <v>32.328795287622057</v>
      </c>
      <c r="R129" s="12">
        <v>0.94449950370550773</v>
      </c>
      <c r="S129" s="17"/>
      <c r="T129" s="11">
        <v>669.26607158597551</v>
      </c>
      <c r="U129" s="18">
        <v>1.2129165834991547E-2</v>
      </c>
      <c r="V129" s="15">
        <v>28.158118819487473</v>
      </c>
      <c r="W129" s="15">
        <v>1.658845239474779</v>
      </c>
      <c r="X129" s="12">
        <v>2.5283404755576417</v>
      </c>
      <c r="Y129" s="15">
        <v>0.88320314889597584</v>
      </c>
      <c r="Z129" s="12">
        <v>12.271432327418488</v>
      </c>
      <c r="AA129" s="11">
        <v>54.0945719909096</v>
      </c>
      <c r="AB129" s="11">
        <v>99.771481649318687</v>
      </c>
      <c r="AC129" s="11">
        <v>200.06041682378674</v>
      </c>
      <c r="AD129" s="11">
        <v>9634.4103304103173</v>
      </c>
      <c r="AE129" s="12">
        <v>6.0768590405522644</v>
      </c>
      <c r="AF129" s="15">
        <v>3.1249712979797839</v>
      </c>
      <c r="AG129" s="11">
        <v>765.6420550148016</v>
      </c>
    </row>
    <row r="130" spans="1:33" x14ac:dyDescent="0.25">
      <c r="A130" s="10" t="s">
        <v>124</v>
      </c>
      <c r="B130" s="11">
        <v>1206.5288699856701</v>
      </c>
      <c r="C130" s="11">
        <v>1226.7074915296441</v>
      </c>
      <c r="D130" s="11">
        <v>197.92853555506457</v>
      </c>
      <c r="E130" s="12">
        <v>3.0310361882755559</v>
      </c>
      <c r="F130" s="13">
        <v>4.7442602024282687E-2</v>
      </c>
      <c r="G130" s="12">
        <v>2.8180576422454853</v>
      </c>
      <c r="H130" s="11">
        <v>197.92853555624484</v>
      </c>
      <c r="I130" s="12">
        <v>3.0310361882755563</v>
      </c>
      <c r="J130" s="13">
        <v>4.7442602019570228E-2</v>
      </c>
      <c r="K130" s="12">
        <v>2.8180576425423811</v>
      </c>
      <c r="L130" s="13">
        <v>3.3049231370680728E-2</v>
      </c>
      <c r="M130" s="12">
        <v>4.1386748182633939</v>
      </c>
      <c r="N130" s="14">
        <v>5.0523285952157847E-3</v>
      </c>
      <c r="O130" s="12">
        <v>3.0310361882755563</v>
      </c>
      <c r="P130" s="15">
        <v>0.7323687705301265</v>
      </c>
      <c r="Q130" s="12">
        <v>32.455817755091466</v>
      </c>
      <c r="R130" s="12">
        <v>0.98358688953498186</v>
      </c>
      <c r="S130" s="17"/>
      <c r="T130" s="11">
        <v>3604.9710369876934</v>
      </c>
      <c r="U130" s="18">
        <v>2.2533165013134935E-2</v>
      </c>
      <c r="V130" s="15">
        <v>209.48044365827991</v>
      </c>
      <c r="W130" s="15">
        <v>4.3159767340131294</v>
      </c>
      <c r="X130" s="12">
        <v>11.674308440630936</v>
      </c>
      <c r="Y130" s="15">
        <v>3.9674685201288442</v>
      </c>
      <c r="Z130" s="12">
        <v>69.123883521009375</v>
      </c>
      <c r="AA130" s="11">
        <v>300.20383665098711</v>
      </c>
      <c r="AB130" s="11">
        <v>510.66540343594312</v>
      </c>
      <c r="AC130" s="11">
        <v>931.92353968354041</v>
      </c>
      <c r="AD130" s="11">
        <v>10741.793475965293</v>
      </c>
      <c r="AE130" s="12">
        <v>5.1922452345399552</v>
      </c>
      <c r="AF130" s="15">
        <v>3.7448842804078191</v>
      </c>
      <c r="AG130" s="11">
        <v>750.51027765678361</v>
      </c>
    </row>
    <row r="131" spans="1:33" x14ac:dyDescent="0.25">
      <c r="A131" s="10" t="s">
        <v>125</v>
      </c>
      <c r="B131" s="11">
        <v>32.3755997403183</v>
      </c>
      <c r="C131" s="11">
        <v>15.505007715775706</v>
      </c>
      <c r="D131" s="11">
        <v>196.92887323562064</v>
      </c>
      <c r="E131" s="12">
        <v>3.6701651851958168</v>
      </c>
      <c r="F131" s="13">
        <v>4.1017888709372598E-2</v>
      </c>
      <c r="G131" s="12">
        <v>20.281290582217341</v>
      </c>
      <c r="H131" s="11">
        <v>205.65864660555297</v>
      </c>
      <c r="I131" s="12">
        <v>5.7570464809906641</v>
      </c>
      <c r="J131" s="13">
        <v>5.7001371428190561E-3</v>
      </c>
      <c r="K131" s="12">
        <v>665.12715762686491</v>
      </c>
      <c r="L131" s="13">
        <v>3.8215505266807029E-3</v>
      </c>
      <c r="M131" s="12">
        <v>665.15207238418543</v>
      </c>
      <c r="N131" s="14">
        <v>4.8624262412752797E-3</v>
      </c>
      <c r="O131" s="12">
        <v>5.7570464809906641</v>
      </c>
      <c r="P131" s="15">
        <v>8.6552334721817555E-3</v>
      </c>
      <c r="Q131" s="12">
        <v>32.885018151226859</v>
      </c>
      <c r="R131" s="12">
        <v>1.2526463062978406</v>
      </c>
      <c r="S131" s="17"/>
      <c r="T131" s="11">
        <v>459.28457826642671</v>
      </c>
      <c r="U131" s="18">
        <v>1.6747175611368036E-2</v>
      </c>
      <c r="V131" s="15">
        <v>14.68592694819859</v>
      </c>
      <c r="W131" s="15">
        <v>0.7950162504728685</v>
      </c>
      <c r="X131" s="12">
        <v>1.3562840374419876</v>
      </c>
      <c r="Y131" s="15">
        <v>0.60273040178396664</v>
      </c>
      <c r="Z131" s="12">
        <v>7.4733966776440139</v>
      </c>
      <c r="AA131" s="11">
        <v>35.387477421319808</v>
      </c>
      <c r="AB131" s="11">
        <v>68.050853684779241</v>
      </c>
      <c r="AC131" s="11">
        <v>141.9442917553645</v>
      </c>
      <c r="AD131" s="11">
        <v>9148.3774633700468</v>
      </c>
      <c r="AE131" s="12">
        <v>5.578724194280281</v>
      </c>
      <c r="AF131" s="15">
        <v>3.0892936573256384</v>
      </c>
      <c r="AG131" s="11">
        <v>757.36061686396829</v>
      </c>
    </row>
    <row r="132" spans="1:33" x14ac:dyDescent="0.25">
      <c r="A132" s="10" t="s">
        <v>126</v>
      </c>
      <c r="B132" s="11">
        <v>367.99568615852002</v>
      </c>
      <c r="C132" s="11">
        <v>405.33304946518342</v>
      </c>
      <c r="D132" s="11">
        <v>194.97817949791482</v>
      </c>
      <c r="E132" s="12">
        <v>4.0468507753168144</v>
      </c>
      <c r="F132" s="13">
        <v>4.6351779868296132E-2</v>
      </c>
      <c r="G132" s="12">
        <v>5.0631677733117932</v>
      </c>
      <c r="H132" s="11">
        <v>196.49746022674915</v>
      </c>
      <c r="I132" s="12">
        <v>4.0841945021999937</v>
      </c>
      <c r="J132" s="13">
        <v>4.0185291555098937E-2</v>
      </c>
      <c r="K132" s="12">
        <v>12.419498807593772</v>
      </c>
      <c r="L132" s="13">
        <v>2.8197555292690649E-2</v>
      </c>
      <c r="M132" s="12">
        <v>13.073813344377523</v>
      </c>
      <c r="N132" s="14">
        <v>5.0891243013830578E-3</v>
      </c>
      <c r="O132" s="12">
        <v>4.0841945021999937</v>
      </c>
      <c r="P132" s="15">
        <v>0.31239504455342615</v>
      </c>
      <c r="Q132" s="12">
        <v>32.99147105153093</v>
      </c>
      <c r="R132" s="12">
        <v>1.3363591809092181</v>
      </c>
      <c r="S132" s="17"/>
      <c r="T132" s="11">
        <v>4797.8981838926829</v>
      </c>
      <c r="U132" s="18">
        <v>0.31144027296211924</v>
      </c>
      <c r="V132" s="15">
        <v>210.17000837198654</v>
      </c>
      <c r="W132" s="15">
        <v>23.539063059560345</v>
      </c>
      <c r="X132" s="12">
        <v>30.618532517143503</v>
      </c>
      <c r="Y132" s="15">
        <v>10.894389767248821</v>
      </c>
      <c r="Z132" s="12">
        <v>124.6847914971393</v>
      </c>
      <c r="AA132" s="11">
        <v>449.58832294572329</v>
      </c>
      <c r="AB132" s="11">
        <v>692.93446770554817</v>
      </c>
      <c r="AC132" s="11">
        <v>1189.066643426725</v>
      </c>
      <c r="AD132" s="11">
        <v>9573.9163141286735</v>
      </c>
      <c r="AE132" s="12">
        <v>6.7142996096481911</v>
      </c>
      <c r="AF132" s="15">
        <v>4.302129728116598</v>
      </c>
      <c r="AG132" s="11">
        <v>775.4705022670355</v>
      </c>
    </row>
    <row r="133" spans="1:33" x14ac:dyDescent="0.25">
      <c r="A133" s="10" t="s">
        <v>127</v>
      </c>
      <c r="B133" s="11">
        <v>126.94428980247601</v>
      </c>
      <c r="C133" s="11">
        <v>72.005730255964835</v>
      </c>
      <c r="D133" s="11">
        <v>194.37863679771925</v>
      </c>
      <c r="E133" s="12">
        <v>3.9652608928714654</v>
      </c>
      <c r="F133" s="13">
        <v>4.2552632401238535E-2</v>
      </c>
      <c r="G133" s="12">
        <v>10.015042546089882</v>
      </c>
      <c r="H133" s="11">
        <v>192.17162119645178</v>
      </c>
      <c r="I133" s="12">
        <v>4.124666212242051</v>
      </c>
      <c r="J133" s="13">
        <v>5.1581469518241489E-2</v>
      </c>
      <c r="K133" s="12">
        <v>19.13856410720286</v>
      </c>
      <c r="L133" s="13">
        <v>3.7008862041626213E-2</v>
      </c>
      <c r="M133" s="12">
        <v>19.577985275505874</v>
      </c>
      <c r="N133" s="14">
        <v>5.203681968097295E-3</v>
      </c>
      <c r="O133" s="12">
        <v>4.124666212242051</v>
      </c>
      <c r="P133" s="15">
        <v>0.21067878814897484</v>
      </c>
      <c r="Q133" s="12">
        <v>33.251637159766538</v>
      </c>
      <c r="R133" s="12">
        <v>1.328162024364234</v>
      </c>
      <c r="S133" s="17"/>
      <c r="T133" s="11">
        <v>1228.8231242893492</v>
      </c>
      <c r="U133" s="18">
        <v>3.3627677617232579E-2</v>
      </c>
      <c r="V133" s="15">
        <v>34.326450801809756</v>
      </c>
      <c r="W133" s="15">
        <v>2.5900592364428308</v>
      </c>
      <c r="X133" s="12">
        <v>4.7430132894962158</v>
      </c>
      <c r="Y133" s="15">
        <v>1.5937702290452032</v>
      </c>
      <c r="Z133" s="12">
        <v>22.152881178867048</v>
      </c>
      <c r="AA133" s="11">
        <v>98.133720183658795</v>
      </c>
      <c r="AB133" s="11">
        <v>176.70427916404668</v>
      </c>
      <c r="AC133" s="11">
        <v>345.91380264527311</v>
      </c>
      <c r="AD133" s="11">
        <v>9577.8489231260264</v>
      </c>
      <c r="AE133" s="12">
        <v>4.6032809401689647</v>
      </c>
      <c r="AF133" s="15">
        <v>2.4813482350063856</v>
      </c>
      <c r="AG133" s="11">
        <v>739.22460297129123</v>
      </c>
    </row>
    <row r="134" spans="1:33" x14ac:dyDescent="0.25">
      <c r="A134" s="10" t="s">
        <v>128</v>
      </c>
      <c r="B134" s="11">
        <v>55.729167865723802</v>
      </c>
      <c r="C134" s="11">
        <v>42.276168382049264</v>
      </c>
      <c r="D134" s="11">
        <v>193.34728092655322</v>
      </c>
      <c r="E134" s="12">
        <v>2.8190055296373298</v>
      </c>
      <c r="F134" s="13">
        <v>4.4228765787911205E-2</v>
      </c>
      <c r="G134" s="12">
        <v>13.151447602611555</v>
      </c>
      <c r="H134" s="11">
        <v>203.26535802174459</v>
      </c>
      <c r="I134" s="12">
        <v>4.5957324385956833</v>
      </c>
      <c r="J134" s="13">
        <v>3.5233930374293709E-3</v>
      </c>
      <c r="K134" s="12">
        <v>876.72943328997303</v>
      </c>
      <c r="L134" s="13">
        <v>2.3900060331421154E-3</v>
      </c>
      <c r="M134" s="12">
        <v>876.74147840375633</v>
      </c>
      <c r="N134" s="14">
        <v>4.9196774587287207E-3</v>
      </c>
      <c r="O134" s="12">
        <v>4.5957324385956833</v>
      </c>
      <c r="P134" s="15">
        <v>5.2418330280927577E-3</v>
      </c>
      <c r="Q134" s="12">
        <v>33.358356634895657</v>
      </c>
      <c r="R134" s="12">
        <v>0.96993097751840662</v>
      </c>
      <c r="S134" s="17"/>
      <c r="T134" s="11">
        <v>1081.2094198444572</v>
      </c>
      <c r="U134" s="18">
        <v>2.6125956896691021</v>
      </c>
      <c r="V134" s="15">
        <v>30.830647998031097</v>
      </c>
      <c r="W134" s="15">
        <v>6.7534329881876749</v>
      </c>
      <c r="X134" s="12">
        <v>7.165891944139247</v>
      </c>
      <c r="Y134" s="15">
        <v>3.0549361575615923</v>
      </c>
      <c r="Z134" s="12">
        <v>27.397270508938934</v>
      </c>
      <c r="AA134" s="11">
        <v>94.257484125192647</v>
      </c>
      <c r="AB134" s="11">
        <v>157.09542031078499</v>
      </c>
      <c r="AC134" s="11">
        <v>286.34981188080502</v>
      </c>
      <c r="AD134" s="11">
        <v>7842.1526709209693</v>
      </c>
      <c r="AE134" s="12">
        <v>7.2490782062669128</v>
      </c>
      <c r="AF134" s="15">
        <v>3.9878776396593176</v>
      </c>
      <c r="AG134" s="11">
        <v>783.14854087869844</v>
      </c>
    </row>
    <row r="135" spans="1:33" x14ac:dyDescent="0.25">
      <c r="A135" s="10" t="s">
        <v>129</v>
      </c>
      <c r="B135" s="11">
        <v>447.14479223087602</v>
      </c>
      <c r="C135" s="11">
        <v>567.66369176618366</v>
      </c>
      <c r="D135" s="11">
        <v>192.44277066456704</v>
      </c>
      <c r="E135" s="12">
        <v>3.8925032026677364</v>
      </c>
      <c r="F135" s="13">
        <v>4.5488505884001142E-2</v>
      </c>
      <c r="G135" s="12">
        <v>4.7058496574273816</v>
      </c>
      <c r="H135" s="11">
        <v>191.83598004937892</v>
      </c>
      <c r="I135" s="12">
        <v>3.9052541252648063</v>
      </c>
      <c r="J135" s="13">
        <v>4.7986625497432989E-2</v>
      </c>
      <c r="K135" s="12">
        <v>6.8342342388687909</v>
      </c>
      <c r="L135" s="13">
        <v>3.4489859107154915E-2</v>
      </c>
      <c r="M135" s="12">
        <v>7.871325645316948</v>
      </c>
      <c r="N135" s="14">
        <v>5.212786463428801E-3</v>
      </c>
      <c r="O135" s="12">
        <v>3.9052541252648063</v>
      </c>
      <c r="P135" s="15">
        <v>0.49613677558725328</v>
      </c>
      <c r="Q135" s="12">
        <v>33.461756322501742</v>
      </c>
      <c r="R135" s="12">
        <v>1.3033230391454906</v>
      </c>
      <c r="S135" s="17"/>
      <c r="T135" s="11">
        <v>4575.375142029915</v>
      </c>
      <c r="U135" s="18">
        <v>0.32133612453125215</v>
      </c>
      <c r="V135" s="15">
        <v>271.62118010312088</v>
      </c>
      <c r="W135" s="15">
        <v>25.567030692795196</v>
      </c>
      <c r="X135" s="12">
        <v>32.50779539360439</v>
      </c>
      <c r="Y135" s="15">
        <v>11.094138480192019</v>
      </c>
      <c r="Z135" s="12">
        <v>129.67427977478528</v>
      </c>
      <c r="AA135" s="11">
        <v>440.7398098628704</v>
      </c>
      <c r="AB135" s="11">
        <v>654.63676137173513</v>
      </c>
      <c r="AC135" s="11">
        <v>1093.58339402927</v>
      </c>
      <c r="AD135" s="11">
        <v>8248.0990801056487</v>
      </c>
      <c r="AE135" s="12">
        <v>5.3566419365656417</v>
      </c>
      <c r="AF135" s="15">
        <v>3.6582555266260681</v>
      </c>
      <c r="AG135" s="11">
        <v>753.47329743275782</v>
      </c>
    </row>
    <row r="136" spans="1:33" x14ac:dyDescent="0.25">
      <c r="A136" s="10" t="s">
        <v>130</v>
      </c>
      <c r="B136" s="11">
        <v>110.890387350712</v>
      </c>
      <c r="C136" s="11">
        <v>109.73639523500242</v>
      </c>
      <c r="D136" s="11">
        <v>193.4638730001804</v>
      </c>
      <c r="E136" s="12">
        <v>2.0225428279645801</v>
      </c>
      <c r="F136" s="13">
        <v>3.7688992661761525E-2</v>
      </c>
      <c r="G136" s="12">
        <v>10.89792641846036</v>
      </c>
      <c r="H136" s="11">
        <v>190.99298467230554</v>
      </c>
      <c r="I136" s="12">
        <v>2.3921627085827293</v>
      </c>
      <c r="J136" s="13">
        <v>4.7907535421588293E-2</v>
      </c>
      <c r="K136" s="12">
        <v>22.698056326989171</v>
      </c>
      <c r="L136" s="13">
        <v>3.4584992717203222E-2</v>
      </c>
      <c r="M136" s="12">
        <v>22.823764007006098</v>
      </c>
      <c r="N136" s="14">
        <v>5.2357944021647748E-3</v>
      </c>
      <c r="O136" s="12">
        <v>2.3921627085827293</v>
      </c>
      <c r="P136" s="15">
        <v>0.10481017538774143</v>
      </c>
      <c r="Q136" s="12">
        <v>33.612545966562067</v>
      </c>
      <c r="R136" s="12">
        <v>0.70013815417730785</v>
      </c>
      <c r="S136" s="17"/>
      <c r="T136" s="11">
        <v>2847.3538949196168</v>
      </c>
      <c r="U136" s="18">
        <v>0.15770919521840257</v>
      </c>
      <c r="V136" s="15">
        <v>50.029015522907407</v>
      </c>
      <c r="W136" s="15">
        <v>11.866876919920362</v>
      </c>
      <c r="X136" s="12">
        <v>16.010043090382542</v>
      </c>
      <c r="Y136" s="15">
        <v>6.8600027063744822</v>
      </c>
      <c r="Z136" s="12">
        <v>64.084576974216276</v>
      </c>
      <c r="AA136" s="11">
        <v>248.09908902229247</v>
      </c>
      <c r="AB136" s="11">
        <v>405.90916453198912</v>
      </c>
      <c r="AC136" s="11">
        <v>741.53527796818275</v>
      </c>
      <c r="AD136" s="11">
        <v>8876.8648601931491</v>
      </c>
      <c r="AE136" s="12">
        <v>7.1380655767278727</v>
      </c>
      <c r="AF136" s="15">
        <v>3.4665235941963854</v>
      </c>
      <c r="AG136" s="11">
        <v>781.59332916722587</v>
      </c>
    </row>
    <row r="137" spans="1:33" x14ac:dyDescent="0.25">
      <c r="A137" s="10" t="s">
        <v>131</v>
      </c>
      <c r="B137" s="11">
        <v>500.664622888785</v>
      </c>
      <c r="C137" s="11">
        <v>711.46478799244937</v>
      </c>
      <c r="D137" s="11">
        <v>190.95872333446903</v>
      </c>
      <c r="E137" s="12">
        <v>1.8980074886071989</v>
      </c>
      <c r="F137" s="13">
        <v>4.809575654863233E-2</v>
      </c>
      <c r="G137" s="12">
        <v>4.660074627915427</v>
      </c>
      <c r="H137" s="11">
        <v>192.83499307953747</v>
      </c>
      <c r="I137" s="12">
        <v>1.9809895278320317</v>
      </c>
      <c r="J137" s="13">
        <v>4.0336761676654176E-2</v>
      </c>
      <c r="K137" s="12">
        <v>12.541440989906393</v>
      </c>
      <c r="L137" s="13">
        <v>2.8841407937215548E-2</v>
      </c>
      <c r="M137" s="12">
        <v>12.696931188782761</v>
      </c>
      <c r="N137" s="14">
        <v>5.1857807757305545E-3</v>
      </c>
      <c r="O137" s="12">
        <v>1.9809895278320317</v>
      </c>
      <c r="P137" s="15">
        <v>0.15602112812757132</v>
      </c>
      <c r="Q137" s="12">
        <v>33.610569014894423</v>
      </c>
      <c r="R137" s="12">
        <v>0.64387760849651898</v>
      </c>
      <c r="S137" s="17"/>
      <c r="T137" s="11">
        <v>4228.9252455372407</v>
      </c>
      <c r="U137" s="18">
        <v>0.15028002935045953</v>
      </c>
      <c r="V137" s="15">
        <v>227.02815846829839</v>
      </c>
      <c r="W137" s="15">
        <v>16.477945608677409</v>
      </c>
      <c r="X137" s="12">
        <v>23.757976625868768</v>
      </c>
      <c r="Y137" s="15">
        <v>9.4285134825440711</v>
      </c>
      <c r="Z137" s="12">
        <v>105.29305343055225</v>
      </c>
      <c r="AA137" s="11">
        <v>373.42327871287677</v>
      </c>
      <c r="AB137" s="11">
        <v>591.1541802536567</v>
      </c>
      <c r="AC137" s="11">
        <v>1021.4299838052041</v>
      </c>
      <c r="AD137" s="11">
        <v>8889.8861812154937</v>
      </c>
      <c r="AE137" s="12">
        <v>8.7349911560903042</v>
      </c>
      <c r="AF137" s="15">
        <v>3.6067179897503197</v>
      </c>
      <c r="AG137" s="11">
        <v>802.30842574576036</v>
      </c>
    </row>
    <row r="138" spans="1:33" x14ac:dyDescent="0.25">
      <c r="A138" s="10" t="s">
        <v>132</v>
      </c>
      <c r="B138" s="11">
        <v>303.81257017158401</v>
      </c>
      <c r="C138" s="11">
        <v>426.96548580553934</v>
      </c>
      <c r="D138" s="11">
        <v>191.0126059346309</v>
      </c>
      <c r="E138" s="12">
        <v>4.0482650592291982</v>
      </c>
      <c r="F138" s="13">
        <v>4.7161002373609276E-2</v>
      </c>
      <c r="G138" s="12">
        <v>5.6849242059722656</v>
      </c>
      <c r="H138" s="11">
        <v>188.46756853556866</v>
      </c>
      <c r="I138" s="12">
        <v>4.1207305999611981</v>
      </c>
      <c r="J138" s="13">
        <v>5.7695083955039903E-2</v>
      </c>
      <c r="K138" s="12">
        <v>11.368419603236926</v>
      </c>
      <c r="L138" s="13">
        <v>4.2208843874481192E-2</v>
      </c>
      <c r="M138" s="12">
        <v>12.092203477973657</v>
      </c>
      <c r="N138" s="14">
        <v>5.3059526780665943E-3</v>
      </c>
      <c r="O138" s="12">
        <v>4.1207305999611981</v>
      </c>
      <c r="P138" s="15">
        <v>0.340775823650937</v>
      </c>
      <c r="Q138" s="12">
        <v>33.640808147164904</v>
      </c>
      <c r="R138" s="12">
        <v>1.364207145240409</v>
      </c>
      <c r="S138" s="17"/>
      <c r="T138" s="11">
        <v>2883.9699026465833</v>
      </c>
      <c r="U138" s="18">
        <v>4.9358710503237223E-2</v>
      </c>
      <c r="V138" s="15">
        <v>122.10507749214145</v>
      </c>
      <c r="W138" s="15">
        <v>6.9359075501670384</v>
      </c>
      <c r="X138" s="12">
        <v>11.824719246591163</v>
      </c>
      <c r="Y138" s="15">
        <v>5.8258647072870042</v>
      </c>
      <c r="Z138" s="12">
        <v>63.310698510420977</v>
      </c>
      <c r="AA138" s="11">
        <v>235.52231761903059</v>
      </c>
      <c r="AB138" s="11">
        <v>397.44956480177876</v>
      </c>
      <c r="AC138" s="11">
        <v>701.95539215328085</v>
      </c>
      <c r="AD138" s="11">
        <v>8186.1434525942632</v>
      </c>
      <c r="AE138" s="12">
        <v>12.815437633229212</v>
      </c>
      <c r="AF138" s="15">
        <v>3.5604577690922952</v>
      </c>
      <c r="AG138" s="11">
        <v>843.96363897334481</v>
      </c>
    </row>
    <row r="139" spans="1:33" x14ac:dyDescent="0.25">
      <c r="A139" s="10" t="s">
        <v>133</v>
      </c>
      <c r="B139" s="11">
        <v>241.36232383026001</v>
      </c>
      <c r="C139" s="11">
        <v>228.53372940927716</v>
      </c>
      <c r="D139" s="11">
        <v>190.34355035949895</v>
      </c>
      <c r="E139" s="12">
        <v>4.9694010507518724</v>
      </c>
      <c r="F139" s="13">
        <v>4.9992434639213663E-2</v>
      </c>
      <c r="G139" s="12">
        <v>5.9695289338717581</v>
      </c>
      <c r="H139" s="11">
        <v>187.28076543711163</v>
      </c>
      <c r="I139" s="12">
        <v>5.0555290585963917</v>
      </c>
      <c r="J139" s="13">
        <v>6.2668505119154394E-2</v>
      </c>
      <c r="K139" s="12">
        <v>12.411170932935139</v>
      </c>
      <c r="L139" s="13">
        <v>4.6137858661895223E-2</v>
      </c>
      <c r="M139" s="12">
        <v>13.401325978754738</v>
      </c>
      <c r="N139" s="14">
        <v>5.3395766386687337E-3</v>
      </c>
      <c r="O139" s="12">
        <v>5.0555290585963917</v>
      </c>
      <c r="P139" s="15">
        <v>0.37724095858954365</v>
      </c>
      <c r="Q139" s="12">
        <v>33.638158361028616</v>
      </c>
      <c r="R139" s="12">
        <v>1.67348231656212</v>
      </c>
      <c r="S139" s="17"/>
      <c r="T139" s="11">
        <v>2666.8325299573112</v>
      </c>
      <c r="U139" s="18">
        <v>0.21657848242857014</v>
      </c>
      <c r="V139" s="15">
        <v>101.0477582630749</v>
      </c>
      <c r="W139" s="15">
        <v>8.0622174913247129</v>
      </c>
      <c r="X139" s="12">
        <v>11.154386615141341</v>
      </c>
      <c r="Y139" s="15">
        <v>4.5927455287714176</v>
      </c>
      <c r="Z139" s="12">
        <v>52.1536928039394</v>
      </c>
      <c r="AA139" s="11">
        <v>220.83416114405952</v>
      </c>
      <c r="AB139" s="11">
        <v>390.05238022571268</v>
      </c>
      <c r="AC139" s="11">
        <v>745.5648861666125</v>
      </c>
      <c r="AD139" s="11">
        <v>8670.0983568336305</v>
      </c>
      <c r="AE139" s="12">
        <v>6.8843492713609429</v>
      </c>
      <c r="AF139" s="15">
        <v>4.8272139739544695</v>
      </c>
      <c r="AG139" s="11">
        <v>777.96406215012075</v>
      </c>
    </row>
    <row r="140" spans="1:33" x14ac:dyDescent="0.25">
      <c r="A140" s="10" t="s">
        <v>134</v>
      </c>
      <c r="B140" s="11">
        <v>1297.0401071951801</v>
      </c>
      <c r="C140" s="11">
        <v>1754.4497958667812</v>
      </c>
      <c r="D140" s="11">
        <v>190.18423844380411</v>
      </c>
      <c r="E140" s="12">
        <v>3.2373902391121168</v>
      </c>
      <c r="F140" s="13">
        <v>4.6096678536238445E-2</v>
      </c>
      <c r="G140" s="12">
        <v>2.5882928998751988</v>
      </c>
      <c r="H140" s="11">
        <v>190.56760153047088</v>
      </c>
      <c r="I140" s="12">
        <v>3.2405266257671888</v>
      </c>
      <c r="J140" s="13">
        <v>4.4500831245207727E-2</v>
      </c>
      <c r="K140" s="12">
        <v>3.6978030634017638</v>
      </c>
      <c r="L140" s="13">
        <v>3.2197364939329197E-2</v>
      </c>
      <c r="M140" s="12">
        <v>4.9167835327589469</v>
      </c>
      <c r="N140" s="14">
        <v>5.2474816913729407E-3</v>
      </c>
      <c r="O140" s="12">
        <v>3.2405266257671888</v>
      </c>
      <c r="P140" s="15">
        <v>0.65907449538435081</v>
      </c>
      <c r="Q140" s="12">
        <v>33.832474723896176</v>
      </c>
      <c r="R140" s="12">
        <v>1.0945133754474776</v>
      </c>
      <c r="S140" s="17"/>
      <c r="T140" s="11">
        <v>3663.7895347836998</v>
      </c>
      <c r="U140" s="18">
        <v>4.6443323557739745E-2</v>
      </c>
      <c r="V140" s="15">
        <v>241.95800958913378</v>
      </c>
      <c r="W140" s="15">
        <v>4.9535662489322503</v>
      </c>
      <c r="X140" s="12">
        <v>12.950924082372447</v>
      </c>
      <c r="Y140" s="15">
        <v>4.5830205050436286</v>
      </c>
      <c r="Z140" s="12">
        <v>80.709631565206152</v>
      </c>
      <c r="AA140" s="11">
        <v>326.87623917379216</v>
      </c>
      <c r="AB140" s="11">
        <v>513.44002435715288</v>
      </c>
      <c r="AC140" s="11">
        <v>891.84773006044611</v>
      </c>
      <c r="AD140" s="11">
        <v>11345.895188183671</v>
      </c>
      <c r="AE140" s="12">
        <v>5.6589690091533846</v>
      </c>
      <c r="AF140" s="15">
        <v>3.8074077629791381</v>
      </c>
      <c r="AG140" s="11">
        <v>758.73427089953907</v>
      </c>
    </row>
    <row r="141" spans="1:33" x14ac:dyDescent="0.25">
      <c r="A141" s="10" t="s">
        <v>135</v>
      </c>
      <c r="B141" s="11">
        <v>775.87317761270901</v>
      </c>
      <c r="C141" s="11">
        <v>1137.1821324298041</v>
      </c>
      <c r="D141" s="11">
        <v>190.12398593981166</v>
      </c>
      <c r="E141" s="12">
        <v>3.4812016419795433</v>
      </c>
      <c r="F141" s="13">
        <v>4.5146610348034036E-2</v>
      </c>
      <c r="G141" s="12">
        <v>3.6470822631504056</v>
      </c>
      <c r="H141" s="11">
        <v>188.66158611937655</v>
      </c>
      <c r="I141" s="12">
        <v>3.5023857457694656</v>
      </c>
      <c r="J141" s="13">
        <v>5.1243487487802802E-2</v>
      </c>
      <c r="K141" s="12">
        <v>6.7097563855570552</v>
      </c>
      <c r="L141" s="13">
        <v>3.7450401007163965E-2</v>
      </c>
      <c r="M141" s="12">
        <v>7.568853061441529</v>
      </c>
      <c r="N141" s="14">
        <v>5.3004960923377642E-3</v>
      </c>
      <c r="O141" s="12">
        <v>3.5023857457694656</v>
      </c>
      <c r="P141" s="15">
        <v>0.46273665472670933</v>
      </c>
      <c r="Q141" s="12">
        <v>33.883717873676702</v>
      </c>
      <c r="R141" s="12">
        <v>1.1795410902472518</v>
      </c>
      <c r="S141" s="17"/>
      <c r="T141" s="11">
        <v>4462.8437998486415</v>
      </c>
      <c r="U141" s="18">
        <v>0.13479095926425083</v>
      </c>
      <c r="V141" s="15">
        <v>360.54372010535099</v>
      </c>
      <c r="W141" s="15">
        <v>16.283324017480915</v>
      </c>
      <c r="X141" s="12">
        <v>27.812015606814587</v>
      </c>
      <c r="Y141" s="15">
        <v>11.262194687534953</v>
      </c>
      <c r="Z141" s="12">
        <v>126.39203001080612</v>
      </c>
      <c r="AA141" s="11">
        <v>415.15953362501068</v>
      </c>
      <c r="AB141" s="11">
        <v>623.07183263254467</v>
      </c>
      <c r="AC141" s="11">
        <v>1051.1078458352624</v>
      </c>
      <c r="AD141" s="11">
        <v>9186.5671158905006</v>
      </c>
      <c r="AE141" s="12">
        <v>12.266990676917624</v>
      </c>
      <c r="AF141" s="15">
        <v>4.7535723782983785</v>
      </c>
      <c r="AG141" s="11">
        <v>839.0481133758808</v>
      </c>
    </row>
    <row r="142" spans="1:33" x14ac:dyDescent="0.25">
      <c r="A142" s="10" t="s">
        <v>136</v>
      </c>
      <c r="B142" s="11">
        <v>118.960959960284</v>
      </c>
      <c r="C142" s="11">
        <v>132.81140500914498</v>
      </c>
      <c r="D142" s="11">
        <v>186.98850013363548</v>
      </c>
      <c r="E142" s="12">
        <v>2.0291904158344569</v>
      </c>
      <c r="F142" s="13">
        <v>4.7377131831921826E-2</v>
      </c>
      <c r="G142" s="12">
        <v>9.6717337580081963</v>
      </c>
      <c r="H142" s="11">
        <v>186.9885001215946</v>
      </c>
      <c r="I142" s="12">
        <v>2.0291904158345591</v>
      </c>
      <c r="J142" s="13">
        <v>4.737713188282134E-2</v>
      </c>
      <c r="K142" s="12">
        <v>9.6717337470005607</v>
      </c>
      <c r="L142" s="13">
        <v>3.4934549128719426E-2</v>
      </c>
      <c r="M142" s="12">
        <v>9.8823098219284908</v>
      </c>
      <c r="N142" s="14">
        <v>5.3479224623424514E-3</v>
      </c>
      <c r="O142" s="12">
        <v>2.0291904158345591</v>
      </c>
      <c r="P142" s="15">
        <v>0.20533564039166818</v>
      </c>
      <c r="Q142" s="12">
        <v>34.354087867392899</v>
      </c>
      <c r="R142" s="12">
        <v>0.72368146743543849</v>
      </c>
      <c r="S142" s="17"/>
      <c r="T142" s="11">
        <v>811.54955148728618</v>
      </c>
      <c r="U142" s="18">
        <v>7.6351840881206418E-2</v>
      </c>
      <c r="V142" s="15">
        <v>41.575605252350378</v>
      </c>
      <c r="W142" s="15">
        <v>1.8977846900000845</v>
      </c>
      <c r="X142" s="12">
        <v>3.6503237026876434</v>
      </c>
      <c r="Y142" s="15">
        <v>1.3727440708825622</v>
      </c>
      <c r="Z142" s="12">
        <v>17.325854296436471</v>
      </c>
      <c r="AA142" s="11">
        <v>65.050537992957473</v>
      </c>
      <c r="AB142" s="11">
        <v>112.11084284975139</v>
      </c>
      <c r="AC142" s="11">
        <v>210.1329803284313</v>
      </c>
      <c r="AD142" s="11">
        <v>8991.6747113503097</v>
      </c>
      <c r="AE142" s="12">
        <v>6.1400163726240704</v>
      </c>
      <c r="AF142" s="15">
        <v>3.5399517596732784</v>
      </c>
      <c r="AG142" s="11">
        <v>766.65222523271245</v>
      </c>
    </row>
    <row r="143" spans="1:33" x14ac:dyDescent="0.25">
      <c r="A143" s="10" t="s">
        <v>137</v>
      </c>
      <c r="B143" s="11">
        <v>1021.72928685078</v>
      </c>
      <c r="C143" s="11">
        <v>2186.1387300133774</v>
      </c>
      <c r="D143" s="11">
        <v>186.75472328088193</v>
      </c>
      <c r="E143" s="12">
        <v>2.5352725174379747</v>
      </c>
      <c r="F143" s="13">
        <v>4.6848018725140134E-2</v>
      </c>
      <c r="G143" s="12">
        <v>3.0620518832330346</v>
      </c>
      <c r="H143" s="11">
        <v>186.75472328088193</v>
      </c>
      <c r="I143" s="12">
        <v>2.5352725174379747</v>
      </c>
      <c r="J143" s="13">
        <v>4.6848018725140134E-2</v>
      </c>
      <c r="K143" s="12">
        <v>3.0620518832330341</v>
      </c>
      <c r="L143" s="13">
        <v>3.4587638311601242E-2</v>
      </c>
      <c r="M143" s="12">
        <v>3.9753953857807978</v>
      </c>
      <c r="N143" s="14">
        <v>5.354616913736553E-3</v>
      </c>
      <c r="O143" s="12">
        <v>2.5352725174379747</v>
      </c>
      <c r="P143" s="15">
        <v>0.63774097200649338</v>
      </c>
      <c r="Q143" s="12">
        <v>34.419996643561468</v>
      </c>
      <c r="R143" s="12">
        <v>0.87327821189677568</v>
      </c>
      <c r="S143" s="31"/>
      <c r="T143" s="11">
        <v>5272.5228485952148</v>
      </c>
      <c r="U143" s="18">
        <v>0.18681972048817724</v>
      </c>
      <c r="V143" s="15">
        <v>466.51731617104002</v>
      </c>
      <c r="W143" s="15">
        <v>23.529489470646109</v>
      </c>
      <c r="X143" s="12">
        <v>39.61705288174408</v>
      </c>
      <c r="Y143" s="15">
        <v>15.603472409645232</v>
      </c>
      <c r="Z143" s="12">
        <v>167.00190269875171</v>
      </c>
      <c r="AA143" s="11">
        <v>512.14227894522742</v>
      </c>
      <c r="AB143" s="11">
        <v>729.95540086101403</v>
      </c>
      <c r="AC143" s="11">
        <v>1182.5524406524787</v>
      </c>
      <c r="AD143" s="11">
        <v>9551.8775037115429</v>
      </c>
      <c r="AE143" s="12">
        <v>15.912754294181887</v>
      </c>
      <c r="AF143" s="15">
        <v>3.8697039219722908</v>
      </c>
      <c r="AG143" s="11">
        <v>868.94557581715867</v>
      </c>
    </row>
    <row r="144" spans="1:33" x14ac:dyDescent="0.25">
      <c r="A144" s="10" t="s">
        <v>138</v>
      </c>
      <c r="B144" s="11">
        <v>263.09948125606701</v>
      </c>
      <c r="C144" s="11">
        <v>9.8137908792963593</v>
      </c>
      <c r="D144" s="11">
        <v>184.75580912943673</v>
      </c>
      <c r="E144" s="12">
        <v>2.923560171936368</v>
      </c>
      <c r="F144" s="13">
        <v>4.1535008413390903E-2</v>
      </c>
      <c r="G144" s="12">
        <v>6.3687411960775266</v>
      </c>
      <c r="H144" s="11">
        <v>182.7735090876792</v>
      </c>
      <c r="I144" s="12">
        <v>3.0204239043117456</v>
      </c>
      <c r="J144" s="13">
        <v>5.0079060963905957E-2</v>
      </c>
      <c r="K144" s="12">
        <v>13.03003565722941</v>
      </c>
      <c r="L144" s="13">
        <v>3.7778455751981917E-2</v>
      </c>
      <c r="M144" s="12">
        <v>13.375529514393353</v>
      </c>
      <c r="N144" s="14">
        <v>5.4712523986191293E-3</v>
      </c>
      <c r="O144" s="12">
        <v>3.0204239043117456</v>
      </c>
      <c r="P144" s="15">
        <v>0.22581714623420923</v>
      </c>
      <c r="Q144" s="12">
        <v>35.02496179155353</v>
      </c>
      <c r="R144" s="12">
        <v>1.0286559823197179</v>
      </c>
      <c r="S144" s="20"/>
      <c r="T144" s="11">
        <v>1264.6275740578526</v>
      </c>
      <c r="U144" s="18">
        <v>6.8458961386165543E-2</v>
      </c>
      <c r="V144" s="15">
        <v>6.3619674938117479</v>
      </c>
      <c r="W144" s="15">
        <v>0.22863686422669044</v>
      </c>
      <c r="X144" s="12">
        <v>0.94342627148425851</v>
      </c>
      <c r="Y144" s="15">
        <v>0.99351013914499864</v>
      </c>
      <c r="Z144" s="12">
        <v>11.104082767115738</v>
      </c>
      <c r="AA144" s="11">
        <v>86.208167587508811</v>
      </c>
      <c r="AB144" s="11">
        <v>167.4807650681816</v>
      </c>
      <c r="AC144" s="11">
        <v>302.68972099542088</v>
      </c>
      <c r="AD144" s="11">
        <v>11672.177514478817</v>
      </c>
      <c r="AE144" s="12">
        <v>4.2475725936430351</v>
      </c>
      <c r="AF144" s="15">
        <v>3.7879807201443829</v>
      </c>
      <c r="AG144" s="11">
        <v>731.82373377903502</v>
      </c>
    </row>
    <row r="145" spans="1:33" x14ac:dyDescent="0.25">
      <c r="A145" s="10" t="s">
        <v>139</v>
      </c>
      <c r="B145" s="11">
        <v>396.27343172739103</v>
      </c>
      <c r="C145" s="11">
        <v>222.13892655361192</v>
      </c>
      <c r="D145" s="11">
        <v>180.21583783171346</v>
      </c>
      <c r="E145" s="12">
        <v>1.3280328264799797</v>
      </c>
      <c r="F145" s="13">
        <v>4.8243187032340762E-2</v>
      </c>
      <c r="G145" s="12">
        <v>5.0822351018303147</v>
      </c>
      <c r="H145" s="11">
        <v>180.21583782807076</v>
      </c>
      <c r="I145" s="12">
        <v>1.328032826479995</v>
      </c>
      <c r="J145" s="13">
        <v>4.8243187048302105E-2</v>
      </c>
      <c r="K145" s="12">
        <v>5.0822351000471979</v>
      </c>
      <c r="L145" s="13">
        <v>3.6910022506267209E-2</v>
      </c>
      <c r="M145" s="12">
        <v>5.2528834748507602</v>
      </c>
      <c r="N145" s="14">
        <v>5.5489018726201994E-3</v>
      </c>
      <c r="O145" s="12">
        <v>1.328032826479995</v>
      </c>
      <c r="P145" s="15">
        <v>0.25281977657380372</v>
      </c>
      <c r="Q145" s="12">
        <v>35.603738596264485</v>
      </c>
      <c r="R145" s="12">
        <v>0.48466637955144298</v>
      </c>
      <c r="S145" s="20"/>
      <c r="T145" s="11">
        <v>2722.6330056675997</v>
      </c>
      <c r="U145" s="18">
        <v>0.23643502803162314</v>
      </c>
      <c r="V145" s="15">
        <v>82.784637330997981</v>
      </c>
      <c r="W145" s="15">
        <v>2.2234864925014266</v>
      </c>
      <c r="X145" s="12">
        <v>5.6934277813403744</v>
      </c>
      <c r="Y145" s="15">
        <v>1.9591682711232448</v>
      </c>
      <c r="Z145" s="12">
        <v>36.931080762524076</v>
      </c>
      <c r="AA145" s="11">
        <v>195.05536160174395</v>
      </c>
      <c r="AB145" s="11">
        <v>390.03215200422449</v>
      </c>
      <c r="AC145" s="11">
        <v>746.75452363465433</v>
      </c>
      <c r="AD145" s="11">
        <v>9607.7741261339615</v>
      </c>
      <c r="AE145" s="12">
        <v>4.6852329507884676</v>
      </c>
      <c r="AF145" s="15">
        <v>5.8799726660976175</v>
      </c>
      <c r="AG145" s="11">
        <v>740.86313123303341</v>
      </c>
    </row>
    <row r="146" spans="1:33" x14ac:dyDescent="0.25">
      <c r="A146" s="10" t="s">
        <v>140</v>
      </c>
      <c r="B146" s="11">
        <v>217.12162909273499</v>
      </c>
      <c r="C146" s="11">
        <v>209.01323604534218</v>
      </c>
      <c r="D146" s="11">
        <v>153.82440186599209</v>
      </c>
      <c r="E146" s="12">
        <v>3.9166921682999738</v>
      </c>
      <c r="F146" s="13">
        <v>0.14426640566446469</v>
      </c>
      <c r="G146" s="12">
        <v>17.925595129846283</v>
      </c>
      <c r="H146" s="11">
        <v>174.32828910754833</v>
      </c>
      <c r="I146" s="12">
        <v>4.8459390816042713</v>
      </c>
      <c r="J146" s="13">
        <v>5.1800055783071709E-2</v>
      </c>
      <c r="K146" s="12">
        <v>71.250999168664251</v>
      </c>
      <c r="L146" s="13">
        <v>4.0969780222897129E-2</v>
      </c>
      <c r="M146" s="12">
        <v>71.415600593397045</v>
      </c>
      <c r="N146" s="14">
        <v>5.7363036436563096E-3</v>
      </c>
      <c r="O146" s="12">
        <v>4.8459390816042713</v>
      </c>
      <c r="P146" s="15">
        <v>6.7855469131940876E-2</v>
      </c>
      <c r="Q146" s="12">
        <v>36.638401085299265</v>
      </c>
      <c r="R146" s="12">
        <v>1.9772762790264384</v>
      </c>
      <c r="S146" s="17"/>
      <c r="T146" s="11">
        <v>2889.4104305850196</v>
      </c>
      <c r="U146" s="18">
        <v>3.2181750465394203</v>
      </c>
      <c r="V146" s="15">
        <v>126.13823387121859</v>
      </c>
      <c r="W146" s="15">
        <v>14.254224414644325</v>
      </c>
      <c r="X146" s="12">
        <v>17.697062186438153</v>
      </c>
      <c r="Y146" s="15">
        <v>6.6757121810753688</v>
      </c>
      <c r="Z146" s="12">
        <v>73.647793920941297</v>
      </c>
      <c r="AA146" s="11">
        <v>253.79023595796568</v>
      </c>
      <c r="AB146" s="11">
        <v>417.18621554690202</v>
      </c>
      <c r="AC146" s="11">
        <v>719.21553248284124</v>
      </c>
      <c r="AD146" s="11">
        <v>7958.1631552163071</v>
      </c>
      <c r="AE146" s="12">
        <v>16.381361682003575</v>
      </c>
      <c r="AF146" s="15">
        <v>33.010538169960967</v>
      </c>
      <c r="AG146" s="11">
        <v>872.38024075997396</v>
      </c>
    </row>
    <row r="147" spans="1:33" x14ac:dyDescent="0.25">
      <c r="A147" s="19"/>
      <c r="B147" s="11"/>
      <c r="C147" s="11"/>
      <c r="D147" s="11"/>
      <c r="E147" s="12"/>
      <c r="F147" s="13"/>
      <c r="G147" s="12"/>
      <c r="H147" s="11"/>
      <c r="I147" s="12"/>
      <c r="J147" s="13"/>
      <c r="K147" s="11"/>
      <c r="L147" s="13"/>
      <c r="M147" s="11"/>
      <c r="N147" s="14"/>
      <c r="O147" s="12"/>
      <c r="P147" s="15"/>
      <c r="Q147" s="16"/>
      <c r="R147" s="16"/>
      <c r="S147" s="17"/>
      <c r="T147" s="11"/>
      <c r="U147" s="18"/>
      <c r="V147" s="15"/>
      <c r="W147" s="15"/>
      <c r="X147" s="12"/>
      <c r="Y147" s="15"/>
      <c r="Z147" s="12"/>
      <c r="AA147" s="11"/>
      <c r="AB147" s="11"/>
      <c r="AC147" s="11"/>
      <c r="AD147" s="11"/>
      <c r="AE147" s="12"/>
      <c r="AF147" s="15"/>
      <c r="AG147" s="11"/>
    </row>
    <row r="148" spans="1:33" ht="45" x14ac:dyDescent="0.25">
      <c r="A148" s="10"/>
      <c r="B148" s="11"/>
      <c r="C148" s="11"/>
      <c r="D148" s="11"/>
      <c r="E148" s="12"/>
      <c r="F148" s="13"/>
      <c r="G148" s="12"/>
      <c r="H148" s="11"/>
      <c r="I148" s="12"/>
      <c r="J148" s="28"/>
      <c r="M148" s="11"/>
      <c r="N148" s="17"/>
      <c r="O148" s="12"/>
      <c r="Q148" s="86" t="s">
        <v>202</v>
      </c>
      <c r="R148" s="111" t="s">
        <v>234</v>
      </c>
      <c r="S148" s="91" t="s">
        <v>26</v>
      </c>
      <c r="T148" s="11"/>
      <c r="U148" s="18"/>
      <c r="V148" s="15"/>
      <c r="W148" s="15"/>
      <c r="X148" s="12"/>
      <c r="Y148" s="15"/>
      <c r="Z148" s="12"/>
      <c r="AA148" s="11"/>
      <c r="AB148" s="11"/>
      <c r="AC148" s="11"/>
      <c r="AD148" s="11"/>
      <c r="AE148" s="12"/>
      <c r="AF148" s="15"/>
      <c r="AG148" s="11"/>
    </row>
    <row r="149" spans="1:33" x14ac:dyDescent="0.25">
      <c r="A149" s="10"/>
      <c r="B149" s="11"/>
      <c r="C149" s="11"/>
      <c r="D149" s="11"/>
      <c r="E149" s="12"/>
      <c r="F149" s="13"/>
      <c r="G149" s="12"/>
      <c r="H149" s="11"/>
      <c r="I149" s="12"/>
      <c r="J149" s="29"/>
      <c r="L149" s="29"/>
      <c r="M149" s="11"/>
      <c r="N149" s="17"/>
      <c r="O149" s="12"/>
      <c r="Q149" s="88">
        <v>34.059305460362069</v>
      </c>
      <c r="R149" s="92">
        <v>0.43489470554018439</v>
      </c>
      <c r="S149" s="93">
        <v>1.3425391609483526</v>
      </c>
      <c r="T149" s="11"/>
      <c r="U149" s="18"/>
      <c r="V149" s="15"/>
      <c r="W149" s="15"/>
      <c r="X149" s="12"/>
      <c r="Y149" s="15"/>
      <c r="Z149" s="12"/>
      <c r="AA149" s="11"/>
      <c r="AB149" s="11"/>
      <c r="AC149" s="11"/>
      <c r="AD149" s="11"/>
      <c r="AE149" s="12"/>
      <c r="AF149" s="15"/>
      <c r="AG149" s="11"/>
    </row>
    <row r="150" spans="1:33" x14ac:dyDescent="0.25">
      <c r="P150" s="21"/>
      <c r="Q150" s="22"/>
    </row>
    <row r="151" spans="1:33" x14ac:dyDescent="0.25">
      <c r="P151" s="21"/>
      <c r="Q151" s="22"/>
    </row>
    <row r="152" spans="1:33" x14ac:dyDescent="0.25">
      <c r="A152" s="2" t="s">
        <v>160</v>
      </c>
      <c r="B152" s="112"/>
      <c r="C152" s="113"/>
      <c r="D152" s="114" t="s">
        <v>0</v>
      </c>
      <c r="E152" s="115"/>
      <c r="F152" s="115"/>
      <c r="G152" s="116"/>
      <c r="H152" s="114" t="s">
        <v>1</v>
      </c>
      <c r="I152" s="115"/>
      <c r="J152" s="115"/>
      <c r="K152" s="115"/>
      <c r="L152" s="115"/>
      <c r="M152" s="115"/>
      <c r="N152" s="115"/>
      <c r="O152" s="115"/>
      <c r="P152" s="116"/>
      <c r="Q152" s="117" t="s">
        <v>2</v>
      </c>
      <c r="R152" s="118"/>
      <c r="S152" s="118"/>
      <c r="T152" s="114" t="s">
        <v>3</v>
      </c>
      <c r="U152" s="115"/>
      <c r="V152" s="115"/>
      <c r="W152" s="115"/>
      <c r="X152" s="115"/>
      <c r="Y152" s="115"/>
      <c r="Z152" s="115"/>
      <c r="AA152" s="115"/>
      <c r="AB152" s="115"/>
      <c r="AC152" s="115"/>
      <c r="AD152" s="115"/>
      <c r="AE152" s="115"/>
      <c r="AF152" s="115"/>
      <c r="AG152" s="115"/>
    </row>
    <row r="153" spans="1:33" ht="48" thickBot="1" x14ac:dyDescent="0.3">
      <c r="A153" s="3" t="s">
        <v>4</v>
      </c>
      <c r="B153" s="4" t="s">
        <v>5</v>
      </c>
      <c r="C153" s="4" t="s">
        <v>6</v>
      </c>
      <c r="D153" s="5" t="s">
        <v>193</v>
      </c>
      <c r="E153" s="4" t="s">
        <v>7</v>
      </c>
      <c r="F153" s="4" t="s">
        <v>194</v>
      </c>
      <c r="G153" s="6" t="s">
        <v>7</v>
      </c>
      <c r="H153" s="5" t="s">
        <v>196</v>
      </c>
      <c r="I153" s="4" t="s">
        <v>7</v>
      </c>
      <c r="J153" s="4" t="s">
        <v>197</v>
      </c>
      <c r="K153" s="4" t="s">
        <v>7</v>
      </c>
      <c r="L153" s="4" t="s">
        <v>198</v>
      </c>
      <c r="M153" s="4" t="s">
        <v>7</v>
      </c>
      <c r="N153" s="4" t="s">
        <v>199</v>
      </c>
      <c r="O153" s="4" t="s">
        <v>7</v>
      </c>
      <c r="P153" s="6" t="s">
        <v>8</v>
      </c>
      <c r="Q153" s="7" t="s">
        <v>9</v>
      </c>
      <c r="R153" s="7" t="s">
        <v>10</v>
      </c>
      <c r="S153" s="74" t="s">
        <v>11</v>
      </c>
      <c r="T153" s="9" t="s">
        <v>12</v>
      </c>
      <c r="U153" s="9" t="s">
        <v>13</v>
      </c>
      <c r="V153" s="9" t="s">
        <v>14</v>
      </c>
      <c r="W153" s="9" t="s">
        <v>15</v>
      </c>
      <c r="X153" s="9" t="s">
        <v>16</v>
      </c>
      <c r="Y153" s="9" t="s">
        <v>17</v>
      </c>
      <c r="Z153" s="9" t="s">
        <v>18</v>
      </c>
      <c r="AA153" s="9" t="s">
        <v>19</v>
      </c>
      <c r="AB153" s="9" t="s">
        <v>20</v>
      </c>
      <c r="AC153" s="9" t="s">
        <v>21</v>
      </c>
      <c r="AD153" s="9" t="s">
        <v>22</v>
      </c>
      <c r="AE153" s="9" t="s">
        <v>23</v>
      </c>
      <c r="AF153" s="9" t="s">
        <v>24</v>
      </c>
      <c r="AG153" s="9" t="s">
        <v>25</v>
      </c>
    </row>
    <row r="154" spans="1:33" ht="16.5" thickTop="1" x14ac:dyDescent="0.25">
      <c r="A154" s="70" t="s">
        <v>141</v>
      </c>
      <c r="B154" s="11">
        <v>76.6745150783496</v>
      </c>
      <c r="C154" s="11">
        <v>83.718334537101981</v>
      </c>
      <c r="D154" s="11">
        <v>213.90912166093932</v>
      </c>
      <c r="E154" s="12">
        <v>2.2907828975041804</v>
      </c>
      <c r="F154" s="13">
        <v>4.4271075349813477E-2</v>
      </c>
      <c r="G154" s="12">
        <v>20.428330226604817</v>
      </c>
      <c r="H154" s="11">
        <v>217.42250111560918</v>
      </c>
      <c r="I154" s="12">
        <v>2.8189610061570942</v>
      </c>
      <c r="J154" s="13">
        <v>3.1241743954992681E-2</v>
      </c>
      <c r="K154" s="12">
        <v>51.6082874773047</v>
      </c>
      <c r="L154" s="13">
        <v>1.9812170471831349E-2</v>
      </c>
      <c r="M154" s="12">
        <v>51.685219139463456</v>
      </c>
      <c r="N154" s="14">
        <v>4.5993399711112427E-3</v>
      </c>
      <c r="O154" s="12">
        <v>2.8189610061570942</v>
      </c>
      <c r="P154" s="15">
        <v>5.4540951031872856E-2</v>
      </c>
      <c r="Q154" s="16">
        <v>30.15534708574685</v>
      </c>
      <c r="R154" s="16">
        <v>0.77038074703672677</v>
      </c>
      <c r="S154" s="17" t="s">
        <v>83</v>
      </c>
      <c r="T154" s="11">
        <v>722.51669891339327</v>
      </c>
      <c r="U154" s="18">
        <v>3.4389099421220384E-2</v>
      </c>
      <c r="V154" s="15">
        <v>25.021404357940238</v>
      </c>
      <c r="W154" s="15">
        <v>2.0784798552756367</v>
      </c>
      <c r="X154" s="12">
        <v>2.5030811824078238</v>
      </c>
      <c r="Y154" s="15">
        <v>0.87004475754304933</v>
      </c>
      <c r="Z154" s="12">
        <v>12.074038283827178</v>
      </c>
      <c r="AA154" s="11">
        <v>55.286853952759316</v>
      </c>
      <c r="AB154" s="11">
        <v>107.69482605960468</v>
      </c>
      <c r="AC154" s="11">
        <v>237.40890834628402</v>
      </c>
      <c r="AD154" s="11">
        <v>10363.56071397471</v>
      </c>
      <c r="AE154" s="12">
        <v>9.9842572564390881</v>
      </c>
      <c r="AF154" s="15">
        <v>3.5034923988416042</v>
      </c>
      <c r="AG154" s="11">
        <v>816.47734993874883</v>
      </c>
    </row>
    <row r="155" spans="1:33" x14ac:dyDescent="0.25">
      <c r="A155" s="70" t="s">
        <v>142</v>
      </c>
      <c r="B155" s="11">
        <v>49.077180253808798</v>
      </c>
      <c r="C155" s="11">
        <v>36.292295292264619</v>
      </c>
      <c r="D155" s="11">
        <v>202.7551320584983</v>
      </c>
      <c r="E155" s="12">
        <v>3.4313887489618478</v>
      </c>
      <c r="F155" s="13">
        <v>6.4370538693192064E-2</v>
      </c>
      <c r="G155" s="12">
        <v>14.714342132449865</v>
      </c>
      <c r="H155" s="11">
        <v>219.90280464866862</v>
      </c>
      <c r="I155" s="12">
        <v>6.9001733704315056</v>
      </c>
      <c r="J155" s="13">
        <v>1.024509717094442E-3</v>
      </c>
      <c r="K155" s="12">
        <v>4851.5438874784477</v>
      </c>
      <c r="L155" s="13">
        <v>6.4237197892344803E-4</v>
      </c>
      <c r="M155" s="12">
        <v>4851.5487944080323</v>
      </c>
      <c r="N155" s="14">
        <v>4.5474636014655049E-3</v>
      </c>
      <c r="O155" s="12">
        <v>6.9001733704315056</v>
      </c>
      <c r="P155" s="15">
        <v>1.4222619750593353E-3</v>
      </c>
      <c r="Q155" s="12">
        <v>31.006822836799792</v>
      </c>
      <c r="R155" s="12">
        <v>1.1278721195380368</v>
      </c>
      <c r="S155" s="17"/>
      <c r="T155" s="11">
        <v>697.95251093378113</v>
      </c>
      <c r="U155" s="18">
        <v>2.3900553476426802E-2</v>
      </c>
      <c r="V155" s="15">
        <v>18.876470746092998</v>
      </c>
      <c r="W155" s="15">
        <v>1.809614574692417</v>
      </c>
      <c r="X155" s="12">
        <v>2.2621012079570857</v>
      </c>
      <c r="Y155" s="15">
        <v>0.72984041179890302</v>
      </c>
      <c r="Z155" s="12">
        <v>12.406998032330341</v>
      </c>
      <c r="AA155" s="11">
        <v>53.174690916651798</v>
      </c>
      <c r="AB155" s="11">
        <v>101.94036823319873</v>
      </c>
      <c r="AC155" s="11">
        <v>219.08229679209566</v>
      </c>
      <c r="AD155" s="11">
        <v>9353.445944043453</v>
      </c>
      <c r="AE155" s="12">
        <v>11.445561540901739</v>
      </c>
      <c r="AF155" s="15">
        <v>3.7641770390280538</v>
      </c>
      <c r="AG155" s="11">
        <v>831.34674821480371</v>
      </c>
    </row>
    <row r="156" spans="1:33" x14ac:dyDescent="0.25">
      <c r="A156" s="70" t="s">
        <v>143</v>
      </c>
      <c r="B156" s="11">
        <v>38.274084430339201</v>
      </c>
      <c r="C156" s="11">
        <v>24.747453578948811</v>
      </c>
      <c r="D156" s="11">
        <v>206.53347179052392</v>
      </c>
      <c r="E156" s="12">
        <v>7.0636101207492157</v>
      </c>
      <c r="F156" s="13">
        <v>3.8041156650385155E-2</v>
      </c>
      <c r="G156" s="12">
        <v>18.670723276742432</v>
      </c>
      <c r="H156" s="11">
        <v>197.13690381467416</v>
      </c>
      <c r="I156" s="12">
        <v>8.4035959728553742</v>
      </c>
      <c r="J156" s="13">
        <v>7.4419980484849726E-2</v>
      </c>
      <c r="K156" s="12">
        <v>47.569331236198522</v>
      </c>
      <c r="L156" s="13">
        <v>5.2050259036721697E-2</v>
      </c>
      <c r="M156" s="12">
        <v>48.305917852103413</v>
      </c>
      <c r="N156" s="14">
        <v>5.0726169512131884E-3</v>
      </c>
      <c r="O156" s="12">
        <v>8.4035959728553742</v>
      </c>
      <c r="P156" s="15">
        <v>0.17396617943549647</v>
      </c>
      <c r="Q156" s="12">
        <v>31.475283382885152</v>
      </c>
      <c r="R156" s="12">
        <v>2.2370691053346654</v>
      </c>
      <c r="S156" s="17"/>
      <c r="T156" s="11">
        <v>473.56114190521367</v>
      </c>
      <c r="U156" s="18">
        <v>1.3974173491001218E-2</v>
      </c>
      <c r="V156" s="15">
        <v>11.858023127081667</v>
      </c>
      <c r="W156" s="15">
        <v>0.74128396704979282</v>
      </c>
      <c r="X156" s="12">
        <v>1.1268006338914596</v>
      </c>
      <c r="Y156" s="15">
        <v>0.47586858902227575</v>
      </c>
      <c r="Z156" s="12">
        <v>7.0364108292879051</v>
      </c>
      <c r="AA156" s="11">
        <v>34.775063077770888</v>
      </c>
      <c r="AB156" s="11">
        <v>69.757304258428704</v>
      </c>
      <c r="AC156" s="11">
        <v>163.1632466652043</v>
      </c>
      <c r="AD156" s="11">
        <v>10069.769364699543</v>
      </c>
      <c r="AE156" s="12">
        <v>9.5854466081390548</v>
      </c>
      <c r="AF156" s="15">
        <v>5.5573717389188095</v>
      </c>
      <c r="AG156" s="11">
        <v>812.11710878060967</v>
      </c>
    </row>
    <row r="157" spans="1:33" x14ac:dyDescent="0.25">
      <c r="A157" s="70" t="s">
        <v>144</v>
      </c>
      <c r="B157" s="11">
        <v>98.444130242513296</v>
      </c>
      <c r="C157" s="11">
        <v>68.039821174038678</v>
      </c>
      <c r="D157" s="11">
        <v>202.53261393655777</v>
      </c>
      <c r="E157" s="12">
        <v>2.3821935195555008</v>
      </c>
      <c r="F157" s="13">
        <v>5.2236141211310705E-2</v>
      </c>
      <c r="G157" s="12">
        <v>11.231095481726205</v>
      </c>
      <c r="H157" s="11">
        <v>198.90244973631172</v>
      </c>
      <c r="I157" s="12">
        <v>2.9814529084686718</v>
      </c>
      <c r="J157" s="13">
        <v>6.6313585514393411E-2</v>
      </c>
      <c r="K157" s="12">
        <v>22.590767666641817</v>
      </c>
      <c r="L157" s="13">
        <v>4.5968851478933564E-2</v>
      </c>
      <c r="M157" s="12">
        <v>22.786659369324099</v>
      </c>
      <c r="N157" s="14">
        <v>5.0275901645541144E-3</v>
      </c>
      <c r="O157" s="12">
        <v>2.9814529084686718</v>
      </c>
      <c r="P157" s="15">
        <v>0.13084203612936651</v>
      </c>
      <c r="Q157" s="12">
        <v>31.527154639924497</v>
      </c>
      <c r="R157" s="12">
        <v>0.78578058682133023</v>
      </c>
      <c r="S157" s="17"/>
      <c r="T157" s="11">
        <v>1347.3078925224006</v>
      </c>
      <c r="U157" s="18">
        <v>4.4201205156735375E-2</v>
      </c>
      <c r="V157" s="15">
        <v>31.142602024077142</v>
      </c>
      <c r="W157" s="15">
        <v>4.6648991446044361</v>
      </c>
      <c r="X157" s="12">
        <v>5.8615296436300648</v>
      </c>
      <c r="Y157" s="15">
        <v>1.7181566249633908</v>
      </c>
      <c r="Z157" s="12">
        <v>29.236530589188181</v>
      </c>
      <c r="AA157" s="11">
        <v>107.04455271430103</v>
      </c>
      <c r="AB157" s="11">
        <v>188.64736842296944</v>
      </c>
      <c r="AC157" s="11">
        <v>355.80442211805018</v>
      </c>
      <c r="AD157" s="11">
        <v>10305.55894124784</v>
      </c>
      <c r="AE157" s="12">
        <v>5.1661437539016548</v>
      </c>
      <c r="AF157" s="15">
        <v>5.0480704171630588</v>
      </c>
      <c r="AG157" s="11">
        <v>750.03282678117534</v>
      </c>
    </row>
    <row r="158" spans="1:33" x14ac:dyDescent="0.25">
      <c r="A158" s="70" t="s">
        <v>145</v>
      </c>
      <c r="B158" s="11">
        <v>143.77501500125399</v>
      </c>
      <c r="C158" s="11">
        <v>169.09591448397723</v>
      </c>
      <c r="D158" s="11">
        <v>200.94940753822002</v>
      </c>
      <c r="E158" s="12">
        <v>1.6691285105981817</v>
      </c>
      <c r="F158" s="13">
        <v>4.8341088433110142E-2</v>
      </c>
      <c r="G158" s="12">
        <v>7.4829855877827161</v>
      </c>
      <c r="H158" s="11">
        <v>202.68085214478523</v>
      </c>
      <c r="I158" s="12">
        <v>1.8784487885990668</v>
      </c>
      <c r="J158" s="13">
        <v>4.1540018992374188E-2</v>
      </c>
      <c r="K158" s="12">
        <v>18.705578588339517</v>
      </c>
      <c r="L158" s="13">
        <v>2.8258899437511153E-2</v>
      </c>
      <c r="M158" s="12">
        <v>18.799660639914091</v>
      </c>
      <c r="N158" s="14">
        <v>4.9338651846877433E-3</v>
      </c>
      <c r="O158" s="12">
        <v>1.8784487885990668</v>
      </c>
      <c r="P158" s="15">
        <v>9.9919292405251145E-2</v>
      </c>
      <c r="Q158" s="12">
        <v>31.932446325742969</v>
      </c>
      <c r="R158" s="12">
        <v>0.55178482977510912</v>
      </c>
      <c r="S158" s="17"/>
      <c r="T158" s="11">
        <v>3284.3560833748393</v>
      </c>
      <c r="U158" s="18">
        <v>0.17012676182152009</v>
      </c>
      <c r="V158" s="15">
        <v>83.934833626298897</v>
      </c>
      <c r="W158" s="15">
        <v>12.616484445351317</v>
      </c>
      <c r="X158" s="12">
        <v>15.411263173644496</v>
      </c>
      <c r="Y158" s="15">
        <v>5.8546462426777</v>
      </c>
      <c r="Z158" s="12">
        <v>75.467955759056906</v>
      </c>
      <c r="AA158" s="11">
        <v>296.89093205601307</v>
      </c>
      <c r="AB158" s="11">
        <v>476.95085330023909</v>
      </c>
      <c r="AC158" s="11">
        <v>870.33548565181854</v>
      </c>
      <c r="AD158" s="11">
        <v>9493.4912604269939</v>
      </c>
      <c r="AE158" s="12">
        <v>8.1757453276092757</v>
      </c>
      <c r="AF158" s="15">
        <v>4.379196416690915</v>
      </c>
      <c r="AG158" s="11">
        <v>795.43060162385132</v>
      </c>
    </row>
    <row r="159" spans="1:33" x14ac:dyDescent="0.25">
      <c r="A159" s="70" t="s">
        <v>146</v>
      </c>
      <c r="B159" s="11">
        <v>62.706569031301498</v>
      </c>
      <c r="C159" s="11">
        <v>43.615819367262489</v>
      </c>
      <c r="D159" s="11">
        <v>199.44635331551805</v>
      </c>
      <c r="E159" s="12">
        <v>2.9580698254837543</v>
      </c>
      <c r="F159" s="13">
        <v>4.1217573435109886E-2</v>
      </c>
      <c r="G159" s="12">
        <v>14.684913522547753</v>
      </c>
      <c r="H159" s="11">
        <v>211.31139021822671</v>
      </c>
      <c r="I159" s="12">
        <v>5.1450976268846977</v>
      </c>
      <c r="J159" s="13">
        <v>6.1650148167093259E-3</v>
      </c>
      <c r="K159" s="12">
        <v>438.78691532999932</v>
      </c>
      <c r="L159" s="13">
        <v>4.0226522671117336E-3</v>
      </c>
      <c r="M159" s="12">
        <v>438.81707931028183</v>
      </c>
      <c r="N159" s="14">
        <v>4.7323525673049344E-3</v>
      </c>
      <c r="O159" s="12">
        <v>5.1450976268846977</v>
      </c>
      <c r="P159" s="15">
        <v>1.1724925645491265E-2</v>
      </c>
      <c r="Q159" s="12">
        <v>32.462528527316955</v>
      </c>
      <c r="R159" s="12">
        <v>0.98974351725428322</v>
      </c>
      <c r="S159" s="17"/>
      <c r="T159" s="11">
        <v>862.3052445035529</v>
      </c>
      <c r="U159" s="18">
        <v>2.2735298858102403E-2</v>
      </c>
      <c r="V159" s="15">
        <v>24.558954118290934</v>
      </c>
      <c r="W159" s="15">
        <v>1.4065622583853961</v>
      </c>
      <c r="X159" s="12">
        <v>2.3002276553375127</v>
      </c>
      <c r="Y159" s="15">
        <v>0.67683973239890671</v>
      </c>
      <c r="Z159" s="12">
        <v>12.827750076681887</v>
      </c>
      <c r="AA159" s="11">
        <v>65.958417933166459</v>
      </c>
      <c r="AB159" s="11">
        <v>129.99978015583142</v>
      </c>
      <c r="AC159" s="11">
        <v>302.30637969797692</v>
      </c>
      <c r="AD159" s="11">
        <v>11949.965560751276</v>
      </c>
      <c r="AE159" s="12">
        <v>7.4051994512912511</v>
      </c>
      <c r="AF159" s="15">
        <v>4.817779948249334</v>
      </c>
      <c r="AG159" s="11">
        <v>785.3034169219959</v>
      </c>
    </row>
    <row r="160" spans="1:33" x14ac:dyDescent="0.25">
      <c r="A160" s="70" t="s">
        <v>147</v>
      </c>
      <c r="B160" s="11">
        <v>79.200821316075306</v>
      </c>
      <c r="C160" s="11">
        <v>55.967928500782158</v>
      </c>
      <c r="D160" s="11">
        <v>197.7821391333751</v>
      </c>
      <c r="E160" s="12">
        <v>2.5447553466453789</v>
      </c>
      <c r="F160" s="13">
        <v>4.1726078070551981E-2</v>
      </c>
      <c r="G160" s="12">
        <v>12.825294702089105</v>
      </c>
      <c r="H160" s="11">
        <v>206.33806088294943</v>
      </c>
      <c r="I160" s="12">
        <v>3.9803297928251338</v>
      </c>
      <c r="J160" s="13">
        <v>7.2921155356839825E-3</v>
      </c>
      <c r="K160" s="12">
        <v>356.84941510527017</v>
      </c>
      <c r="L160" s="13">
        <v>4.8727650427541199E-3</v>
      </c>
      <c r="M160" s="12">
        <v>356.87161288933174</v>
      </c>
      <c r="N160" s="14">
        <v>4.8464156138758891E-3</v>
      </c>
      <c r="O160" s="12">
        <v>3.9803297928251338</v>
      </c>
      <c r="P160" s="15">
        <v>1.115339424337867E-2</v>
      </c>
      <c r="Q160" s="12">
        <v>32.714340118153608</v>
      </c>
      <c r="R160" s="12">
        <v>0.85957306529015098</v>
      </c>
      <c r="S160" s="17"/>
      <c r="T160" s="11">
        <v>1049.4930009003535</v>
      </c>
      <c r="U160" s="18">
        <v>4.8065573540272681E-2</v>
      </c>
      <c r="V160" s="15">
        <v>25.838600888832747</v>
      </c>
      <c r="W160" s="15">
        <v>2.0430894472248848</v>
      </c>
      <c r="X160" s="12">
        <v>3.344448878337563</v>
      </c>
      <c r="Y160" s="15">
        <v>0.99656491023156191</v>
      </c>
      <c r="Z160" s="12">
        <v>15.852989364690011</v>
      </c>
      <c r="AA160" s="11">
        <v>76.431976782913949</v>
      </c>
      <c r="AB160" s="11">
        <v>153.62771396467633</v>
      </c>
      <c r="AC160" s="11">
        <v>322.25001033750686</v>
      </c>
      <c r="AD160" s="11">
        <v>9623.5519784679527</v>
      </c>
      <c r="AE160" s="12">
        <v>10.878826134692249</v>
      </c>
      <c r="AF160" s="15">
        <v>3.6737771488526998</v>
      </c>
      <c r="AG160" s="11">
        <v>825.77129796513805</v>
      </c>
    </row>
    <row r="161" spans="1:33" x14ac:dyDescent="0.25">
      <c r="A161" s="70" t="s">
        <v>148</v>
      </c>
      <c r="B161" s="11">
        <v>52.4063573945445</v>
      </c>
      <c r="C161" s="11">
        <v>35.423633991878795</v>
      </c>
      <c r="D161" s="11">
        <v>194.53886334731038</v>
      </c>
      <c r="E161" s="12">
        <v>3.0466928720594484</v>
      </c>
      <c r="F161" s="13">
        <v>5.2409868395320365E-2</v>
      </c>
      <c r="G161" s="12">
        <v>14.439999860286651</v>
      </c>
      <c r="H161" s="11">
        <v>200.74896166391886</v>
      </c>
      <c r="I161" s="12">
        <v>4.4137310905539771</v>
      </c>
      <c r="J161" s="13">
        <v>2.734102473750347E-2</v>
      </c>
      <c r="K161" s="12">
        <v>98.871454912001795</v>
      </c>
      <c r="L161" s="13">
        <v>1.8778580270408098E-2</v>
      </c>
      <c r="M161" s="12">
        <v>98.969922797563726</v>
      </c>
      <c r="N161" s="14">
        <v>4.9813458147501474E-3</v>
      </c>
      <c r="O161" s="12">
        <v>4.4137310905539771</v>
      </c>
      <c r="P161" s="15">
        <v>4.459669125520048E-2</v>
      </c>
      <c r="Q161" s="12">
        <v>32.813157759352855</v>
      </c>
      <c r="R161" s="12">
        <v>1.0467149731173828</v>
      </c>
      <c r="S161" s="17"/>
      <c r="T161" s="11">
        <v>648.47883655975875</v>
      </c>
      <c r="U161" s="18">
        <v>3.8872030268639828E-2</v>
      </c>
      <c r="V161" s="15">
        <v>20.427558435276055</v>
      </c>
      <c r="W161" s="15">
        <v>1.2382278973581975</v>
      </c>
      <c r="X161" s="12">
        <v>2.0050959323543145</v>
      </c>
      <c r="Y161" s="15">
        <v>0.61973610770795085</v>
      </c>
      <c r="Z161" s="12">
        <v>9.7517346421422832</v>
      </c>
      <c r="AA161" s="11">
        <v>47.152761431972493</v>
      </c>
      <c r="AB161" s="11">
        <v>93.859779544679995</v>
      </c>
      <c r="AC161" s="11">
        <v>218.58824210860081</v>
      </c>
      <c r="AD161" s="11">
        <v>9762.7960320392031</v>
      </c>
      <c r="AE161" s="12">
        <v>7.7392531666452848</v>
      </c>
      <c r="AF161" s="15">
        <v>3.682191356353298</v>
      </c>
      <c r="AG161" s="11">
        <v>789.79361375721578</v>
      </c>
    </row>
    <row r="162" spans="1:33" x14ac:dyDescent="0.25">
      <c r="A162" s="71" t="s">
        <v>149</v>
      </c>
      <c r="B162" s="11">
        <v>75.671956885441602</v>
      </c>
      <c r="C162" s="11">
        <v>58.442609407448444</v>
      </c>
      <c r="D162" s="11">
        <v>197.86461624971471</v>
      </c>
      <c r="E162" s="12">
        <v>2.7539040354070399</v>
      </c>
      <c r="F162" s="13">
        <v>3.2525027015372215E-2</v>
      </c>
      <c r="G162" s="12">
        <v>17.479694072368236</v>
      </c>
      <c r="H162" s="11">
        <v>213.4941471373364</v>
      </c>
      <c r="I162" s="12">
        <v>5.3313613388215781</v>
      </c>
      <c r="J162" s="13">
        <v>3.1079646751247525E-2</v>
      </c>
      <c r="K162" s="12">
        <v>19.949449926343387</v>
      </c>
      <c r="L162" s="13">
        <v>2.0072033596805757E-2</v>
      </c>
      <c r="M162" s="12">
        <v>20.649551232139732</v>
      </c>
      <c r="N162" s="14">
        <v>4.6839691551671461E-3</v>
      </c>
      <c r="O162" s="12">
        <v>5.3313613388215781</v>
      </c>
      <c r="P162" s="15">
        <v>0.25818291540029442</v>
      </c>
      <c r="Q162" s="12">
        <v>33.078044891872374</v>
      </c>
      <c r="R162" s="12">
        <v>0.93875492521779236</v>
      </c>
      <c r="S162" s="17"/>
      <c r="T162" s="11">
        <v>1025.5782425967839</v>
      </c>
      <c r="U162" s="18">
        <v>5.9780469866149218E-2</v>
      </c>
      <c r="V162" s="15">
        <v>30.26201549143482</v>
      </c>
      <c r="W162" s="15">
        <v>2.0154353946970165</v>
      </c>
      <c r="X162" s="12">
        <v>2.8576485475385462</v>
      </c>
      <c r="Y162" s="15">
        <v>0.73497714128359648</v>
      </c>
      <c r="Z162" s="12">
        <v>16.842672002834806</v>
      </c>
      <c r="AA162" s="11">
        <v>75.653151453043378</v>
      </c>
      <c r="AB162" s="11">
        <v>146.08979615603823</v>
      </c>
      <c r="AC162" s="11">
        <v>317.38953464228462</v>
      </c>
      <c r="AD162" s="11">
        <v>10764.22640007806</v>
      </c>
      <c r="AE162" s="12">
        <v>8.4050594590619809</v>
      </c>
      <c r="AF162" s="15">
        <v>4.4630710774037468</v>
      </c>
      <c r="AG162" s="11">
        <v>798.29531713086226</v>
      </c>
    </row>
    <row r="163" spans="1:33" x14ac:dyDescent="0.25">
      <c r="A163" s="71" t="s">
        <v>150</v>
      </c>
      <c r="B163" s="11">
        <v>448.19718386173003</v>
      </c>
      <c r="C163" s="11">
        <v>723.77657979885134</v>
      </c>
      <c r="D163" s="11">
        <v>194.50132705256016</v>
      </c>
      <c r="E163" s="12">
        <v>1.181184227150033</v>
      </c>
      <c r="F163" s="13">
        <v>4.6378717596788091E-2</v>
      </c>
      <c r="G163" s="12">
        <v>4.9680547950778617</v>
      </c>
      <c r="H163" s="11">
        <v>194.50132705256016</v>
      </c>
      <c r="I163" s="12">
        <v>1.181184227150033</v>
      </c>
      <c r="J163" s="13">
        <v>4.6378717596788098E-2</v>
      </c>
      <c r="K163" s="12">
        <v>4.9680547950778626</v>
      </c>
      <c r="L163" s="13">
        <v>3.2877398211874936E-2</v>
      </c>
      <c r="M163" s="12">
        <v>5.1065413564725155</v>
      </c>
      <c r="N163" s="14">
        <v>5.1413530959085419E-3</v>
      </c>
      <c r="O163" s="12">
        <v>1.181184227150033</v>
      </c>
      <c r="P163" s="15">
        <v>0.23130807031512393</v>
      </c>
      <c r="Q163" s="12">
        <v>33.071089783943918</v>
      </c>
      <c r="R163" s="12">
        <v>0.40161926933641634</v>
      </c>
      <c r="S163" s="17"/>
      <c r="T163" s="11">
        <v>6271.1041940320492</v>
      </c>
      <c r="U163" s="18">
        <v>0.45076131183944962</v>
      </c>
      <c r="V163" s="15">
        <v>229.79626650172236</v>
      </c>
      <c r="W163" s="15">
        <v>22.548256126248159</v>
      </c>
      <c r="X163" s="12">
        <v>28.090944053414578</v>
      </c>
      <c r="Y163" s="15">
        <v>10.428419409221297</v>
      </c>
      <c r="Z163" s="12">
        <v>139.51886475201397</v>
      </c>
      <c r="AA163" s="11">
        <v>544.45186097953206</v>
      </c>
      <c r="AB163" s="11">
        <v>915.38223903543656</v>
      </c>
      <c r="AC163" s="11">
        <v>1687.128779172099</v>
      </c>
      <c r="AD163" s="11">
        <v>8853.1869691147494</v>
      </c>
      <c r="AE163" s="12">
        <v>11.196428088320539</v>
      </c>
      <c r="AF163" s="15">
        <v>5.1334381332805581</v>
      </c>
      <c r="AG163" s="11">
        <v>828.92368340305052</v>
      </c>
    </row>
    <row r="164" spans="1:33" x14ac:dyDescent="0.25">
      <c r="A164" s="71" t="s">
        <v>151</v>
      </c>
      <c r="B164" s="11">
        <v>52.753888095787403</v>
      </c>
      <c r="C164" s="11">
        <v>54.369823045967493</v>
      </c>
      <c r="D164" s="11">
        <v>187.80743712949558</v>
      </c>
      <c r="E164" s="12">
        <v>3.5511333306297974</v>
      </c>
      <c r="F164" s="13">
        <v>6.612426988374491E-2</v>
      </c>
      <c r="G164" s="12">
        <v>52.975523392086977</v>
      </c>
      <c r="H164" s="11">
        <v>177.67997273612497</v>
      </c>
      <c r="I164" s="12">
        <v>5.2126904937974228</v>
      </c>
      <c r="J164" s="13">
        <v>0.10773447293064281</v>
      </c>
      <c r="K164" s="12">
        <v>40.185583982580631</v>
      </c>
      <c r="L164" s="13">
        <v>8.3602157851169603E-2</v>
      </c>
      <c r="M164" s="12">
        <v>40.522256874527201</v>
      </c>
      <c r="N164" s="14">
        <v>5.6280963160947467E-3</v>
      </c>
      <c r="O164" s="12">
        <v>5.2126904937974228</v>
      </c>
      <c r="P164" s="15">
        <v>0.12863771408236113</v>
      </c>
      <c r="Q164" s="12">
        <v>33.394687329403766</v>
      </c>
      <c r="R164" s="12">
        <v>1.9213381678348083</v>
      </c>
      <c r="S164" s="17"/>
      <c r="T164" s="11">
        <v>1060.2020416914174</v>
      </c>
      <c r="U164" s="18">
        <v>1.0692840131394978</v>
      </c>
      <c r="V164" s="15">
        <v>26.31901926126757</v>
      </c>
      <c r="W164" s="15">
        <v>5.8742192697284628</v>
      </c>
      <c r="X164" s="12">
        <v>5.3984467654633663</v>
      </c>
      <c r="Y164" s="15">
        <v>1.6621237409893954</v>
      </c>
      <c r="Z164" s="12">
        <v>23.915792164086508</v>
      </c>
      <c r="AA164" s="11">
        <v>86.670763420909438</v>
      </c>
      <c r="AB164" s="11">
        <v>147.4607372964966</v>
      </c>
      <c r="AC164" s="11">
        <v>300.77071124515544</v>
      </c>
      <c r="AD164" s="11">
        <v>9764.6017591677646</v>
      </c>
      <c r="AE164" s="12">
        <v>10.426856397742556</v>
      </c>
      <c r="AF164" s="15">
        <v>6.278587070619805</v>
      </c>
      <c r="AG164" s="11">
        <v>821.15558788337989</v>
      </c>
    </row>
    <row r="165" spans="1:33" x14ac:dyDescent="0.25">
      <c r="A165" s="71" t="s">
        <v>152</v>
      </c>
      <c r="B165" s="11">
        <v>78.867467480510399</v>
      </c>
      <c r="C165" s="11">
        <v>47.745688134360819</v>
      </c>
      <c r="D165" s="11">
        <v>191.05320974852324</v>
      </c>
      <c r="E165" s="12">
        <v>4.3894061438434093</v>
      </c>
      <c r="F165" s="13">
        <v>5.0912782727365762E-2</v>
      </c>
      <c r="G165" s="12">
        <v>10.090508546311813</v>
      </c>
      <c r="H165" s="11">
        <v>201.28278614408472</v>
      </c>
      <c r="I165" s="12">
        <v>5.3699262549123414</v>
      </c>
      <c r="J165" s="13">
        <v>8.7823295989532986E-3</v>
      </c>
      <c r="K165" s="12">
        <v>298.42669164123049</v>
      </c>
      <c r="L165" s="13">
        <v>6.0159521253689025E-3</v>
      </c>
      <c r="M165" s="12">
        <v>298.47500128471944</v>
      </c>
      <c r="N165" s="14">
        <v>4.9681347280445915E-3</v>
      </c>
      <c r="O165" s="12">
        <v>5.3699262549123414</v>
      </c>
      <c r="P165" s="15">
        <v>1.7991209420550078E-2</v>
      </c>
      <c r="Q165" s="12">
        <v>33.474346234694117</v>
      </c>
      <c r="R165" s="12">
        <v>1.4828602857777384</v>
      </c>
      <c r="S165" s="17"/>
      <c r="T165" s="11">
        <v>621.82274137663183</v>
      </c>
      <c r="U165" s="18">
        <v>1.9045044673819473E-2</v>
      </c>
      <c r="V165" s="15">
        <v>28.140299785359733</v>
      </c>
      <c r="W165" s="15">
        <v>0.79871520668450957</v>
      </c>
      <c r="X165" s="12">
        <v>1.3163770273348523</v>
      </c>
      <c r="Y165" s="15">
        <v>0.33717362345218199</v>
      </c>
      <c r="Z165" s="12">
        <v>7.6621091821915739</v>
      </c>
      <c r="AA165" s="11">
        <v>45.127252036810503</v>
      </c>
      <c r="AB165" s="11">
        <v>90.267230804260848</v>
      </c>
      <c r="AC165" s="11">
        <v>213.11902008558747</v>
      </c>
      <c r="AD165" s="11">
        <v>13187.479039393318</v>
      </c>
      <c r="AE165" s="12">
        <v>5.1114341407639037</v>
      </c>
      <c r="AF165" s="15">
        <v>3.217748360376588</v>
      </c>
      <c r="AG165" s="11">
        <v>749.02565996634053</v>
      </c>
    </row>
    <row r="166" spans="1:33" x14ac:dyDescent="0.25">
      <c r="A166" s="71" t="s">
        <v>153</v>
      </c>
      <c r="B166" s="11">
        <v>62.8566614945412</v>
      </c>
      <c r="C166" s="11">
        <v>49.780031786473707</v>
      </c>
      <c r="D166" s="11">
        <v>188.8420520869806</v>
      </c>
      <c r="E166" s="12">
        <v>4.3426232120822394</v>
      </c>
      <c r="F166" s="13">
        <v>4.066402052812975E-2</v>
      </c>
      <c r="G166" s="12">
        <v>13.224367839605181</v>
      </c>
      <c r="H166" s="11">
        <v>193.3469572874705</v>
      </c>
      <c r="I166" s="12">
        <v>4.9550719788399844</v>
      </c>
      <c r="J166" s="13">
        <v>2.1647585722706929E-2</v>
      </c>
      <c r="K166" s="12">
        <v>93.495156098984737</v>
      </c>
      <c r="L166" s="13">
        <v>1.5437373110604693E-2</v>
      </c>
      <c r="M166" s="12">
        <v>93.62636889407284</v>
      </c>
      <c r="N166" s="14">
        <v>5.1720493253648069E-3</v>
      </c>
      <c r="O166" s="12">
        <v>4.9550719788399844</v>
      </c>
      <c r="P166" s="15">
        <v>5.2923893528820522E-2</v>
      </c>
      <c r="Q166" s="12">
        <v>34.305878831277504</v>
      </c>
      <c r="R166" s="12">
        <v>1.5049079571116375</v>
      </c>
      <c r="S166" s="17"/>
      <c r="T166" s="11">
        <v>709.38786521023678</v>
      </c>
      <c r="U166" s="18">
        <v>0.99021042204084664</v>
      </c>
      <c r="V166" s="15">
        <v>28.176255575506396</v>
      </c>
      <c r="W166" s="15">
        <v>1.8626325270132429</v>
      </c>
      <c r="X166" s="12">
        <v>2.0684192997488227</v>
      </c>
      <c r="Y166" s="15">
        <v>0.47682542002527423</v>
      </c>
      <c r="Z166" s="12">
        <v>11.973389232748524</v>
      </c>
      <c r="AA166" s="11">
        <v>54.965913069035985</v>
      </c>
      <c r="AB166" s="11">
        <v>104.20511557817323</v>
      </c>
      <c r="AC166" s="11">
        <v>226.31041399474324</v>
      </c>
      <c r="AD166" s="11">
        <v>10407.701035749214</v>
      </c>
      <c r="AE166" s="12">
        <v>9.2369598806021038</v>
      </c>
      <c r="AF166" s="15">
        <v>5.1931970057946577</v>
      </c>
      <c r="AG166" s="11">
        <v>808.18603826710091</v>
      </c>
    </row>
    <row r="167" spans="1:33" x14ac:dyDescent="0.25">
      <c r="A167" s="71" t="s">
        <v>154</v>
      </c>
      <c r="B167" s="11">
        <v>140.64338692113401</v>
      </c>
      <c r="C167" s="11">
        <v>151.22957859871465</v>
      </c>
      <c r="D167" s="11">
        <v>187.97727586060387</v>
      </c>
      <c r="E167" s="12">
        <v>1.6600423764004955</v>
      </c>
      <c r="F167" s="13">
        <v>4.1536614634380006E-2</v>
      </c>
      <c r="G167" s="12">
        <v>7.6484028959483679</v>
      </c>
      <c r="H167" s="11">
        <v>187.97727586060387</v>
      </c>
      <c r="I167" s="12">
        <v>1.6600423764004955</v>
      </c>
      <c r="J167" s="13">
        <v>4.1536614634380006E-2</v>
      </c>
      <c r="K167" s="12">
        <v>7.6484028959483688</v>
      </c>
      <c r="L167" s="13">
        <v>3.0466812541933369E-2</v>
      </c>
      <c r="M167" s="12">
        <v>7.8264811729280224</v>
      </c>
      <c r="N167" s="14">
        <v>5.3197919558189491E-3</v>
      </c>
      <c r="O167" s="12">
        <v>1.6600423764004955</v>
      </c>
      <c r="P167" s="15">
        <v>0.21210584165750249</v>
      </c>
      <c r="Q167" s="12">
        <v>34.425754561543741</v>
      </c>
      <c r="R167" s="12">
        <v>0.58668474819208905</v>
      </c>
      <c r="S167" s="17"/>
      <c r="T167" s="11">
        <v>1544.5817061141536</v>
      </c>
      <c r="U167" s="18">
        <v>3.725434489793777</v>
      </c>
      <c r="V167" s="15">
        <v>48.127827521342368</v>
      </c>
      <c r="W167" s="15">
        <v>7.8174244014174743</v>
      </c>
      <c r="X167" s="12">
        <v>7.3110280998159691</v>
      </c>
      <c r="Y167" s="15">
        <v>2.2251212895622743</v>
      </c>
      <c r="Z167" s="12">
        <v>34.785226031098055</v>
      </c>
      <c r="AA167" s="11">
        <v>127.23977225202474</v>
      </c>
      <c r="AB167" s="11">
        <v>210.97199286423486</v>
      </c>
      <c r="AC167" s="11">
        <v>407.96204928054169</v>
      </c>
      <c r="AD167" s="11">
        <v>9149.7216756428697</v>
      </c>
      <c r="AE167" s="12">
        <v>6.7606995112916053</v>
      </c>
      <c r="AF167" s="15">
        <v>4.9762697615305695</v>
      </c>
      <c r="AG167" s="11">
        <v>776.15592634291033</v>
      </c>
    </row>
    <row r="168" spans="1:33" x14ac:dyDescent="0.25">
      <c r="A168" s="71" t="s">
        <v>155</v>
      </c>
      <c r="B168" s="11">
        <v>118.859786647231</v>
      </c>
      <c r="C168" s="11">
        <v>124.0218769194761</v>
      </c>
      <c r="D168" s="11">
        <v>188.92888413679151</v>
      </c>
      <c r="E168" s="12">
        <v>1.8773387948763274</v>
      </c>
      <c r="F168" s="13">
        <v>3.7220062578980022E-2</v>
      </c>
      <c r="G168" s="12">
        <v>24.387685720033634</v>
      </c>
      <c r="H168" s="11">
        <v>184.82747032092857</v>
      </c>
      <c r="I168" s="12">
        <v>2.4253157113772925</v>
      </c>
      <c r="J168" s="13">
        <v>5.460024166366912E-2</v>
      </c>
      <c r="K168" s="12">
        <v>27.380086597266374</v>
      </c>
      <c r="L168" s="13">
        <v>4.0731398354989276E-2</v>
      </c>
      <c r="M168" s="12">
        <v>27.487293398471579</v>
      </c>
      <c r="N168" s="14">
        <v>5.4104511535197214E-3</v>
      </c>
      <c r="O168" s="12">
        <v>2.4253157113772925</v>
      </c>
      <c r="P168" s="15">
        <v>8.8234067873417879E-2</v>
      </c>
      <c r="Q168" s="12">
        <v>34.438010512092433</v>
      </c>
      <c r="R168" s="12">
        <v>0.75389792203286587</v>
      </c>
      <c r="S168" s="31"/>
      <c r="T168" s="11">
        <v>1687.3027244463644</v>
      </c>
      <c r="U168" s="18">
        <v>8.5661760329984432E-2</v>
      </c>
      <c r="V168" s="15">
        <v>42.890619534379915</v>
      </c>
      <c r="W168" s="15">
        <v>6.0962854805521589</v>
      </c>
      <c r="X168" s="12">
        <v>7.696045943044016</v>
      </c>
      <c r="Y168" s="15">
        <v>2.2171300413408788</v>
      </c>
      <c r="Z168" s="12">
        <v>36.858918432889396</v>
      </c>
      <c r="AA168" s="11">
        <v>140.04687887945244</v>
      </c>
      <c r="AB168" s="11">
        <v>234.45600325610079</v>
      </c>
      <c r="AC168" s="11">
        <v>450.27149184571471</v>
      </c>
      <c r="AD168" s="11">
        <v>9916.4948609653402</v>
      </c>
      <c r="AE168" s="12">
        <v>5.9902110353285449</v>
      </c>
      <c r="AF168" s="15">
        <v>3.2442685902995136</v>
      </c>
      <c r="AG168" s="11">
        <v>764.24219906122153</v>
      </c>
    </row>
    <row r="169" spans="1:33" x14ac:dyDescent="0.25">
      <c r="A169" s="71" t="s">
        <v>156</v>
      </c>
      <c r="B169" s="11">
        <v>1729.15491254264</v>
      </c>
      <c r="C169" s="11">
        <v>2932.5657026526624</v>
      </c>
      <c r="D169" s="11">
        <v>185.05117536269381</v>
      </c>
      <c r="E169" s="12">
        <v>1.5775890914669064</v>
      </c>
      <c r="F169" s="13">
        <v>4.7125591506249155E-2</v>
      </c>
      <c r="G169" s="12">
        <v>1.8332198343041295</v>
      </c>
      <c r="H169" s="11">
        <v>184.85903227565996</v>
      </c>
      <c r="I169" s="12">
        <v>1.5792967029388425</v>
      </c>
      <c r="J169" s="13">
        <v>4.794661428854733E-2</v>
      </c>
      <c r="K169" s="12">
        <v>2.1686280959207447</v>
      </c>
      <c r="L169" s="13">
        <v>3.5761732043727394E-2</v>
      </c>
      <c r="M169" s="12">
        <v>2.6827459615718992</v>
      </c>
      <c r="N169" s="14">
        <v>5.4095273987413818E-3</v>
      </c>
      <c r="O169" s="12">
        <v>1.5792967029388425</v>
      </c>
      <c r="P169" s="15">
        <v>0.58868663882490257</v>
      </c>
      <c r="Q169" s="16">
        <v>34.724111986163635</v>
      </c>
      <c r="R169" s="16">
        <v>0.54810774633570469</v>
      </c>
      <c r="S169" s="17" t="s">
        <v>83</v>
      </c>
      <c r="T169" s="11">
        <v>6322.827562736762</v>
      </c>
      <c r="U169" s="18">
        <v>0.51635424374857253</v>
      </c>
      <c r="V169" s="15">
        <v>376.76973772227109</v>
      </c>
      <c r="W169" s="15">
        <v>12.967279131534557</v>
      </c>
      <c r="X169" s="12">
        <v>21.98158422873345</v>
      </c>
      <c r="Y169" s="15">
        <v>5.5999596104967333</v>
      </c>
      <c r="Z169" s="12">
        <v>128.46800053650699</v>
      </c>
      <c r="AA169" s="11">
        <v>530.13353361500015</v>
      </c>
      <c r="AB169" s="11">
        <v>905.41166504734156</v>
      </c>
      <c r="AC169" s="11">
        <v>1747.6155007899176</v>
      </c>
      <c r="AD169" s="11">
        <v>10362.106844176538</v>
      </c>
      <c r="AE169" s="12">
        <v>13.280666195954604</v>
      </c>
      <c r="AF169" s="15">
        <v>7.9109039093609184</v>
      </c>
      <c r="AG169" s="11">
        <v>848.00340069264166</v>
      </c>
    </row>
    <row r="170" spans="1:33" x14ac:dyDescent="0.25">
      <c r="A170" s="71" t="s">
        <v>157</v>
      </c>
      <c r="B170" s="11">
        <v>98.630751224212801</v>
      </c>
      <c r="C170" s="11">
        <v>86.589970132949375</v>
      </c>
      <c r="D170" s="11">
        <v>185.24255509429014</v>
      </c>
      <c r="E170" s="12">
        <v>2.2495117399032112</v>
      </c>
      <c r="F170" s="13">
        <v>4.0581452469684427E-2</v>
      </c>
      <c r="G170" s="12">
        <v>11.573147529160135</v>
      </c>
      <c r="H170" s="11">
        <v>185.2425551245426</v>
      </c>
      <c r="I170" s="12">
        <v>2.249511739903804</v>
      </c>
      <c r="J170" s="13">
        <v>4.0581452339478595E-2</v>
      </c>
      <c r="K170" s="12">
        <v>11.573147568227155</v>
      </c>
      <c r="L170" s="13">
        <v>3.0205643864097097E-2</v>
      </c>
      <c r="M170" s="12">
        <v>11.789743326465048</v>
      </c>
      <c r="N170" s="14">
        <v>5.3983276106706595E-3</v>
      </c>
      <c r="O170" s="12">
        <v>2.249511739903804</v>
      </c>
      <c r="P170" s="15">
        <v>0.19080243544015146</v>
      </c>
      <c r="Q170" s="16">
        <v>34.97485370179529</v>
      </c>
      <c r="R170" s="16">
        <v>0.8117880660110014</v>
      </c>
      <c r="S170" s="17" t="s">
        <v>83</v>
      </c>
      <c r="T170" s="11">
        <v>967.80603760287829</v>
      </c>
      <c r="U170" s="18">
        <v>3.5743712852201015E-2</v>
      </c>
      <c r="V170" s="15">
        <v>37.90222172298575</v>
      </c>
      <c r="W170" s="15">
        <v>2.0356232383597583</v>
      </c>
      <c r="X170" s="12">
        <v>3.1645105622297565</v>
      </c>
      <c r="Y170" s="15">
        <v>0.77714458104760009</v>
      </c>
      <c r="Z170" s="12">
        <v>16.241877362012804</v>
      </c>
      <c r="AA170" s="11">
        <v>73.687177531248693</v>
      </c>
      <c r="AB170" s="11">
        <v>139.75092858675265</v>
      </c>
      <c r="AC170" s="11">
        <v>286.82515346804547</v>
      </c>
      <c r="AD170" s="11">
        <v>10425.222510862548</v>
      </c>
      <c r="AE170" s="12">
        <v>6.987244371780009</v>
      </c>
      <c r="AF170" s="15">
        <v>4.0637914318874824</v>
      </c>
      <c r="AG170" s="11">
        <v>779.44876040760528</v>
      </c>
    </row>
    <row r="171" spans="1:33" x14ac:dyDescent="0.25">
      <c r="A171" s="71" t="s">
        <v>158</v>
      </c>
      <c r="B171" s="11"/>
      <c r="C171" s="11">
        <v>0</v>
      </c>
      <c r="D171" s="11">
        <v>185.38884120765616</v>
      </c>
      <c r="E171" s="12">
        <v>2.2495117399032112</v>
      </c>
      <c r="F171" s="13">
        <v>1.0000000000000001E-32</v>
      </c>
      <c r="G171" s="12">
        <v>100</v>
      </c>
      <c r="H171" s="11">
        <v>-9.9416680914226969E-16</v>
      </c>
      <c r="I171" s="12">
        <v>100.02529831531602</v>
      </c>
      <c r="J171" s="13">
        <v>0.83797349198675886</v>
      </c>
      <c r="K171" s="12">
        <v>5.3626032865089896E-16</v>
      </c>
      <c r="L171" s="17">
        <v>-1.1621770513020622E+17</v>
      </c>
      <c r="M171" s="12">
        <v>100.02529831531602</v>
      </c>
      <c r="N171" s="17">
        <v>-1005867416618709</v>
      </c>
      <c r="O171" s="12">
        <v>100.02529831531602</v>
      </c>
      <c r="P171" s="15">
        <v>1</v>
      </c>
      <c r="Q171" s="16">
        <v>36.722377751912227</v>
      </c>
      <c r="R171" s="16">
        <v>0.82447105683032706</v>
      </c>
      <c r="S171" s="17" t="s">
        <v>83</v>
      </c>
      <c r="T171" s="67">
        <v>0</v>
      </c>
      <c r="U171" s="68">
        <v>6.490540824929876E-2</v>
      </c>
      <c r="V171" s="69">
        <v>0</v>
      </c>
      <c r="W171" s="69">
        <v>0</v>
      </c>
      <c r="X171" s="16">
        <v>0</v>
      </c>
      <c r="Y171" s="69">
        <v>0</v>
      </c>
      <c r="Z171" s="16">
        <v>0</v>
      </c>
      <c r="AA171" s="67">
        <v>0</v>
      </c>
      <c r="AB171" s="67">
        <v>0</v>
      </c>
      <c r="AC171" s="67">
        <v>0</v>
      </c>
      <c r="AD171" s="67">
        <v>0</v>
      </c>
      <c r="AE171" s="16">
        <v>0</v>
      </c>
      <c r="AF171" s="69">
        <v>0</v>
      </c>
      <c r="AG171" s="85" t="s">
        <v>200</v>
      </c>
    </row>
    <row r="172" spans="1:33" x14ac:dyDescent="0.25">
      <c r="A172" s="71" t="s">
        <v>159</v>
      </c>
      <c r="B172" s="11">
        <v>278.56257994202701</v>
      </c>
      <c r="C172" s="11">
        <v>71.812245144397124</v>
      </c>
      <c r="D172" s="11">
        <v>4.7890288777203631</v>
      </c>
      <c r="E172" s="12">
        <v>1.4338344382586687</v>
      </c>
      <c r="F172" s="13">
        <v>8.7916825984441629E-2</v>
      </c>
      <c r="G172" s="12">
        <v>1.3386279780942079</v>
      </c>
      <c r="H172" s="11">
        <v>4.7890288777203631</v>
      </c>
      <c r="I172" s="12">
        <v>1.4338344382586687</v>
      </c>
      <c r="J172" s="13">
        <v>8.7916825984441643E-2</v>
      </c>
      <c r="K172" s="12">
        <v>1.3386279780942074</v>
      </c>
      <c r="L172" s="13">
        <v>2.53119625632849</v>
      </c>
      <c r="M172" s="12">
        <v>1.9615825397043933</v>
      </c>
      <c r="N172" s="14">
        <v>0.20881060138355489</v>
      </c>
      <c r="O172" s="12">
        <v>1.4338344382586687</v>
      </c>
      <c r="P172" s="15">
        <v>0.73095799398517525</v>
      </c>
      <c r="Q172" s="16">
        <v>1212.9069053284945</v>
      </c>
      <c r="R172" s="16">
        <v>16.829943332115821</v>
      </c>
      <c r="S172" s="17" t="s">
        <v>83</v>
      </c>
      <c r="T172" s="11">
        <v>410.27610609978888</v>
      </c>
      <c r="U172" s="18">
        <v>0.10183664061752323</v>
      </c>
      <c r="V172" s="15">
        <v>23.725408590702468</v>
      </c>
      <c r="W172" s="15">
        <v>4.2124600057580723</v>
      </c>
      <c r="X172" s="12">
        <v>5.1654691396178691</v>
      </c>
      <c r="Y172" s="15">
        <v>0.97051506299033119</v>
      </c>
      <c r="Z172" s="12">
        <v>17.261574130433566</v>
      </c>
      <c r="AA172" s="11">
        <v>42.798542033934289</v>
      </c>
      <c r="AB172" s="11">
        <v>48.381077368882799</v>
      </c>
      <c r="AC172" s="11">
        <v>80.363397887490805</v>
      </c>
      <c r="AD172" s="11">
        <v>16914.504500602845</v>
      </c>
      <c r="AE172" s="12">
        <v>11.262200116236137</v>
      </c>
      <c r="AF172" s="15">
        <v>25.006826986522675</v>
      </c>
      <c r="AG172" s="11">
        <v>829.5675398340195</v>
      </c>
    </row>
    <row r="173" spans="1:33" x14ac:dyDescent="0.25">
      <c r="A173" s="19"/>
      <c r="B173" s="11"/>
      <c r="C173" s="11"/>
      <c r="D173" s="11"/>
      <c r="E173" s="12"/>
      <c r="F173" s="13"/>
      <c r="G173" s="12"/>
      <c r="H173" s="11"/>
      <c r="I173" s="12"/>
      <c r="J173" s="13"/>
      <c r="K173" s="11"/>
      <c r="L173" s="13"/>
      <c r="M173" s="11"/>
      <c r="N173" s="17"/>
      <c r="O173" s="12"/>
      <c r="P173" s="15"/>
      <c r="Q173" s="16"/>
      <c r="R173" s="16"/>
      <c r="S173" s="17"/>
      <c r="T173" s="11"/>
      <c r="U173" s="18"/>
      <c r="V173" s="15"/>
      <c r="W173" s="15"/>
      <c r="X173" s="12"/>
      <c r="Y173" s="15"/>
      <c r="Z173" s="12"/>
      <c r="AA173" s="11"/>
      <c r="AB173" s="11"/>
      <c r="AC173" s="11"/>
      <c r="AD173" s="11"/>
      <c r="AE173" s="12"/>
      <c r="AF173" s="15"/>
      <c r="AG173" s="11"/>
    </row>
    <row r="174" spans="1:33" ht="45" x14ac:dyDescent="0.25">
      <c r="A174" s="19"/>
      <c r="B174" s="11"/>
      <c r="C174" s="11"/>
      <c r="D174" s="11"/>
      <c r="E174" s="12"/>
      <c r="F174" s="13"/>
      <c r="G174" s="12"/>
      <c r="H174" s="11"/>
      <c r="I174" s="12"/>
      <c r="J174" s="13"/>
      <c r="K174" s="11"/>
      <c r="L174" s="13"/>
      <c r="M174" s="11"/>
      <c r="N174" s="17"/>
      <c r="O174" s="12"/>
      <c r="P174" s="28"/>
      <c r="Q174" s="86" t="s">
        <v>203</v>
      </c>
      <c r="R174" s="111" t="s">
        <v>234</v>
      </c>
      <c r="S174" s="87" t="s">
        <v>26</v>
      </c>
      <c r="T174" s="11"/>
      <c r="V174" s="15"/>
      <c r="W174" s="15"/>
      <c r="X174" s="12"/>
      <c r="Y174" s="15"/>
      <c r="Z174" s="12"/>
      <c r="AA174" s="11"/>
      <c r="AB174" s="11"/>
      <c r="AC174" s="11"/>
      <c r="AD174" s="11"/>
      <c r="AE174" s="12"/>
      <c r="AF174" s="15"/>
      <c r="AG174" s="11"/>
    </row>
    <row r="175" spans="1:33" x14ac:dyDescent="0.25">
      <c r="A175" s="19"/>
      <c r="B175" s="11"/>
      <c r="C175" s="11"/>
      <c r="D175" s="11"/>
      <c r="E175" s="12"/>
      <c r="F175" s="13"/>
      <c r="G175" s="12"/>
      <c r="H175" s="11"/>
      <c r="I175" s="12"/>
      <c r="J175" s="13"/>
      <c r="K175" s="11"/>
      <c r="L175" s="13"/>
      <c r="M175" s="11"/>
      <c r="N175" s="17"/>
      <c r="O175" s="12"/>
      <c r="Q175" s="88">
        <v>32.96562137337947</v>
      </c>
      <c r="R175" s="92">
        <v>0.42311289374163757</v>
      </c>
      <c r="S175" s="93">
        <v>1.671895945789867</v>
      </c>
      <c r="T175" s="11"/>
      <c r="V175" s="15"/>
      <c r="W175" s="15"/>
      <c r="X175" s="12"/>
      <c r="Y175" s="15"/>
      <c r="Z175" s="12"/>
      <c r="AA175" s="11"/>
      <c r="AB175" s="11"/>
      <c r="AC175" s="11"/>
      <c r="AD175" s="11"/>
      <c r="AE175" s="12"/>
      <c r="AF175" s="15"/>
      <c r="AG175" s="11"/>
    </row>
    <row r="176" spans="1:33" x14ac:dyDescent="0.25">
      <c r="A176" s="19"/>
      <c r="B176" s="11"/>
      <c r="C176" s="11"/>
      <c r="D176" s="11"/>
      <c r="E176" s="12"/>
      <c r="F176" s="13"/>
      <c r="G176" s="12"/>
      <c r="H176" s="11"/>
      <c r="I176" s="12"/>
      <c r="J176" s="13"/>
      <c r="K176" s="11"/>
      <c r="L176" s="13"/>
      <c r="M176" s="11"/>
      <c r="N176" s="17"/>
      <c r="O176" s="12"/>
      <c r="R176" s="29"/>
      <c r="S176" s="17"/>
      <c r="T176" s="11"/>
      <c r="U176" s="18"/>
      <c r="V176" s="15"/>
      <c r="W176" s="15"/>
      <c r="X176" s="12"/>
      <c r="Y176" s="15"/>
      <c r="Z176" s="12"/>
      <c r="AA176" s="11"/>
      <c r="AB176" s="11"/>
      <c r="AC176" s="11"/>
      <c r="AD176" s="11"/>
      <c r="AE176" s="12"/>
      <c r="AF176" s="15"/>
      <c r="AG176" s="11"/>
    </row>
    <row r="177" spans="1:33" x14ac:dyDescent="0.25">
      <c r="A177" s="37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5"/>
      <c r="P177" s="115"/>
      <c r="Q177" s="118"/>
      <c r="R177" s="118"/>
      <c r="S177" s="118"/>
      <c r="T177" s="115"/>
      <c r="U177" s="115"/>
      <c r="V177" s="115"/>
      <c r="W177" s="115"/>
      <c r="X177" s="115"/>
      <c r="Y177" s="115"/>
      <c r="Z177" s="115"/>
      <c r="AA177" s="115"/>
      <c r="AB177" s="115"/>
      <c r="AC177" s="115"/>
      <c r="AD177" s="115"/>
      <c r="AE177" s="115"/>
      <c r="AF177" s="115"/>
      <c r="AG177" s="115"/>
    </row>
    <row r="178" spans="1:33" x14ac:dyDescent="0.25">
      <c r="P178" s="21"/>
      <c r="Q178" s="22"/>
    </row>
    <row r="179" spans="1:33" x14ac:dyDescent="0.25">
      <c r="P179" s="21"/>
      <c r="Q179" s="22"/>
    </row>
    <row r="180" spans="1:33" x14ac:dyDescent="0.25">
      <c r="A180" s="2" t="s">
        <v>161</v>
      </c>
      <c r="B180" s="112"/>
      <c r="C180" s="113"/>
      <c r="D180" s="114" t="s">
        <v>0</v>
      </c>
      <c r="E180" s="115"/>
      <c r="F180" s="115"/>
      <c r="G180" s="116"/>
      <c r="H180" s="114" t="s">
        <v>1</v>
      </c>
      <c r="I180" s="115"/>
      <c r="J180" s="115"/>
      <c r="K180" s="115"/>
      <c r="L180" s="115"/>
      <c r="M180" s="115"/>
      <c r="N180" s="115"/>
      <c r="O180" s="115"/>
      <c r="P180" s="116"/>
      <c r="Q180" s="117" t="s">
        <v>2</v>
      </c>
      <c r="R180" s="118"/>
      <c r="S180" s="118"/>
      <c r="T180" s="119" t="s">
        <v>195</v>
      </c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</row>
    <row r="181" spans="1:33" ht="48" thickBot="1" x14ac:dyDescent="0.3">
      <c r="A181" s="3" t="s">
        <v>4</v>
      </c>
      <c r="B181" s="4" t="s">
        <v>5</v>
      </c>
      <c r="C181" s="4" t="s">
        <v>6</v>
      </c>
      <c r="D181" s="5" t="s">
        <v>193</v>
      </c>
      <c r="E181" s="4" t="s">
        <v>7</v>
      </c>
      <c r="F181" s="4" t="s">
        <v>194</v>
      </c>
      <c r="G181" s="6" t="s">
        <v>7</v>
      </c>
      <c r="H181" s="5" t="s">
        <v>196</v>
      </c>
      <c r="I181" s="4" t="s">
        <v>7</v>
      </c>
      <c r="J181" s="4" t="s">
        <v>197</v>
      </c>
      <c r="K181" s="4" t="s">
        <v>7</v>
      </c>
      <c r="L181" s="4" t="s">
        <v>198</v>
      </c>
      <c r="M181" s="4" t="s">
        <v>7</v>
      </c>
      <c r="N181" s="4" t="s">
        <v>199</v>
      </c>
      <c r="O181" s="4" t="s">
        <v>7</v>
      </c>
      <c r="P181" s="6" t="s">
        <v>8</v>
      </c>
      <c r="Q181" s="7" t="s">
        <v>9</v>
      </c>
      <c r="R181" s="7" t="s">
        <v>10</v>
      </c>
      <c r="S181" s="74" t="s">
        <v>11</v>
      </c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</row>
    <row r="182" spans="1:33" ht="16.5" thickTop="1" x14ac:dyDescent="0.25">
      <c r="A182" s="70" t="s">
        <v>162</v>
      </c>
      <c r="B182" s="11">
        <v>48.088403736027203</v>
      </c>
      <c r="C182" s="11">
        <v>46.475683149524677</v>
      </c>
      <c r="D182" s="46">
        <f>1/#REF!</f>
        <v>193.34873220210167</v>
      </c>
      <c r="E182" s="32">
        <f t="shared" ref="E182:E212" si="0">$AH182</f>
        <v>3.7038867002171956</v>
      </c>
      <c r="F182" s="47">
        <f t="shared" ref="F182:F212" si="1">$I182</f>
        <v>6.4200937718909112E-2</v>
      </c>
      <c r="G182" s="32">
        <f t="shared" ref="G182:G212" si="2">$J182</f>
        <v>11.343924982852952</v>
      </c>
      <c r="H182" s="46">
        <f t="shared" ref="H182:H212" si="3">1/$BR182</f>
        <v>239.83301815005882</v>
      </c>
      <c r="I182" s="32">
        <f t="shared" ref="I182:I212" si="4">$BS182</f>
        <v>11.389452803196424</v>
      </c>
      <c r="J182" s="47">
        <f t="shared" ref="J182:J212" si="5">ABS(($I182/$G182-($AL182*$AM182))/(1/$G182-$AL182))</f>
        <v>0.12177671022191429</v>
      </c>
      <c r="K182" s="32">
        <f t="shared" ref="K182:K212" si="6">ABS(SQRT((($I182-$BN182)*$H182/100/$G182)^2+($J182/$G182/100*$I182)^2)/(1/$G182-$AL182)*100/$BN182)</f>
        <v>27.300189799724983</v>
      </c>
      <c r="L182" s="47">
        <f t="shared" ref="L182:L212" si="7">$BN182*$BR182*137.88</f>
        <v>7.000942962278868E-2</v>
      </c>
      <c r="M182" s="32">
        <f t="shared" ref="M182:M212" si="8">SQRT($BS182^2+$BO182^2)</f>
        <v>29.580736945810642</v>
      </c>
      <c r="N182" s="49">
        <f>#REF!*(1-$AL182*$G182)</f>
        <v>4.1695676755163025E-3</v>
      </c>
      <c r="O182" s="32">
        <f t="shared" ref="O182:O212" si="9">SQRT($AH182^2+($AL182*$H182/(1/$G182-$AL182))^2)</f>
        <v>11.389452803196424</v>
      </c>
      <c r="P182" s="32">
        <f t="shared" ref="P182:P212" si="10">$BS182/$BQ182</f>
        <v>0.38502937989884828</v>
      </c>
      <c r="Q182" s="12">
        <v>32.520807463369806</v>
      </c>
      <c r="R182" s="12">
        <v>1.2406994993703906</v>
      </c>
      <c r="S182" s="17"/>
      <c r="T182" s="11"/>
      <c r="U182" s="18"/>
      <c r="V182" s="15"/>
      <c r="W182" s="15"/>
      <c r="X182" s="12"/>
      <c r="Y182" s="15"/>
      <c r="Z182" s="12"/>
      <c r="AA182" s="11"/>
      <c r="AB182" s="11"/>
      <c r="AC182" s="11"/>
      <c r="AD182" s="11"/>
      <c r="AE182" s="12"/>
      <c r="AF182" s="15"/>
      <c r="AG182" s="11"/>
    </row>
    <row r="183" spans="1:33" x14ac:dyDescent="0.25">
      <c r="A183" s="70" t="s">
        <v>163</v>
      </c>
      <c r="B183" s="11">
        <v>1265.1076055989699</v>
      </c>
      <c r="C183" s="11">
        <v>1503.1698316211437</v>
      </c>
      <c r="D183" s="46">
        <f>1/#REF!</f>
        <v>187.51027625188169</v>
      </c>
      <c r="E183" s="32">
        <f t="shared" si="0"/>
        <v>2.143177169983137</v>
      </c>
      <c r="F183" s="47">
        <f t="shared" si="1"/>
        <v>4.7122207154549678E-2</v>
      </c>
      <c r="G183" s="32">
        <f t="shared" si="2"/>
        <v>2.5812227752780847</v>
      </c>
      <c r="H183" s="46">
        <f t="shared" si="3"/>
        <v>188.39633908729144</v>
      </c>
      <c r="I183" s="32">
        <f t="shared" si="4"/>
        <v>2.1604736256108619</v>
      </c>
      <c r="J183" s="47">
        <f t="shared" si="5"/>
        <v>4.338556715773146E-2</v>
      </c>
      <c r="K183" s="32">
        <f t="shared" si="6"/>
        <v>5.7355391628407402</v>
      </c>
      <c r="L183" s="47">
        <f t="shared" si="7"/>
        <v>3.175221996716357E-2</v>
      </c>
      <c r="M183" s="32">
        <f t="shared" si="8"/>
        <v>6.1289522575591988</v>
      </c>
      <c r="N183" s="49">
        <f>#REF!*(1-$AL183*$G183)</f>
        <v>5.3079587684379615E-3</v>
      </c>
      <c r="O183" s="32">
        <f t="shared" si="9"/>
        <v>2.1604736256108619</v>
      </c>
      <c r="P183" s="32">
        <f t="shared" si="10"/>
        <v>0.35250292950907264</v>
      </c>
      <c r="Q183" s="12">
        <v>34.270574677133609</v>
      </c>
      <c r="R183" s="12">
        <v>0.73503411367420324</v>
      </c>
      <c r="S183" s="17"/>
      <c r="T183" s="11"/>
      <c r="U183" s="18"/>
      <c r="V183" s="15"/>
      <c r="W183" s="15"/>
      <c r="X183" s="12"/>
      <c r="Y183" s="15"/>
      <c r="Z183" s="12"/>
      <c r="AA183" s="11"/>
      <c r="AB183" s="11"/>
      <c r="AC183" s="11"/>
      <c r="AD183" s="11"/>
      <c r="AE183" s="12"/>
      <c r="AF183" s="15"/>
      <c r="AG183" s="11"/>
    </row>
    <row r="184" spans="1:33" x14ac:dyDescent="0.25">
      <c r="A184" s="70" t="s">
        <v>164</v>
      </c>
      <c r="B184" s="11">
        <v>527.78208866488603</v>
      </c>
      <c r="C184" s="11">
        <v>730.09183546514589</v>
      </c>
      <c r="D184" s="46">
        <f>1/#REF!</f>
        <v>184.88848647036858</v>
      </c>
      <c r="E184" s="32">
        <f t="shared" si="0"/>
        <v>2.6010114615898958</v>
      </c>
      <c r="F184" s="47">
        <f t="shared" si="1"/>
        <v>4.5926878116480947E-2</v>
      </c>
      <c r="G184" s="32">
        <f t="shared" si="2"/>
        <v>3.9818028564408041</v>
      </c>
      <c r="H184" s="46">
        <f t="shared" si="3"/>
        <v>185.58544533259229</v>
      </c>
      <c r="I184" s="32">
        <f t="shared" si="4"/>
        <v>2.6281876487012057</v>
      </c>
      <c r="J184" s="47">
        <f t="shared" si="5"/>
        <v>4.2941398829162265E-2</v>
      </c>
      <c r="K184" s="32">
        <f t="shared" si="6"/>
        <v>8.184002971218133</v>
      </c>
      <c r="L184" s="47">
        <f t="shared" si="7"/>
        <v>3.1903148762308119E-2</v>
      </c>
      <c r="M184" s="32">
        <f t="shared" si="8"/>
        <v>8.5956544224214131</v>
      </c>
      <c r="N184" s="49">
        <f>#REF!*(1-$AL184*$G184)</f>
        <v>5.3883535867151394E-3</v>
      </c>
      <c r="O184" s="32">
        <f t="shared" si="9"/>
        <v>2.6281876487012057</v>
      </c>
      <c r="P184" s="32">
        <f t="shared" si="10"/>
        <v>0.30575771425217907</v>
      </c>
      <c r="Q184" s="12">
        <v>34.808091101080407</v>
      </c>
      <c r="R184" s="12">
        <v>0.90725042674392942</v>
      </c>
      <c r="S184" s="17"/>
      <c r="T184" s="11"/>
      <c r="U184" s="18"/>
      <c r="V184" s="15"/>
      <c r="W184" s="15"/>
      <c r="X184" s="12"/>
      <c r="Y184" s="15"/>
      <c r="Z184" s="12"/>
      <c r="AA184" s="11"/>
      <c r="AB184" s="11"/>
      <c r="AC184" s="11"/>
      <c r="AD184" s="11"/>
      <c r="AE184" s="12"/>
      <c r="AF184" s="15"/>
      <c r="AG184" s="11"/>
    </row>
    <row r="185" spans="1:33" x14ac:dyDescent="0.25">
      <c r="A185" s="70" t="s">
        <v>165</v>
      </c>
      <c r="B185" s="11">
        <v>1360.0369255759299</v>
      </c>
      <c r="C185" s="11">
        <v>1794.801826948597</v>
      </c>
      <c r="D185" s="46">
        <f>1/#REF!</f>
        <v>183.6380798688576</v>
      </c>
      <c r="E185" s="32">
        <f t="shared" si="0"/>
        <v>2.138918049216775</v>
      </c>
      <c r="F185" s="47">
        <f t="shared" si="1"/>
        <v>4.8550476688137854E-2</v>
      </c>
      <c r="G185" s="32">
        <f t="shared" si="2"/>
        <v>2.4280636136281619</v>
      </c>
      <c r="H185" s="46">
        <f t="shared" si="3"/>
        <v>184.72659244602488</v>
      </c>
      <c r="I185" s="32">
        <f t="shared" si="4"/>
        <v>2.1593557989597949</v>
      </c>
      <c r="J185" s="47">
        <f t="shared" si="5"/>
        <v>4.3871501972647782E-2</v>
      </c>
      <c r="K185" s="32">
        <f t="shared" si="6"/>
        <v>6.0069617740381167</v>
      </c>
      <c r="L185" s="47">
        <f t="shared" si="7"/>
        <v>3.2745706029066332E-2</v>
      </c>
      <c r="M185" s="32">
        <f t="shared" si="8"/>
        <v>6.3832912530493591</v>
      </c>
      <c r="N185" s="49">
        <f>#REF!*(1-$AL185*$G185)</f>
        <v>5.4134057623143198E-3</v>
      </c>
      <c r="O185" s="32">
        <f t="shared" si="9"/>
        <v>2.1593557989597949</v>
      </c>
      <c r="P185" s="32">
        <f t="shared" si="10"/>
        <v>0.33828251185127267</v>
      </c>
      <c r="Q185" s="12">
        <v>34.928786226458747</v>
      </c>
      <c r="R185" s="12">
        <v>0.7475340423412643</v>
      </c>
      <c r="S185" s="17"/>
      <c r="T185" s="11"/>
      <c r="U185" s="18"/>
      <c r="V185" s="15"/>
      <c r="W185" s="15"/>
      <c r="X185" s="12"/>
      <c r="Y185" s="15"/>
      <c r="Z185" s="12"/>
      <c r="AA185" s="11"/>
      <c r="AB185" s="11"/>
      <c r="AC185" s="11"/>
      <c r="AD185" s="11"/>
      <c r="AE185" s="12"/>
      <c r="AF185" s="15"/>
      <c r="AG185" s="11"/>
    </row>
    <row r="186" spans="1:33" x14ac:dyDescent="0.25">
      <c r="A186" s="70" t="s">
        <v>166</v>
      </c>
      <c r="B186" s="11">
        <v>445.97340709930302</v>
      </c>
      <c r="C186" s="11">
        <v>678.18088041513511</v>
      </c>
      <c r="D186" s="46">
        <f>1/#REF!</f>
        <v>178.64970432292793</v>
      </c>
      <c r="E186" s="32">
        <f t="shared" si="0"/>
        <v>2.2867588923697824</v>
      </c>
      <c r="F186" s="47">
        <f t="shared" si="1"/>
        <v>5.3900921849298934E-2</v>
      </c>
      <c r="G186" s="32">
        <f t="shared" si="2"/>
        <v>3.988421447164133</v>
      </c>
      <c r="H186" s="46">
        <f t="shared" si="3"/>
        <v>180.19013014155854</v>
      </c>
      <c r="I186" s="32">
        <f t="shared" si="4"/>
        <v>2.3666578991985738</v>
      </c>
      <c r="J186" s="47">
        <f t="shared" si="5"/>
        <v>4.7140235153196944E-2</v>
      </c>
      <c r="K186" s="32">
        <f t="shared" si="6"/>
        <v>11.215894417149391</v>
      </c>
      <c r="L186" s="47">
        <f t="shared" si="7"/>
        <v>3.6071318766552812E-2</v>
      </c>
      <c r="M186" s="32">
        <f t="shared" si="8"/>
        <v>11.462868628248424</v>
      </c>
      <c r="N186" s="49">
        <f>#REF!*(1-$AL186*$G186)</f>
        <v>5.5496935332384383E-3</v>
      </c>
      <c r="O186" s="32">
        <f t="shared" si="9"/>
        <v>2.3666578991985738</v>
      </c>
      <c r="P186" s="32">
        <f t="shared" si="10"/>
        <v>0.20646296978108258</v>
      </c>
      <c r="Q186" s="12">
        <v>35.659368029176356</v>
      </c>
      <c r="R186" s="12">
        <v>0.81973653237143873</v>
      </c>
      <c r="S186" s="17"/>
      <c r="T186" s="11"/>
      <c r="U186" s="18"/>
      <c r="V186" s="15"/>
      <c r="W186" s="15"/>
      <c r="X186" s="12"/>
      <c r="Y186" s="15"/>
      <c r="Z186" s="12"/>
      <c r="AA186" s="11"/>
      <c r="AB186" s="11"/>
      <c r="AC186" s="11"/>
      <c r="AD186" s="11"/>
      <c r="AE186" s="12"/>
      <c r="AF186" s="15"/>
      <c r="AG186" s="11"/>
    </row>
    <row r="187" spans="1:33" x14ac:dyDescent="0.25">
      <c r="A187" s="70" t="s">
        <v>167</v>
      </c>
      <c r="B187" s="11">
        <v>3042.6344624214298</v>
      </c>
      <c r="C187" s="11">
        <v>4480.7637347639948</v>
      </c>
      <c r="D187" s="46">
        <f>1/#REF!</f>
        <v>178.7927148067059</v>
      </c>
      <c r="E187" s="32">
        <f t="shared" si="0"/>
        <v>2.0915184114238623</v>
      </c>
      <c r="F187" s="47">
        <f t="shared" si="1"/>
        <v>4.7266139925140567E-2</v>
      </c>
      <c r="G187" s="32">
        <f t="shared" si="2"/>
        <v>1.6125930074518291</v>
      </c>
      <c r="H187" s="46">
        <f t="shared" si="3"/>
        <v>180.74562689257013</v>
      </c>
      <c r="I187" s="32">
        <f t="shared" si="4"/>
        <v>2.1082322874838622</v>
      </c>
      <c r="J187" s="47">
        <f t="shared" si="5"/>
        <v>3.8629309663827362E-2</v>
      </c>
      <c r="K187" s="32">
        <f t="shared" si="6"/>
        <v>5.8340215801742419</v>
      </c>
      <c r="L187" s="47">
        <f t="shared" si="7"/>
        <v>2.9467983862283199E-2</v>
      </c>
      <c r="M187" s="32">
        <f t="shared" si="8"/>
        <v>6.2032613338411107</v>
      </c>
      <c r="N187" s="49">
        <f>#REF!*(1-$AL187*$G187)</f>
        <v>5.5326373157253235E-3</v>
      </c>
      <c r="O187" s="32">
        <f t="shared" si="9"/>
        <v>2.1082322874838622</v>
      </c>
      <c r="P187" s="32">
        <f t="shared" si="10"/>
        <v>0.33985869271421254</v>
      </c>
      <c r="Q187" s="12">
        <v>35.931836481825897</v>
      </c>
      <c r="R187" s="12">
        <v>0.75089009345570568</v>
      </c>
      <c r="S187" s="17"/>
      <c r="T187" s="11"/>
      <c r="U187" s="18"/>
      <c r="V187" s="15"/>
      <c r="W187" s="15"/>
      <c r="X187" s="12"/>
      <c r="Y187" s="15"/>
      <c r="Z187" s="12"/>
      <c r="AA187" s="11"/>
      <c r="AB187" s="11"/>
      <c r="AC187" s="11"/>
      <c r="AD187" s="11"/>
      <c r="AE187" s="12"/>
      <c r="AF187" s="15"/>
      <c r="AG187" s="11"/>
    </row>
    <row r="188" spans="1:33" x14ac:dyDescent="0.25">
      <c r="A188" s="70" t="s">
        <v>168</v>
      </c>
      <c r="B188" s="11">
        <v>1802.63486917209</v>
      </c>
      <c r="C188" s="11">
        <v>2410.1645847542404</v>
      </c>
      <c r="D188" s="46">
        <f>1/#REF!</f>
        <v>178.32295329824109</v>
      </c>
      <c r="E188" s="32">
        <f t="shared" si="0"/>
        <v>2.1928692159202177</v>
      </c>
      <c r="F188" s="47">
        <f t="shared" si="1"/>
        <v>4.8724925717611681E-2</v>
      </c>
      <c r="G188" s="32">
        <f t="shared" si="2"/>
        <v>1.9813596586613909</v>
      </c>
      <c r="H188" s="46">
        <f t="shared" si="3"/>
        <v>179.0245505843198</v>
      </c>
      <c r="I188" s="32">
        <f t="shared" si="4"/>
        <v>2.2016760090374836</v>
      </c>
      <c r="J188" s="47">
        <f t="shared" si="5"/>
        <v>4.5619642651060131E-2</v>
      </c>
      <c r="K188" s="32">
        <f t="shared" si="6"/>
        <v>4.0235989156571117</v>
      </c>
      <c r="L188" s="47">
        <f t="shared" si="7"/>
        <v>3.5135048842173132E-2</v>
      </c>
      <c r="M188" s="32">
        <f t="shared" si="8"/>
        <v>4.5865810232512301</v>
      </c>
      <c r="N188" s="49">
        <f>#REF!*(1-$AL188*$G188)</f>
        <v>5.5858260598118598E-3</v>
      </c>
      <c r="O188" s="32">
        <f t="shared" si="9"/>
        <v>2.2016760090374836</v>
      </c>
      <c r="P188" s="32">
        <f t="shared" si="10"/>
        <v>0.48002553489762845</v>
      </c>
      <c r="Q188" s="12">
        <v>35.959974579957382</v>
      </c>
      <c r="R188" s="12">
        <v>0.78828010408908655</v>
      </c>
      <c r="S188" s="17"/>
      <c r="T188" s="11"/>
      <c r="U188" s="18"/>
      <c r="V188" s="15"/>
      <c r="W188" s="15"/>
      <c r="X188" s="12"/>
      <c r="Y188" s="15"/>
      <c r="Z188" s="12"/>
      <c r="AA188" s="11"/>
      <c r="AB188" s="11"/>
      <c r="AC188" s="11"/>
      <c r="AD188" s="11"/>
      <c r="AE188" s="12"/>
      <c r="AF188" s="15"/>
      <c r="AG188" s="11"/>
    </row>
    <row r="189" spans="1:33" x14ac:dyDescent="0.25">
      <c r="A189" s="70" t="s">
        <v>169</v>
      </c>
      <c r="B189" s="11">
        <v>2923.3141061018</v>
      </c>
      <c r="C189" s="11">
        <v>3911.2041729374218</v>
      </c>
      <c r="D189" s="46">
        <f>1/#REF!</f>
        <v>178.45362810274733</v>
      </c>
      <c r="E189" s="32">
        <f t="shared" si="0"/>
        <v>2.1883576392924655</v>
      </c>
      <c r="F189" s="47">
        <f t="shared" si="1"/>
        <v>4.734222795230731E-2</v>
      </c>
      <c r="G189" s="32">
        <f t="shared" si="2"/>
        <v>2.8184369936199118</v>
      </c>
      <c r="H189" s="46">
        <f t="shared" si="3"/>
        <v>179.65962909474433</v>
      </c>
      <c r="I189" s="32">
        <f t="shared" si="4"/>
        <v>2.1987692153441829</v>
      </c>
      <c r="J189" s="47">
        <f t="shared" si="5"/>
        <v>4.1998992780631607E-2</v>
      </c>
      <c r="K189" s="32">
        <f t="shared" si="6"/>
        <v>5.1611439814225797</v>
      </c>
      <c r="L189" s="47">
        <f t="shared" si="7"/>
        <v>3.2232177889778842E-2</v>
      </c>
      <c r="M189" s="32">
        <f t="shared" si="8"/>
        <v>5.6099904865623254</v>
      </c>
      <c r="N189" s="49">
        <f>#REF!*(1-$AL189*$G189)</f>
        <v>5.5660807329878511E-3</v>
      </c>
      <c r="O189" s="32">
        <f t="shared" si="9"/>
        <v>2.1987692153441829</v>
      </c>
      <c r="P189" s="32">
        <f t="shared" si="10"/>
        <v>0.39193813618952117</v>
      </c>
      <c r="Q189" s="12">
        <v>35.996524645307481</v>
      </c>
      <c r="R189" s="12">
        <v>0.78856863805993083</v>
      </c>
      <c r="S189" s="17"/>
      <c r="T189" s="11"/>
      <c r="U189" s="18"/>
      <c r="V189" s="15"/>
      <c r="W189" s="15"/>
      <c r="X189" s="12"/>
      <c r="Y189" s="15"/>
      <c r="Z189" s="12"/>
      <c r="AA189" s="11"/>
      <c r="AB189" s="11"/>
      <c r="AC189" s="11"/>
      <c r="AD189" s="11"/>
      <c r="AE189" s="12"/>
      <c r="AF189" s="15"/>
      <c r="AG189" s="11"/>
    </row>
    <row r="190" spans="1:33" x14ac:dyDescent="0.25">
      <c r="A190" s="71" t="s">
        <v>170</v>
      </c>
      <c r="B190" s="11">
        <v>2622.1727190501902</v>
      </c>
      <c r="C190" s="11">
        <v>4040.9007913498158</v>
      </c>
      <c r="D190" s="46">
        <f>1/#REF!</f>
        <v>178.03904589963676</v>
      </c>
      <c r="E190" s="32">
        <f t="shared" si="0"/>
        <v>2.1977277029111693</v>
      </c>
      <c r="F190" s="47">
        <f t="shared" si="1"/>
        <v>4.8030309279909908E-2</v>
      </c>
      <c r="G190" s="32">
        <f t="shared" si="2"/>
        <v>1.7250119874669094</v>
      </c>
      <c r="H190" s="46">
        <f t="shared" si="3"/>
        <v>179.08901089170146</v>
      </c>
      <c r="I190" s="32">
        <f t="shared" si="4"/>
        <v>2.2075972379162958</v>
      </c>
      <c r="J190" s="47">
        <f t="shared" si="5"/>
        <v>4.3371603341266329E-2</v>
      </c>
      <c r="K190" s="32">
        <f t="shared" si="6"/>
        <v>4.2762948262676455</v>
      </c>
      <c r="L190" s="47">
        <f t="shared" si="7"/>
        <v>3.3391644964246674E-2</v>
      </c>
      <c r="M190" s="32">
        <f t="shared" si="8"/>
        <v>4.812502779845337</v>
      </c>
      <c r="N190" s="49">
        <f>#REF!*(1-$AL190*$G190)</f>
        <v>5.5838155284955986E-3</v>
      </c>
      <c r="O190" s="32">
        <f t="shared" si="9"/>
        <v>2.2075972379162958</v>
      </c>
      <c r="P190" s="32">
        <f t="shared" si="10"/>
        <v>0.45872123901136591</v>
      </c>
      <c r="Q190" s="12">
        <v>36.048846712934875</v>
      </c>
      <c r="R190" s="12">
        <v>0.79164611840964394</v>
      </c>
      <c r="S190" s="17"/>
      <c r="T190" s="11"/>
      <c r="U190" s="18"/>
      <c r="V190" s="15"/>
      <c r="W190" s="15"/>
      <c r="X190" s="12"/>
      <c r="Y190" s="15"/>
      <c r="Z190" s="12"/>
      <c r="AA190" s="11"/>
      <c r="AB190" s="11"/>
      <c r="AC190" s="11"/>
      <c r="AD190" s="11"/>
      <c r="AE190" s="12"/>
      <c r="AF190" s="15"/>
      <c r="AG190" s="11"/>
    </row>
    <row r="191" spans="1:33" x14ac:dyDescent="0.25">
      <c r="A191" s="71" t="s">
        <v>171</v>
      </c>
      <c r="B191" s="11">
        <v>1086.89679008147</v>
      </c>
      <c r="C191" s="11">
        <v>1347.7882005146557</v>
      </c>
      <c r="D191" s="46">
        <f>1/#REF!</f>
        <v>177.55411411465872</v>
      </c>
      <c r="E191" s="32">
        <f t="shared" si="0"/>
        <v>2.1491793453803814</v>
      </c>
      <c r="F191" s="47">
        <f t="shared" si="1"/>
        <v>5.00144947442299E-2</v>
      </c>
      <c r="G191" s="32">
        <f t="shared" si="2"/>
        <v>2.5526266178786816</v>
      </c>
      <c r="H191" s="46">
        <f t="shared" si="3"/>
        <v>178.73577363693266</v>
      </c>
      <c r="I191" s="32">
        <f t="shared" si="4"/>
        <v>2.174790661121706</v>
      </c>
      <c r="J191" s="47">
        <f t="shared" si="5"/>
        <v>4.4770340988337466E-2</v>
      </c>
      <c r="K191" s="32">
        <f t="shared" si="6"/>
        <v>6.5577301006076238</v>
      </c>
      <c r="L191" s="47">
        <f t="shared" si="7"/>
        <v>3.4536648651047878E-2</v>
      </c>
      <c r="M191" s="32">
        <f t="shared" si="8"/>
        <v>6.908946264960921</v>
      </c>
      <c r="N191" s="49">
        <f>#REF!*(1-$AL191*$G191)</f>
        <v>5.5948508776497517E-3</v>
      </c>
      <c r="O191" s="32">
        <f t="shared" si="9"/>
        <v>2.174790661121706</v>
      </c>
      <c r="P191" s="32">
        <f t="shared" si="10"/>
        <v>0.31477892253284262</v>
      </c>
      <c r="Q191" s="12">
        <v>36.056494988543932</v>
      </c>
      <c r="R191" s="12">
        <v>0.77563684576549996</v>
      </c>
      <c r="S191" s="17"/>
      <c r="T191" s="11"/>
      <c r="U191" s="18"/>
      <c r="V191" s="15"/>
      <c r="W191" s="15"/>
      <c r="X191" s="12"/>
      <c r="Y191" s="15"/>
      <c r="Z191" s="12"/>
      <c r="AA191" s="11"/>
      <c r="AB191" s="11"/>
      <c r="AC191" s="11"/>
      <c r="AD191" s="11"/>
      <c r="AE191" s="12"/>
      <c r="AF191" s="15"/>
      <c r="AG191" s="11"/>
    </row>
    <row r="192" spans="1:33" x14ac:dyDescent="0.25">
      <c r="A192" s="71" t="s">
        <v>172</v>
      </c>
      <c r="B192" s="11">
        <v>988.41106268425494</v>
      </c>
      <c r="C192" s="11">
        <v>1066.9612839067979</v>
      </c>
      <c r="D192" s="46">
        <f>1/#REF!</f>
        <v>177.52678228050002</v>
      </c>
      <c r="E192" s="32">
        <f t="shared" si="0"/>
        <v>2.1591264896687541</v>
      </c>
      <c r="F192" s="47">
        <f t="shared" si="1"/>
        <v>4.9663919166774505E-2</v>
      </c>
      <c r="G192" s="32">
        <f t="shared" si="2"/>
        <v>2.6621928603810714</v>
      </c>
      <c r="H192" s="46">
        <f t="shared" si="3"/>
        <v>179.45530582597053</v>
      </c>
      <c r="I192" s="32">
        <f t="shared" si="4"/>
        <v>2.2042118351711681</v>
      </c>
      <c r="J192" s="47">
        <f t="shared" si="5"/>
        <v>4.1100074067540009E-2</v>
      </c>
      <c r="K192" s="32">
        <f t="shared" si="6"/>
        <v>9.1940109091390081</v>
      </c>
      <c r="L192" s="47">
        <f t="shared" si="7"/>
        <v>3.157821490063914E-2</v>
      </c>
      <c r="M192" s="32">
        <f t="shared" si="8"/>
        <v>9.4545431625053009</v>
      </c>
      <c r="N192" s="49">
        <f>#REF!*(1-$AL192*$G192)</f>
        <v>5.5724181316197195E-3</v>
      </c>
      <c r="O192" s="32">
        <f t="shared" si="9"/>
        <v>2.2042118351711681</v>
      </c>
      <c r="P192" s="32">
        <f t="shared" si="10"/>
        <v>0.23313784677747323</v>
      </c>
      <c r="Q192" s="12">
        <v>36.078049472181291</v>
      </c>
      <c r="R192" s="12">
        <v>0.77982758443354927</v>
      </c>
      <c r="S192" s="17"/>
      <c r="T192" s="11"/>
      <c r="U192" s="18"/>
      <c r="V192" s="15"/>
      <c r="W192" s="15"/>
      <c r="X192" s="12"/>
      <c r="Y192" s="15"/>
      <c r="Z192" s="12"/>
      <c r="AA192" s="11"/>
      <c r="AB192" s="11"/>
      <c r="AC192" s="11"/>
      <c r="AD192" s="11"/>
      <c r="AE192" s="12"/>
      <c r="AF192" s="15"/>
      <c r="AG192" s="11"/>
    </row>
    <row r="193" spans="1:33" x14ac:dyDescent="0.25">
      <c r="A193" s="71" t="s">
        <v>173</v>
      </c>
      <c r="B193" s="11">
        <v>470.07217376137601</v>
      </c>
      <c r="C193" s="11">
        <v>345.58198262901425</v>
      </c>
      <c r="D193" s="46">
        <f>1/#REF!</f>
        <v>176.62409072613201</v>
      </c>
      <c r="E193" s="32">
        <f t="shared" si="0"/>
        <v>2.2655774481117064</v>
      </c>
      <c r="F193" s="47">
        <f t="shared" si="1"/>
        <v>4.4693352735038022E-2</v>
      </c>
      <c r="G193" s="32">
        <f t="shared" si="2"/>
        <v>4.1550746165733026</v>
      </c>
      <c r="H193" s="46">
        <f t="shared" si="3"/>
        <v>179.37573319285238</v>
      </c>
      <c r="I193" s="32">
        <f t="shared" si="4"/>
        <v>2.3957832961260168</v>
      </c>
      <c r="J193" s="47">
        <f t="shared" si="5"/>
        <v>3.2334047677736837E-2</v>
      </c>
      <c r="K193" s="32">
        <f t="shared" si="6"/>
        <v>20.269661072769917</v>
      </c>
      <c r="L193" s="47">
        <f t="shared" si="7"/>
        <v>2.4854078165708105E-2</v>
      </c>
      <c r="M193" s="32">
        <f t="shared" si="8"/>
        <v>20.410755439399114</v>
      </c>
      <c r="N193" s="49">
        <f>#REF!*(1-$AL193*$G193)</f>
        <v>5.5748901046992188E-3</v>
      </c>
      <c r="O193" s="32">
        <f t="shared" si="9"/>
        <v>2.3957832961260168</v>
      </c>
      <c r="P193" s="32">
        <f t="shared" si="10"/>
        <v>0.11737847250383535</v>
      </c>
      <c r="Q193" s="12">
        <v>36.490279305458166</v>
      </c>
      <c r="R193" s="12">
        <v>0.82951401114311241</v>
      </c>
      <c r="S193" s="17"/>
      <c r="T193" s="11"/>
      <c r="U193" s="18"/>
      <c r="V193" s="15"/>
      <c r="W193" s="15"/>
      <c r="X193" s="12"/>
      <c r="Y193" s="15"/>
      <c r="Z193" s="12"/>
      <c r="AA193" s="11"/>
      <c r="AB193" s="11"/>
      <c r="AC193" s="11"/>
      <c r="AD193" s="11"/>
      <c r="AE193" s="12"/>
      <c r="AF193" s="15"/>
      <c r="AG193" s="11"/>
    </row>
    <row r="194" spans="1:33" x14ac:dyDescent="0.25">
      <c r="A194" s="71" t="s">
        <v>174</v>
      </c>
      <c r="B194" s="11">
        <v>1632.38997745253</v>
      </c>
      <c r="C194" s="11">
        <v>2094.6445802001995</v>
      </c>
      <c r="D194" s="46">
        <f>1/#REF!</f>
        <v>175.83196555412155</v>
      </c>
      <c r="E194" s="32">
        <f t="shared" si="0"/>
        <v>2.3917272663146401</v>
      </c>
      <c r="F194" s="47">
        <f t="shared" si="1"/>
        <v>4.7859639669124536E-2</v>
      </c>
      <c r="G194" s="32">
        <f t="shared" si="2"/>
        <v>2.161294652247562</v>
      </c>
      <c r="H194" s="46">
        <f t="shared" si="3"/>
        <v>177.88179843301512</v>
      </c>
      <c r="I194" s="32">
        <f t="shared" si="4"/>
        <v>2.4199781257689801</v>
      </c>
      <c r="J194" s="47">
        <f t="shared" si="5"/>
        <v>3.8648010480917719E-2</v>
      </c>
      <c r="K194" s="32">
        <f t="shared" si="6"/>
        <v>8.0922631087140342</v>
      </c>
      <c r="L194" s="47">
        <f t="shared" si="7"/>
        <v>2.9956902460234535E-2</v>
      </c>
      <c r="M194" s="32">
        <f t="shared" si="8"/>
        <v>8.4463611306795592</v>
      </c>
      <c r="N194" s="49">
        <f>#REF!*(1-$AL194*$G194)</f>
        <v>5.6217106461095828E-3</v>
      </c>
      <c r="O194" s="32">
        <f t="shared" si="9"/>
        <v>2.4199781257689801</v>
      </c>
      <c r="P194" s="32">
        <f t="shared" si="10"/>
        <v>0.28651132580383509</v>
      </c>
      <c r="Q194" s="12">
        <v>36.50833927210109</v>
      </c>
      <c r="R194" s="12">
        <v>0.87279985974808572</v>
      </c>
      <c r="S194" s="17"/>
      <c r="T194" s="11"/>
      <c r="U194" s="18"/>
      <c r="V194" s="15"/>
      <c r="W194" s="15"/>
      <c r="X194" s="12"/>
      <c r="Y194" s="15"/>
      <c r="Z194" s="12"/>
      <c r="AA194" s="11"/>
      <c r="AB194" s="11"/>
      <c r="AC194" s="11"/>
      <c r="AD194" s="11"/>
      <c r="AE194" s="12"/>
      <c r="AF194" s="15"/>
      <c r="AG194" s="11"/>
    </row>
    <row r="195" spans="1:33" x14ac:dyDescent="0.25">
      <c r="A195" s="71" t="s">
        <v>175</v>
      </c>
      <c r="B195" s="11">
        <v>2169.2812266512601</v>
      </c>
      <c r="C195" s="11">
        <v>3430.8825521349681</v>
      </c>
      <c r="D195" s="46">
        <f>1/#REF!</f>
        <v>175.70459429512485</v>
      </c>
      <c r="E195" s="32">
        <f t="shared" si="0"/>
        <v>2.1030186267088098</v>
      </c>
      <c r="F195" s="47">
        <f t="shared" si="1"/>
        <v>4.5832862739476642E-2</v>
      </c>
      <c r="G195" s="32">
        <f t="shared" si="2"/>
        <v>1.8820845275149218</v>
      </c>
      <c r="H195" s="46">
        <f t="shared" si="3"/>
        <v>176.14656609261655</v>
      </c>
      <c r="I195" s="32">
        <f t="shared" si="4"/>
        <v>2.1080273969881667</v>
      </c>
      <c r="J195" s="47">
        <f t="shared" si="5"/>
        <v>4.384015299103014E-2</v>
      </c>
      <c r="K195" s="32">
        <f t="shared" si="6"/>
        <v>3.2883072505080806</v>
      </c>
      <c r="L195" s="47">
        <f t="shared" si="7"/>
        <v>3.4316197178802715E-2</v>
      </c>
      <c r="M195" s="32">
        <f t="shared" si="8"/>
        <v>3.9059882334944018</v>
      </c>
      <c r="N195" s="49">
        <f>#REF!*(1-$AL195*$G195)</f>
        <v>5.6770905171901415E-3</v>
      </c>
      <c r="O195" s="32">
        <f t="shared" si="9"/>
        <v>2.1080273969881667</v>
      </c>
      <c r="P195" s="32">
        <f t="shared" si="10"/>
        <v>0.53969117953595802</v>
      </c>
      <c r="Q195" s="12">
        <v>36.628284139861243</v>
      </c>
      <c r="R195" s="12">
        <v>0.76983865534298945</v>
      </c>
      <c r="S195" s="17"/>
      <c r="T195" s="11"/>
      <c r="U195" s="18"/>
      <c r="V195" s="15"/>
      <c r="W195" s="15"/>
      <c r="X195" s="12"/>
      <c r="Y195" s="15"/>
      <c r="Z195" s="12"/>
      <c r="AA195" s="11"/>
      <c r="AB195" s="11"/>
      <c r="AC195" s="11"/>
      <c r="AD195" s="11"/>
      <c r="AE195" s="12"/>
      <c r="AF195" s="15"/>
      <c r="AG195" s="11"/>
    </row>
    <row r="196" spans="1:33" x14ac:dyDescent="0.25">
      <c r="A196" s="71" t="s">
        <v>176</v>
      </c>
      <c r="B196" s="11">
        <v>2371.0936917723102</v>
      </c>
      <c r="C196" s="11">
        <v>3343.4830779200915</v>
      </c>
      <c r="D196" s="46">
        <f>1/#REF!</f>
        <v>175.29180327488811</v>
      </c>
      <c r="E196" s="32">
        <f t="shared" si="0"/>
        <v>2.747002617701384</v>
      </c>
      <c r="F196" s="47">
        <f t="shared" si="1"/>
        <v>4.7030472876608415E-2</v>
      </c>
      <c r="G196" s="32">
        <f t="shared" si="2"/>
        <v>1.8170058235853344</v>
      </c>
      <c r="H196" s="46">
        <f t="shared" si="3"/>
        <v>176.85200715749085</v>
      </c>
      <c r="I196" s="32">
        <f t="shared" si="4"/>
        <v>2.7600821892521763</v>
      </c>
      <c r="J196" s="47">
        <f t="shared" si="5"/>
        <v>3.9990088175036388E-2</v>
      </c>
      <c r="K196" s="32">
        <f t="shared" si="6"/>
        <v>5.7735042488952342</v>
      </c>
      <c r="L196" s="47">
        <f t="shared" si="7"/>
        <v>3.1177669092914619E-2</v>
      </c>
      <c r="M196" s="32">
        <f t="shared" si="8"/>
        <v>6.3993284806640771</v>
      </c>
      <c r="N196" s="49">
        <f>#REF!*(1-$AL196*$G196)</f>
        <v>5.6544452962271254E-3</v>
      </c>
      <c r="O196" s="32">
        <f t="shared" si="9"/>
        <v>2.7600821892521763</v>
      </c>
      <c r="P196" s="32">
        <f t="shared" si="10"/>
        <v>0.43130809702797979</v>
      </c>
      <c r="Q196" s="12">
        <v>36.658976214241775</v>
      </c>
      <c r="R196" s="12">
        <v>1.0058493815228402</v>
      </c>
      <c r="S196" s="31"/>
      <c r="T196" s="11"/>
      <c r="U196" s="18"/>
      <c r="V196" s="15"/>
      <c r="W196" s="15"/>
      <c r="X196" s="12"/>
      <c r="Y196" s="15"/>
      <c r="Z196" s="12"/>
      <c r="AA196" s="11"/>
      <c r="AB196" s="11"/>
      <c r="AC196" s="11"/>
      <c r="AD196" s="11"/>
      <c r="AE196" s="12"/>
      <c r="AF196" s="15"/>
      <c r="AG196" s="11"/>
    </row>
    <row r="197" spans="1:33" x14ac:dyDescent="0.25">
      <c r="A197" s="71" t="s">
        <v>177</v>
      </c>
      <c r="B197" s="11">
        <v>3185.94060413946</v>
      </c>
      <c r="C197" s="11">
        <v>5951.2152023108711</v>
      </c>
      <c r="D197" s="46">
        <f>1/#REF!</f>
        <v>174.12271182361778</v>
      </c>
      <c r="E197" s="32">
        <f t="shared" si="0"/>
        <v>2.24371154686827</v>
      </c>
      <c r="F197" s="47">
        <f t="shared" si="1"/>
        <v>4.7922659065748191E-2</v>
      </c>
      <c r="G197" s="32">
        <f t="shared" si="2"/>
        <v>1.4946388926909402</v>
      </c>
      <c r="H197" s="46">
        <f t="shared" si="3"/>
        <v>175.4783255246719</v>
      </c>
      <c r="I197" s="32">
        <f t="shared" si="4"/>
        <v>2.2533401902026857</v>
      </c>
      <c r="J197" s="47">
        <f t="shared" si="5"/>
        <v>4.1771254748344464E-2</v>
      </c>
      <c r="K197" s="32">
        <f t="shared" si="6"/>
        <v>4.3267916090950678</v>
      </c>
      <c r="L197" s="47">
        <f t="shared" si="7"/>
        <v>3.2821264891155867E-2</v>
      </c>
      <c r="M197" s="32">
        <f t="shared" si="8"/>
        <v>4.8783878116974426</v>
      </c>
      <c r="N197" s="49">
        <f>#REF!*(1-$AL197*$G197)</f>
        <v>5.6987094959451388E-3</v>
      </c>
      <c r="O197" s="32">
        <f t="shared" si="9"/>
        <v>2.2533401902026857</v>
      </c>
      <c r="P197" s="32">
        <f t="shared" si="10"/>
        <v>0.46190263611261206</v>
      </c>
      <c r="Q197" s="12">
        <v>36.863087716146666</v>
      </c>
      <c r="R197" s="12">
        <v>0.82616391912378351</v>
      </c>
      <c r="S197" s="17"/>
      <c r="T197" s="11"/>
      <c r="U197" s="18"/>
      <c r="V197" s="15"/>
      <c r="W197" s="15"/>
      <c r="X197" s="12"/>
      <c r="Y197" s="15"/>
      <c r="Z197" s="12"/>
      <c r="AA197" s="11"/>
      <c r="AB197" s="11"/>
      <c r="AC197" s="11"/>
      <c r="AD197" s="11"/>
      <c r="AE197" s="12"/>
      <c r="AF197" s="15"/>
      <c r="AG197" s="11"/>
    </row>
    <row r="198" spans="1:33" x14ac:dyDescent="0.25">
      <c r="A198" s="71" t="s">
        <v>178</v>
      </c>
      <c r="B198" s="11">
        <v>1720.9086065736601</v>
      </c>
      <c r="C198" s="11">
        <v>2346.6021441506537</v>
      </c>
      <c r="D198" s="46">
        <f>1/#REF!</f>
        <v>173.29094832204206</v>
      </c>
      <c r="E198" s="32">
        <f t="shared" si="0"/>
        <v>2.3310509011961984</v>
      </c>
      <c r="F198" s="47">
        <f t="shared" si="1"/>
        <v>4.8063498774122956E-2</v>
      </c>
      <c r="G198" s="32">
        <f t="shared" si="2"/>
        <v>2.0689508079817807</v>
      </c>
      <c r="H198" s="46">
        <f t="shared" si="3"/>
        <v>173.29094832023463</v>
      </c>
      <c r="I198" s="32">
        <f t="shared" si="4"/>
        <v>2.3310509011962006</v>
      </c>
      <c r="J198" s="47">
        <f t="shared" si="5"/>
        <v>4.8063498782362588E-2</v>
      </c>
      <c r="K198" s="32">
        <f t="shared" si="6"/>
        <v>2.0689508076062268</v>
      </c>
      <c r="L198" s="47">
        <f t="shared" si="7"/>
        <v>3.8242015964190669E-2</v>
      </c>
      <c r="M198" s="32">
        <f t="shared" si="8"/>
        <v>3.1167861248828217</v>
      </c>
      <c r="N198" s="49">
        <f>#REF!*(1-$AL198*$G198)</f>
        <v>5.7706418580619721E-3</v>
      </c>
      <c r="O198" s="32">
        <f t="shared" si="9"/>
        <v>2.3310509011962006</v>
      </c>
      <c r="P198" s="32">
        <f t="shared" si="10"/>
        <v>0.74790210421763814</v>
      </c>
      <c r="Q198" s="12">
        <v>37.033088647133731</v>
      </c>
      <c r="R198" s="12">
        <v>0.86282635060491342</v>
      </c>
      <c r="S198" s="17"/>
      <c r="T198" s="11"/>
      <c r="U198" s="18"/>
      <c r="V198" s="15"/>
      <c r="W198" s="15"/>
      <c r="X198" s="12"/>
      <c r="Y198" s="15"/>
      <c r="Z198" s="12"/>
      <c r="AA198" s="11"/>
      <c r="AB198" s="11"/>
      <c r="AC198" s="11"/>
      <c r="AD198" s="11"/>
      <c r="AE198" s="12"/>
      <c r="AF198" s="15"/>
      <c r="AG198" s="11"/>
    </row>
    <row r="199" spans="1:33" x14ac:dyDescent="0.25">
      <c r="A199" s="71" t="s">
        <v>179</v>
      </c>
      <c r="B199" s="11">
        <v>574.36962244766198</v>
      </c>
      <c r="C199" s="11">
        <v>915.87057217478002</v>
      </c>
      <c r="D199" s="46">
        <f>1/#REF!</f>
        <v>172.088845020961</v>
      </c>
      <c r="E199" s="32">
        <f t="shared" si="0"/>
        <v>2.2310556869624709</v>
      </c>
      <c r="F199" s="47">
        <f t="shared" si="1"/>
        <v>4.7086854327868868E-2</v>
      </c>
      <c r="G199" s="32">
        <f t="shared" si="2"/>
        <v>3.6593228955611798</v>
      </c>
      <c r="H199" s="46">
        <f t="shared" si="3"/>
        <v>172.6322892294672</v>
      </c>
      <c r="I199" s="32">
        <f t="shared" si="4"/>
        <v>2.2532954073353455</v>
      </c>
      <c r="J199" s="47">
        <f t="shared" si="5"/>
        <v>4.4588972279713229E-2</v>
      </c>
      <c r="K199" s="32">
        <f t="shared" si="6"/>
        <v>6.8271752536001236</v>
      </c>
      <c r="L199" s="47">
        <f t="shared" si="7"/>
        <v>3.5612848125734342E-2</v>
      </c>
      <c r="M199" s="32">
        <f t="shared" si="8"/>
        <v>7.1894131983137868</v>
      </c>
      <c r="N199" s="49">
        <f>#REF!*(1-$AL199*$G199)</f>
        <v>5.7926590932868569E-3</v>
      </c>
      <c r="O199" s="32">
        <f t="shared" si="9"/>
        <v>2.2532954073353455</v>
      </c>
      <c r="P199" s="32">
        <f t="shared" si="10"/>
        <v>0.31341854267937136</v>
      </c>
      <c r="Q199" s="12">
        <v>37.337280188900188</v>
      </c>
      <c r="R199" s="12">
        <v>0.83532583528478244</v>
      </c>
      <c r="S199" s="17"/>
      <c r="T199" s="67"/>
      <c r="U199" s="68"/>
      <c r="V199" s="69"/>
      <c r="W199" s="69"/>
      <c r="X199" s="16"/>
      <c r="Y199" s="69"/>
      <c r="Z199" s="16"/>
      <c r="AA199" s="67"/>
      <c r="AB199" s="67"/>
      <c r="AC199" s="67"/>
      <c r="AD199" s="67"/>
      <c r="AE199" s="16"/>
      <c r="AF199" s="69"/>
      <c r="AG199" s="11"/>
    </row>
    <row r="200" spans="1:33" x14ac:dyDescent="0.25">
      <c r="A200" s="71" t="s">
        <v>180</v>
      </c>
      <c r="B200" s="11">
        <v>3828.58225185215</v>
      </c>
      <c r="C200" s="11">
        <v>6713.2794197843532</v>
      </c>
      <c r="D200" s="46">
        <f>1/#REF!</f>
        <v>171.81469785907612</v>
      </c>
      <c r="E200" s="32">
        <f t="shared" si="0"/>
        <v>2.1764486500780569</v>
      </c>
      <c r="F200" s="47">
        <f t="shared" si="1"/>
        <v>4.7231381554408772E-2</v>
      </c>
      <c r="G200" s="32">
        <f t="shared" si="2"/>
        <v>1.3436297503138863</v>
      </c>
      <c r="H200" s="46">
        <f t="shared" si="3"/>
        <v>172.95721660041738</v>
      </c>
      <c r="I200" s="32">
        <f t="shared" si="4"/>
        <v>2.1832112461513167</v>
      </c>
      <c r="J200" s="47">
        <f t="shared" si="5"/>
        <v>4.1972478027733115E-2</v>
      </c>
      <c r="K200" s="32">
        <f t="shared" si="6"/>
        <v>3.5948890208070701</v>
      </c>
      <c r="L200" s="47">
        <f t="shared" si="7"/>
        <v>3.3460097151273634E-2</v>
      </c>
      <c r="M200" s="32">
        <f t="shared" si="8"/>
        <v>4.2059051840526314</v>
      </c>
      <c r="N200" s="49">
        <f>#REF!*(1-$AL200*$G200)</f>
        <v>5.7817766708763447E-3</v>
      </c>
      <c r="O200" s="32">
        <f t="shared" si="9"/>
        <v>2.1832112461513167</v>
      </c>
      <c r="P200" s="32">
        <f t="shared" si="10"/>
        <v>0.51908237361824383</v>
      </c>
      <c r="Q200" s="12">
        <v>37.389918325564864</v>
      </c>
      <c r="R200" s="12">
        <v>0.81271680537378277</v>
      </c>
      <c r="S200" s="17"/>
      <c r="T200" s="11"/>
      <c r="U200" s="18"/>
      <c r="V200" s="15"/>
      <c r="W200" s="15"/>
      <c r="X200" s="12"/>
      <c r="Y200" s="15"/>
      <c r="Z200" s="12"/>
      <c r="AA200" s="11"/>
      <c r="AB200" s="11"/>
      <c r="AC200" s="11"/>
      <c r="AD200" s="11"/>
      <c r="AE200" s="12"/>
      <c r="AF200" s="15"/>
      <c r="AG200" s="11"/>
    </row>
    <row r="201" spans="1:33" x14ac:dyDescent="0.25">
      <c r="A201" s="71" t="s">
        <v>181</v>
      </c>
      <c r="B201" s="11">
        <v>2753.4531006347702</v>
      </c>
      <c r="C201" s="11">
        <v>5311.2118451427068</v>
      </c>
      <c r="D201" s="46">
        <f>1/#REF!</f>
        <v>171.12259416896865</v>
      </c>
      <c r="E201" s="32">
        <f t="shared" si="0"/>
        <v>2.0917524275668073</v>
      </c>
      <c r="F201" s="47">
        <f t="shared" si="1"/>
        <v>4.7291518802078374E-2</v>
      </c>
      <c r="G201" s="32">
        <f t="shared" si="2"/>
        <v>2.9099369962270987</v>
      </c>
      <c r="H201" s="46">
        <f t="shared" si="3"/>
        <v>173.32669741830546</v>
      </c>
      <c r="I201" s="32">
        <f t="shared" si="4"/>
        <v>2.1114917957544579</v>
      </c>
      <c r="J201" s="47">
        <f t="shared" si="5"/>
        <v>3.7105863445633609E-2</v>
      </c>
      <c r="K201" s="32">
        <f t="shared" si="6"/>
        <v>7.2644785216860717</v>
      </c>
      <c r="L201" s="47">
        <f t="shared" si="7"/>
        <v>2.9517417270904695E-2</v>
      </c>
      <c r="M201" s="32">
        <f t="shared" si="8"/>
        <v>7.5651203424384894</v>
      </c>
      <c r="N201" s="49">
        <f>#REF!*(1-$AL201*$G201)</f>
        <v>5.769451647639757E-3</v>
      </c>
      <c r="O201" s="32">
        <f t="shared" si="9"/>
        <v>2.1114917957544579</v>
      </c>
      <c r="P201" s="32">
        <f t="shared" si="10"/>
        <v>0.27910881786103275</v>
      </c>
      <c r="Q201" s="32">
        <v>37.537992870365557</v>
      </c>
      <c r="R201" s="12">
        <v>0.7863520562124714</v>
      </c>
      <c r="S201" s="17"/>
      <c r="T201" s="11"/>
      <c r="U201" s="18"/>
      <c r="V201" s="15"/>
      <c r="W201" s="15"/>
      <c r="X201" s="12"/>
      <c r="Y201" s="15"/>
      <c r="Z201" s="12"/>
      <c r="AA201" s="11"/>
      <c r="AB201" s="11"/>
      <c r="AC201" s="11"/>
      <c r="AD201" s="11"/>
      <c r="AE201" s="12"/>
      <c r="AF201" s="15"/>
      <c r="AG201" s="11"/>
    </row>
    <row r="202" spans="1:33" x14ac:dyDescent="0.25">
      <c r="A202" s="71" t="s">
        <v>182</v>
      </c>
      <c r="B202" s="11">
        <v>3276.02342603632</v>
      </c>
      <c r="C202" s="11">
        <v>6257.0299533580564</v>
      </c>
      <c r="D202" s="46">
        <f>1/#REF!</f>
        <v>168.64055463405728</v>
      </c>
      <c r="E202" s="32">
        <f t="shared" si="0"/>
        <v>2.0859317618010262</v>
      </c>
      <c r="F202" s="47">
        <f t="shared" si="1"/>
        <v>5.3086523951818503E-2</v>
      </c>
      <c r="G202" s="32">
        <f t="shared" si="2"/>
        <v>1.4029912163846541</v>
      </c>
      <c r="H202" s="46">
        <f t="shared" si="3"/>
        <v>170.17450981371817</v>
      </c>
      <c r="I202" s="32">
        <f t="shared" si="4"/>
        <v>2.0975671983447719</v>
      </c>
      <c r="J202" s="47">
        <f t="shared" si="5"/>
        <v>4.5945992865695839E-2</v>
      </c>
      <c r="K202" s="32">
        <f t="shared" si="6"/>
        <v>4.140677218516962</v>
      </c>
      <c r="L202" s="47">
        <f t="shared" si="7"/>
        <v>3.7226688669512238E-2</v>
      </c>
      <c r="M202" s="32">
        <f t="shared" si="8"/>
        <v>4.6416587530232443</v>
      </c>
      <c r="N202" s="49">
        <f>#REF!*(1-$AL202*$G202)</f>
        <v>5.8763207315516977E-3</v>
      </c>
      <c r="O202" s="32">
        <f t="shared" si="9"/>
        <v>2.0975671983447719</v>
      </c>
      <c r="P202" s="32">
        <f t="shared" si="10"/>
        <v>0.45190034639633231</v>
      </c>
      <c r="Q202" s="36">
        <v>37.81080554687167</v>
      </c>
      <c r="R202" s="36">
        <v>0.78794614527416995</v>
      </c>
      <c r="S202" s="17"/>
      <c r="T202" s="11"/>
      <c r="U202" s="18"/>
      <c r="V202" s="15"/>
      <c r="W202" s="15"/>
      <c r="X202" s="12"/>
      <c r="Y202" s="15"/>
      <c r="Z202" s="12"/>
      <c r="AA202" s="11"/>
      <c r="AB202" s="11"/>
      <c r="AC202" s="11"/>
      <c r="AD202" s="11"/>
      <c r="AE202" s="12"/>
      <c r="AF202" s="15"/>
      <c r="AG202" s="11"/>
    </row>
    <row r="203" spans="1:33" x14ac:dyDescent="0.25">
      <c r="A203" s="71" t="s">
        <v>183</v>
      </c>
      <c r="B203" s="11">
        <v>3174.4227534106299</v>
      </c>
      <c r="C203" s="11">
        <v>4881.1156112211029</v>
      </c>
      <c r="D203" s="46">
        <f>1/#REF!</f>
        <v>169.24025252289391</v>
      </c>
      <c r="E203" s="32">
        <f t="shared" si="0"/>
        <v>2.1762151066579065</v>
      </c>
      <c r="F203" s="47">
        <f t="shared" si="1"/>
        <v>4.7996177501822362E-2</v>
      </c>
      <c r="G203" s="32">
        <f t="shared" si="2"/>
        <v>2.2913615579335338</v>
      </c>
      <c r="H203" s="46">
        <f t="shared" si="3"/>
        <v>170.74112191724029</v>
      </c>
      <c r="I203" s="32">
        <f t="shared" si="4"/>
        <v>2.1868200676786569</v>
      </c>
      <c r="J203" s="47">
        <f t="shared" si="5"/>
        <v>4.0989211089628726E-2</v>
      </c>
      <c r="K203" s="32">
        <f t="shared" si="6"/>
        <v>4.9825603815319077</v>
      </c>
      <c r="L203" s="47">
        <f t="shared" si="7"/>
        <v>3.3100358962016102E-2</v>
      </c>
      <c r="M203" s="32">
        <f t="shared" si="8"/>
        <v>5.4413316351802594</v>
      </c>
      <c r="N203" s="49">
        <f>#REF!*(1-$AL203*$G203)</f>
        <v>5.8568198965256229E-3</v>
      </c>
      <c r="O203" s="32">
        <f t="shared" si="9"/>
        <v>2.1868200676786569</v>
      </c>
      <c r="P203" s="32">
        <f t="shared" si="10"/>
        <v>0.40189060588405257</v>
      </c>
      <c r="Q203" s="36">
        <v>37.920913876673815</v>
      </c>
      <c r="R203" s="36">
        <v>0.82527056851158342</v>
      </c>
      <c r="S203" s="17"/>
      <c r="T203" s="11"/>
      <c r="U203" s="18"/>
      <c r="V203" s="15"/>
      <c r="W203" s="15"/>
      <c r="X203" s="12"/>
      <c r="Y203" s="15"/>
      <c r="Z203" s="12"/>
      <c r="AA203" s="11"/>
      <c r="AB203" s="11"/>
      <c r="AC203" s="11"/>
      <c r="AD203" s="11"/>
      <c r="AE203" s="12"/>
      <c r="AF203" s="15"/>
      <c r="AG203" s="11"/>
    </row>
    <row r="204" spans="1:33" x14ac:dyDescent="0.25">
      <c r="A204" s="41" t="s">
        <v>184</v>
      </c>
      <c r="B204" s="72">
        <v>535.14263521812302</v>
      </c>
      <c r="C204" s="72">
        <v>838.65936364164372</v>
      </c>
      <c r="D204" s="46">
        <f>1/#REF!</f>
        <v>169.22303920559261</v>
      </c>
      <c r="E204" s="32">
        <f t="shared" si="0"/>
        <v>2.5307696260302088</v>
      </c>
      <c r="F204" s="47">
        <f t="shared" si="1"/>
        <v>4.7651828205314106E-2</v>
      </c>
      <c r="G204" s="32">
        <f t="shared" si="2"/>
        <v>3.6694279127926164</v>
      </c>
      <c r="H204" s="46">
        <f t="shared" si="3"/>
        <v>169.77515997866936</v>
      </c>
      <c r="I204" s="32">
        <f t="shared" si="4"/>
        <v>2.5517154922294352</v>
      </c>
      <c r="J204" s="47">
        <f t="shared" si="5"/>
        <v>4.5072804408386423E-2</v>
      </c>
      <c r="K204" s="32">
        <f t="shared" si="6"/>
        <v>6.9357153034063614</v>
      </c>
      <c r="L204" s="47">
        <f t="shared" si="7"/>
        <v>3.6605109208020362E-2</v>
      </c>
      <c r="M204" s="32">
        <f t="shared" si="8"/>
        <v>7.390223184937577</v>
      </c>
      <c r="N204" s="49">
        <f>#REF!*(1-$AL204*$G204)</f>
        <v>5.8901431759842875E-3</v>
      </c>
      <c r="O204" s="32">
        <f t="shared" si="9"/>
        <v>2.5517154922294352</v>
      </c>
      <c r="P204" s="32">
        <f t="shared" si="10"/>
        <v>0.34528260221291124</v>
      </c>
      <c r="Q204" s="36">
        <v>37.941258815097967</v>
      </c>
      <c r="R204" s="36">
        <v>0.96193516894354658</v>
      </c>
    </row>
    <row r="205" spans="1:33" x14ac:dyDescent="0.25">
      <c r="A205" s="71" t="s">
        <v>185</v>
      </c>
      <c r="B205" s="11">
        <v>3033.7280868571502</v>
      </c>
      <c r="C205" s="11">
        <v>5928.1102647707748</v>
      </c>
      <c r="D205" s="46">
        <f>1/#REF!</f>
        <v>165.70417587115895</v>
      </c>
      <c r="E205" s="32">
        <f t="shared" si="0"/>
        <v>2.0876534917157281</v>
      </c>
      <c r="F205" s="47">
        <f t="shared" si="1"/>
        <v>4.968333266698495E-2</v>
      </c>
      <c r="G205" s="32">
        <f t="shared" si="2"/>
        <v>1.4171049287190909</v>
      </c>
      <c r="H205" s="46">
        <f t="shared" si="3"/>
        <v>166.13043628665281</v>
      </c>
      <c r="I205" s="32">
        <f t="shared" si="4"/>
        <v>2.0908209817931045</v>
      </c>
      <c r="J205" s="47">
        <f t="shared" si="5"/>
        <v>4.7655044133034119E-2</v>
      </c>
      <c r="K205" s="32">
        <f t="shared" si="6"/>
        <v>2.415754987723397</v>
      </c>
      <c r="L205" s="47">
        <f t="shared" si="7"/>
        <v>3.9551316615609483E-2</v>
      </c>
      <c r="M205" s="32">
        <f t="shared" si="8"/>
        <v>3.1949028997164768</v>
      </c>
      <c r="N205" s="49">
        <f>#REF!*(1-$AL205*$G205)</f>
        <v>6.0193666034472557E-3</v>
      </c>
      <c r="O205" s="32">
        <f t="shared" si="9"/>
        <v>2.0908209817931045</v>
      </c>
      <c r="P205" s="32">
        <f t="shared" si="10"/>
        <v>0.65442395197007364</v>
      </c>
      <c r="Q205" s="12">
        <v>38.645958571300383</v>
      </c>
      <c r="R205" s="12">
        <v>0.80588328804577891</v>
      </c>
      <c r="S205" s="17"/>
      <c r="T205" s="11"/>
      <c r="U205" s="18"/>
      <c r="V205" s="15"/>
      <c r="W205" s="15"/>
      <c r="X205" s="12"/>
      <c r="Y205" s="15"/>
      <c r="Z205" s="12"/>
      <c r="AA205" s="11"/>
      <c r="AB205" s="11"/>
      <c r="AC205" s="11"/>
      <c r="AD205" s="11"/>
      <c r="AE205" s="12"/>
      <c r="AF205" s="15"/>
      <c r="AG205" s="11"/>
    </row>
    <row r="206" spans="1:33" x14ac:dyDescent="0.25">
      <c r="A206" s="71" t="s">
        <v>186</v>
      </c>
      <c r="B206" s="11">
        <v>2802.8114399619499</v>
      </c>
      <c r="C206" s="11">
        <v>4494.2508397645324</v>
      </c>
      <c r="D206" s="46">
        <f>1/#REF!</f>
        <v>162.80842168882492</v>
      </c>
      <c r="E206" s="32">
        <f t="shared" si="0"/>
        <v>2.4084468327788016</v>
      </c>
      <c r="F206" s="47">
        <f t="shared" si="1"/>
        <v>4.7186124028821191E-2</v>
      </c>
      <c r="G206" s="32">
        <f t="shared" si="2"/>
        <v>1.5998288071514124</v>
      </c>
      <c r="H206" s="46">
        <f t="shared" si="3"/>
        <v>164.11540204332505</v>
      </c>
      <c r="I206" s="32">
        <f t="shared" si="4"/>
        <v>2.4187177860940476</v>
      </c>
      <c r="J206" s="47">
        <f t="shared" si="5"/>
        <v>4.0835997922398129E-2</v>
      </c>
      <c r="K206" s="32">
        <f t="shared" si="6"/>
        <v>4.7303188844069606</v>
      </c>
      <c r="L206" s="47">
        <f t="shared" si="7"/>
        <v>3.4307976725145267E-2</v>
      </c>
      <c r="M206" s="32">
        <f t="shared" si="8"/>
        <v>5.3128252819893111</v>
      </c>
      <c r="N206" s="49">
        <f>#REF!*(1-$AL206*$G206)</f>
        <v>6.0932733159073556E-3</v>
      </c>
      <c r="O206" s="32">
        <f t="shared" si="9"/>
        <v>2.4187177860940476</v>
      </c>
      <c r="P206" s="32">
        <f t="shared" si="10"/>
        <v>0.45526017847671313</v>
      </c>
      <c r="Q206" s="12">
        <v>39.456209462284932</v>
      </c>
      <c r="R206" s="12">
        <v>0.94904633031087982</v>
      </c>
      <c r="S206" s="17"/>
      <c r="T206" s="11"/>
      <c r="U206" s="18"/>
      <c r="V206" s="15"/>
      <c r="W206" s="15"/>
      <c r="X206" s="12"/>
      <c r="Y206" s="15"/>
      <c r="Z206" s="12"/>
      <c r="AA206" s="11"/>
      <c r="AB206" s="11"/>
      <c r="AC206" s="11"/>
      <c r="AD206" s="11"/>
      <c r="AE206" s="12"/>
      <c r="AF206" s="15"/>
      <c r="AG206" s="11"/>
    </row>
    <row r="207" spans="1:33" x14ac:dyDescent="0.25">
      <c r="A207" s="71" t="s">
        <v>187</v>
      </c>
      <c r="B207" s="11">
        <v>3569.9199700670301</v>
      </c>
      <c r="C207" s="11">
        <v>6176.6941671013992</v>
      </c>
      <c r="D207" s="46">
        <f>1/#REF!</f>
        <v>161.68707517676515</v>
      </c>
      <c r="E207" s="32">
        <f t="shared" si="0"/>
        <v>2.0820252907829588</v>
      </c>
      <c r="F207" s="47">
        <f t="shared" si="1"/>
        <v>4.7432215865980794E-2</v>
      </c>
      <c r="G207" s="32">
        <f t="shared" si="2"/>
        <v>1.3786145826440035</v>
      </c>
      <c r="H207" s="46">
        <f t="shared" si="3"/>
        <v>163.19116073708895</v>
      </c>
      <c r="I207" s="32">
        <f t="shared" si="4"/>
        <v>2.0923919823370083</v>
      </c>
      <c r="J207" s="47">
        <f t="shared" si="5"/>
        <v>4.0075880962448442E-2</v>
      </c>
      <c r="K207" s="32">
        <f t="shared" si="6"/>
        <v>4.4583642482122858</v>
      </c>
      <c r="L207" s="47">
        <f t="shared" si="7"/>
        <v>3.3860059835008921E-2</v>
      </c>
      <c r="M207" s="32">
        <f t="shared" si="8"/>
        <v>4.9249483223162551</v>
      </c>
      <c r="N207" s="49">
        <f>#REF!*(1-$AL207*$G207)</f>
        <v>6.127782874288527E-3</v>
      </c>
      <c r="O207" s="32">
        <f t="shared" si="9"/>
        <v>2.0923919823370083</v>
      </c>
      <c r="P207" s="32">
        <f t="shared" si="10"/>
        <v>0.42485562190689835</v>
      </c>
      <c r="Q207" s="12">
        <v>39.716942256162753</v>
      </c>
      <c r="R207" s="12">
        <v>0.82583341147972766</v>
      </c>
      <c r="S207" s="17"/>
      <c r="T207" s="11"/>
      <c r="U207" s="18"/>
      <c r="V207" s="15"/>
      <c r="W207" s="15"/>
      <c r="X207" s="12"/>
      <c r="Y207" s="15"/>
      <c r="Z207" s="12"/>
      <c r="AA207" s="11"/>
      <c r="AB207" s="11"/>
      <c r="AC207" s="11"/>
      <c r="AD207" s="11"/>
      <c r="AE207" s="12"/>
      <c r="AF207" s="15"/>
      <c r="AG207" s="11"/>
    </row>
    <row r="208" spans="1:33" x14ac:dyDescent="0.25">
      <c r="A208" s="71" t="s">
        <v>188</v>
      </c>
      <c r="B208" s="11">
        <v>6512.6034574343803</v>
      </c>
      <c r="C208" s="11">
        <v>12892.800061078373</v>
      </c>
      <c r="D208" s="46">
        <f>1/#REF!</f>
        <v>160.9978727840369</v>
      </c>
      <c r="E208" s="32">
        <f t="shared" si="0"/>
        <v>2.0724554965685646</v>
      </c>
      <c r="F208" s="47">
        <f t="shared" si="1"/>
        <v>4.7310410124728128E-2</v>
      </c>
      <c r="G208" s="32">
        <f t="shared" si="2"/>
        <v>0.99403002484740532</v>
      </c>
      <c r="H208" s="46">
        <f t="shared" si="3"/>
        <v>161.30435236576017</v>
      </c>
      <c r="I208" s="32">
        <f t="shared" si="4"/>
        <v>2.0735480882947677</v>
      </c>
      <c r="J208" s="47">
        <f t="shared" si="5"/>
        <v>4.5804778332723055E-2</v>
      </c>
      <c r="K208" s="32">
        <f t="shared" si="6"/>
        <v>1.5536826423110293</v>
      </c>
      <c r="L208" s="47">
        <f t="shared" si="7"/>
        <v>3.9153083868408073E-2</v>
      </c>
      <c r="M208" s="32">
        <f t="shared" si="8"/>
        <v>2.5910483259656636</v>
      </c>
      <c r="N208" s="49">
        <f>#REF!*(1-$AL208*$G208)</f>
        <v>6.1994607419673603E-3</v>
      </c>
      <c r="O208" s="32">
        <f t="shared" si="9"/>
        <v>2.0735480882947677</v>
      </c>
      <c r="P208" s="32">
        <f t="shared" si="10"/>
        <v>0.80027379941745103</v>
      </c>
      <c r="Q208" s="12">
        <v>39.892736296660786</v>
      </c>
      <c r="R208" s="12">
        <v>0.82535750261399066</v>
      </c>
      <c r="S208" s="17"/>
      <c r="T208" s="11"/>
      <c r="U208" s="18"/>
      <c r="V208" s="15"/>
      <c r="W208" s="15"/>
      <c r="X208" s="12"/>
      <c r="Y208" s="15"/>
      <c r="Z208" s="12"/>
      <c r="AA208" s="11"/>
      <c r="AB208" s="11"/>
      <c r="AC208" s="11"/>
      <c r="AD208" s="11"/>
      <c r="AE208" s="12"/>
      <c r="AF208" s="15"/>
      <c r="AG208" s="11"/>
    </row>
    <row r="209" spans="1:33" x14ac:dyDescent="0.25">
      <c r="A209" s="71" t="s">
        <v>189</v>
      </c>
      <c r="B209" s="11">
        <v>5299.3353177939598</v>
      </c>
      <c r="C209" s="11">
        <v>8517.9718616871578</v>
      </c>
      <c r="D209" s="46">
        <f>1/#REF!</f>
        <v>157.36992007630221</v>
      </c>
      <c r="E209" s="32">
        <f t="shared" si="0"/>
        <v>2.1611855568863341</v>
      </c>
      <c r="F209" s="47">
        <f t="shared" si="1"/>
        <v>6.3613013108523617E-2</v>
      </c>
      <c r="G209" s="32">
        <f t="shared" si="2"/>
        <v>2.2309102939048895</v>
      </c>
      <c r="H209" s="46">
        <f t="shared" si="3"/>
        <v>161.03472925387356</v>
      </c>
      <c r="I209" s="32">
        <f t="shared" si="4"/>
        <v>2.1789316393518718</v>
      </c>
      <c r="J209" s="47">
        <f t="shared" si="5"/>
        <v>4.557350753526368E-2</v>
      </c>
      <c r="K209" s="32">
        <f t="shared" si="6"/>
        <v>5.7839630790967904</v>
      </c>
      <c r="L209" s="47">
        <f t="shared" si="7"/>
        <v>3.9020621502432885E-2</v>
      </c>
      <c r="M209" s="32">
        <f t="shared" si="8"/>
        <v>6.1807743842760887</v>
      </c>
      <c r="N209" s="49">
        <f>#REF!*(1-$AL209*$G209)</f>
        <v>6.2098406016722375E-3</v>
      </c>
      <c r="O209" s="32">
        <f t="shared" si="9"/>
        <v>2.1789316393518718</v>
      </c>
      <c r="P209" s="32">
        <f t="shared" si="10"/>
        <v>0.35253376096287892</v>
      </c>
      <c r="Q209" s="12">
        <v>39.971025536831576</v>
      </c>
      <c r="R209" s="12">
        <v>0.86511688333935166</v>
      </c>
      <c r="S209" s="17"/>
      <c r="T209" s="11"/>
      <c r="U209" s="18"/>
      <c r="V209" s="15"/>
      <c r="W209" s="15"/>
      <c r="X209" s="12"/>
      <c r="Y209" s="15"/>
      <c r="Z209" s="12"/>
      <c r="AA209" s="11"/>
      <c r="AB209" s="11"/>
      <c r="AC209" s="11"/>
      <c r="AD209" s="11"/>
      <c r="AE209" s="12"/>
      <c r="AF209" s="15"/>
      <c r="AG209" s="11"/>
    </row>
    <row r="210" spans="1:33" x14ac:dyDescent="0.25">
      <c r="A210" s="71" t="s">
        <v>190</v>
      </c>
      <c r="B210" s="11">
        <v>5624.1173589835898</v>
      </c>
      <c r="C210" s="11">
        <v>10455.573849162342</v>
      </c>
      <c r="D210" s="46">
        <f>1/#REF!</f>
        <v>159.44855095601017</v>
      </c>
      <c r="E210" s="32">
        <f t="shared" si="0"/>
        <v>2.2027195145630816</v>
      </c>
      <c r="F210" s="47">
        <f t="shared" si="1"/>
        <v>4.6468768937679511E-2</v>
      </c>
      <c r="G210" s="32">
        <f t="shared" si="2"/>
        <v>1.1083050449925838</v>
      </c>
      <c r="H210" s="46">
        <f t="shared" si="3"/>
        <v>159.73081530552628</v>
      </c>
      <c r="I210" s="32">
        <f t="shared" si="4"/>
        <v>2.2039048120058458</v>
      </c>
      <c r="J210" s="47">
        <f t="shared" si="5"/>
        <v>4.5067085609496634E-2</v>
      </c>
      <c r="K210" s="32">
        <f t="shared" si="6"/>
        <v>1.7113059757662794</v>
      </c>
      <c r="L210" s="47">
        <f t="shared" si="7"/>
        <v>3.8902009934349925E-2</v>
      </c>
      <c r="M210" s="32">
        <f t="shared" si="8"/>
        <v>2.7902982928489743</v>
      </c>
      <c r="N210" s="49">
        <f>#REF!*(1-$AL210*$G210)</f>
        <v>6.2605327474679366E-3</v>
      </c>
      <c r="O210" s="32">
        <f t="shared" si="9"/>
        <v>2.2039048120058458</v>
      </c>
      <c r="P210" s="32">
        <f t="shared" si="10"/>
        <v>0.78984559380409325</v>
      </c>
      <c r="Q210" s="12">
        <v>40.322310115702223</v>
      </c>
      <c r="R210" s="12">
        <v>0.88668324161954049</v>
      </c>
      <c r="S210" s="17"/>
      <c r="T210" s="11"/>
      <c r="U210" s="18"/>
      <c r="V210" s="15"/>
      <c r="W210" s="15"/>
      <c r="X210" s="12"/>
      <c r="Y210" s="15"/>
      <c r="Z210" s="12"/>
      <c r="AA210" s="11"/>
      <c r="AB210" s="11"/>
      <c r="AC210" s="11"/>
      <c r="AD210" s="11"/>
      <c r="AE210" s="12"/>
      <c r="AF210" s="15"/>
      <c r="AG210" s="11"/>
    </row>
    <row r="211" spans="1:33" x14ac:dyDescent="0.25">
      <c r="A211" s="71" t="s">
        <v>191</v>
      </c>
      <c r="B211" s="11">
        <v>3006.1179754652298</v>
      </c>
      <c r="C211" s="11">
        <v>7346.7707792089941</v>
      </c>
      <c r="D211" s="46">
        <f>1/#REF!</f>
        <v>157.57404025054748</v>
      </c>
      <c r="E211" s="32">
        <f t="shared" si="0"/>
        <v>2.3963409605430024</v>
      </c>
      <c r="F211" s="47">
        <f t="shared" si="1"/>
        <v>4.9379056175615756E-2</v>
      </c>
      <c r="G211" s="32">
        <f t="shared" si="2"/>
        <v>1.4317809434699333</v>
      </c>
      <c r="H211" s="46">
        <f t="shared" si="3"/>
        <v>158.99030426577571</v>
      </c>
      <c r="I211" s="32">
        <f t="shared" si="4"/>
        <v>2.4062370796398884</v>
      </c>
      <c r="J211" s="47">
        <f t="shared" si="5"/>
        <v>4.2288399199046027E-2</v>
      </c>
      <c r="K211" s="32">
        <f t="shared" si="6"/>
        <v>4.4367565768699206</v>
      </c>
      <c r="L211" s="47">
        <f t="shared" si="7"/>
        <v>3.6673459482268501E-2</v>
      </c>
      <c r="M211" s="32">
        <f t="shared" si="8"/>
        <v>5.0472552744865595</v>
      </c>
      <c r="N211" s="49">
        <f>#REF!*(1-$AL211*$G211)</f>
        <v>6.2896917181085006E-3</v>
      </c>
      <c r="O211" s="32">
        <f t="shared" si="9"/>
        <v>2.4062370796398884</v>
      </c>
      <c r="P211" s="32">
        <f t="shared" si="10"/>
        <v>0.47674170391246296</v>
      </c>
      <c r="Q211" s="12">
        <v>40.651313460009519</v>
      </c>
      <c r="R211" s="12">
        <v>0.9727334265738462</v>
      </c>
      <c r="S211" s="17"/>
      <c r="T211" s="11"/>
      <c r="U211" s="18"/>
      <c r="V211" s="15"/>
      <c r="W211" s="15"/>
      <c r="X211" s="12"/>
      <c r="Y211" s="15"/>
      <c r="Z211" s="12"/>
      <c r="AA211" s="11"/>
      <c r="AB211" s="11"/>
      <c r="AC211" s="11"/>
      <c r="AD211" s="11"/>
      <c r="AE211" s="12"/>
      <c r="AF211" s="15"/>
      <c r="AG211" s="11"/>
    </row>
    <row r="212" spans="1:33" x14ac:dyDescent="0.25">
      <c r="A212" s="71" t="s">
        <v>192</v>
      </c>
      <c r="B212" s="11">
        <v>202.200877091059</v>
      </c>
      <c r="C212" s="11">
        <v>95.888270837186042</v>
      </c>
      <c r="D212" s="46">
        <f>1/#REF!</f>
        <v>3.2477073713991382</v>
      </c>
      <c r="E212" s="32">
        <f t="shared" si="0"/>
        <v>2.1017141512776365</v>
      </c>
      <c r="F212" s="47">
        <f t="shared" si="1"/>
        <v>0.10778442053478317</v>
      </c>
      <c r="G212" s="32">
        <f t="shared" si="2"/>
        <v>0.57001154884982619</v>
      </c>
      <c r="H212" s="46">
        <f t="shared" si="3"/>
        <v>3.2491117612572662</v>
      </c>
      <c r="I212" s="32">
        <f t="shared" si="4"/>
        <v>2.1018624322239621</v>
      </c>
      <c r="J212" s="47">
        <f t="shared" si="5"/>
        <v>0.10740955018752781</v>
      </c>
      <c r="K212" s="32">
        <f t="shared" si="6"/>
        <v>0.60671766620644307</v>
      </c>
      <c r="L212" s="47">
        <f t="shared" si="7"/>
        <v>4.5580545909339998</v>
      </c>
      <c r="M212" s="32">
        <f t="shared" si="8"/>
        <v>2.1876773094954891</v>
      </c>
      <c r="N212" s="49">
        <f>#REF!*(1-$AL212*$G212)</f>
        <v>0.30777642429050922</v>
      </c>
      <c r="O212" s="32">
        <f t="shared" si="9"/>
        <v>2.1018624322239621</v>
      </c>
      <c r="P212" s="32">
        <f t="shared" si="10"/>
        <v>0.96077352135113692</v>
      </c>
      <c r="Q212" s="16">
        <v>1726.8868244808705</v>
      </c>
      <c r="R212" s="16">
        <v>35.414575991973983</v>
      </c>
      <c r="S212" s="17" t="s">
        <v>83</v>
      </c>
      <c r="T212" s="11"/>
      <c r="U212" s="18"/>
      <c r="V212" s="15"/>
      <c r="W212" s="15"/>
      <c r="X212" s="12"/>
      <c r="Y212" s="15"/>
      <c r="Z212" s="12"/>
      <c r="AA212" s="11"/>
      <c r="AB212" s="11"/>
      <c r="AC212" s="11"/>
      <c r="AD212" s="11"/>
      <c r="AE212" s="12"/>
      <c r="AF212" s="15"/>
      <c r="AG212" s="11"/>
    </row>
    <row r="213" spans="1:33" x14ac:dyDescent="0.25">
      <c r="A213" s="10"/>
      <c r="B213" s="11"/>
      <c r="C213" s="11"/>
      <c r="D213" s="11"/>
      <c r="E213" s="12"/>
      <c r="F213" s="13"/>
      <c r="G213" s="12"/>
      <c r="H213" s="11"/>
      <c r="I213" s="12"/>
      <c r="J213" s="13"/>
      <c r="K213" s="11"/>
      <c r="L213" s="13"/>
      <c r="M213" s="11"/>
      <c r="N213" s="14"/>
      <c r="O213" s="12"/>
      <c r="P213" s="15"/>
      <c r="Q213" s="12"/>
      <c r="R213" s="12"/>
      <c r="S213" s="17"/>
      <c r="T213" s="11"/>
      <c r="U213" s="18"/>
      <c r="V213" s="15"/>
      <c r="W213" s="15"/>
      <c r="X213" s="12"/>
      <c r="Y213" s="15"/>
      <c r="Z213" s="12"/>
      <c r="AA213" s="11"/>
      <c r="AB213" s="11"/>
      <c r="AC213" s="11"/>
      <c r="AD213" s="11"/>
      <c r="AE213" s="12"/>
      <c r="AF213" s="15"/>
      <c r="AG213" s="11"/>
    </row>
    <row r="214" spans="1:33" ht="45" x14ac:dyDescent="0.25">
      <c r="A214" s="10"/>
      <c r="B214" s="11"/>
      <c r="C214" s="11"/>
      <c r="D214" s="11"/>
      <c r="E214" s="12"/>
      <c r="F214" s="13"/>
      <c r="G214" s="12"/>
      <c r="H214" s="11"/>
      <c r="I214" s="12"/>
      <c r="J214" s="13"/>
      <c r="K214" s="11"/>
      <c r="L214" s="13"/>
      <c r="M214" s="11"/>
      <c r="N214" s="14"/>
      <c r="O214" s="12"/>
      <c r="P214" s="28"/>
      <c r="Q214" s="86" t="s">
        <v>235</v>
      </c>
      <c r="R214" s="111" t="s">
        <v>234</v>
      </c>
      <c r="S214" s="87" t="s">
        <v>26</v>
      </c>
      <c r="T214" s="11"/>
      <c r="U214" s="18"/>
      <c r="V214" s="15"/>
      <c r="W214" s="15"/>
      <c r="X214" s="12"/>
      <c r="Y214" s="15"/>
      <c r="Z214" s="12"/>
      <c r="AA214" s="11"/>
      <c r="AB214" s="11"/>
      <c r="AC214" s="11"/>
      <c r="AD214" s="11"/>
      <c r="AE214" s="12"/>
      <c r="AF214" s="15"/>
      <c r="AG214" s="11"/>
    </row>
    <row r="215" spans="1:33" x14ac:dyDescent="0.25">
      <c r="A215" s="10"/>
      <c r="B215" s="11"/>
      <c r="C215" s="11"/>
      <c r="D215" s="11"/>
      <c r="E215" s="12"/>
      <c r="F215" s="13"/>
      <c r="G215" s="12"/>
      <c r="H215" s="11"/>
      <c r="I215" s="12"/>
      <c r="J215" s="13"/>
      <c r="K215" s="11"/>
      <c r="L215" s="13"/>
      <c r="M215" s="11"/>
      <c r="N215" s="14"/>
      <c r="O215" s="12"/>
      <c r="P215" s="29"/>
      <c r="Q215" s="88">
        <v>37.06</v>
      </c>
      <c r="R215" s="92">
        <v>0.7</v>
      </c>
      <c r="S215" s="93">
        <v>4.5</v>
      </c>
      <c r="T215" s="11"/>
      <c r="U215" s="18"/>
      <c r="V215" s="15"/>
      <c r="W215" s="15"/>
      <c r="X215" s="12"/>
      <c r="Y215" s="15"/>
      <c r="Z215" s="12"/>
      <c r="AA215" s="11"/>
      <c r="AB215" s="11"/>
      <c r="AC215" s="11"/>
      <c r="AD215" s="11"/>
      <c r="AE215" s="12"/>
      <c r="AF215" s="15"/>
      <c r="AG215" s="11"/>
    </row>
    <row r="216" spans="1:33" x14ac:dyDescent="0.25">
      <c r="A216" s="10"/>
      <c r="B216" s="11"/>
      <c r="C216" s="11"/>
      <c r="D216" s="11"/>
      <c r="E216" s="12"/>
      <c r="F216" s="13"/>
      <c r="G216" s="12"/>
      <c r="H216" s="11"/>
      <c r="I216" s="12"/>
      <c r="J216" s="13"/>
      <c r="K216" s="11"/>
      <c r="L216" s="13"/>
      <c r="M216" s="11"/>
      <c r="N216" s="14"/>
      <c r="O216" s="12"/>
      <c r="P216" s="15"/>
      <c r="Q216" s="12"/>
      <c r="R216" s="12"/>
      <c r="S216" s="17"/>
      <c r="T216" s="11"/>
      <c r="U216" s="18"/>
      <c r="V216" s="15"/>
      <c r="W216" s="15"/>
      <c r="X216" s="12"/>
      <c r="Y216" s="15"/>
      <c r="Z216" s="12"/>
      <c r="AA216" s="11"/>
      <c r="AB216" s="11"/>
      <c r="AC216" s="11"/>
      <c r="AD216" s="11"/>
      <c r="AE216" s="12"/>
      <c r="AF216" s="15"/>
      <c r="AG216" s="11"/>
    </row>
    <row r="217" spans="1:33" x14ac:dyDescent="0.25">
      <c r="A217" s="10"/>
      <c r="B217" s="11"/>
      <c r="C217" s="11"/>
      <c r="D217" s="11"/>
      <c r="E217" s="12"/>
      <c r="F217" s="13"/>
      <c r="G217" s="12"/>
      <c r="H217" s="11"/>
      <c r="I217" s="12"/>
      <c r="J217" s="13"/>
      <c r="K217" s="11"/>
      <c r="L217" s="13"/>
      <c r="M217" s="11"/>
      <c r="N217" s="13"/>
      <c r="O217" s="12"/>
      <c r="P217" s="15"/>
      <c r="Q217" s="12"/>
      <c r="R217" s="12"/>
      <c r="S217" s="17"/>
      <c r="T217" s="11"/>
      <c r="U217" s="18"/>
      <c r="V217" s="15"/>
      <c r="W217" s="15"/>
      <c r="X217" s="12"/>
      <c r="Y217" s="15"/>
      <c r="Z217" s="12"/>
      <c r="AA217" s="11"/>
      <c r="AB217" s="11"/>
      <c r="AC217" s="11"/>
      <c r="AD217" s="11"/>
      <c r="AE217" s="12"/>
      <c r="AF217" s="15"/>
      <c r="AG217" s="11"/>
    </row>
    <row r="218" spans="1:33" x14ac:dyDescent="0.25">
      <c r="A218" s="2" t="s">
        <v>204</v>
      </c>
      <c r="B218" s="112"/>
      <c r="C218" s="113"/>
      <c r="D218" s="114" t="s">
        <v>0</v>
      </c>
      <c r="E218" s="115"/>
      <c r="F218" s="115"/>
      <c r="G218" s="116"/>
      <c r="H218" s="114" t="s">
        <v>1</v>
      </c>
      <c r="I218" s="115"/>
      <c r="J218" s="115"/>
      <c r="K218" s="115"/>
      <c r="L218" s="115"/>
      <c r="M218" s="115"/>
      <c r="N218" s="115"/>
      <c r="O218" s="115"/>
      <c r="P218" s="116"/>
      <c r="Q218" s="117" t="s">
        <v>2</v>
      </c>
      <c r="R218" s="118"/>
      <c r="S218" s="118"/>
      <c r="T218" s="119" t="s">
        <v>195</v>
      </c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F218" s="120"/>
      <c r="AG218" s="120"/>
    </row>
    <row r="219" spans="1:33" ht="48" thickBot="1" x14ac:dyDescent="0.3">
      <c r="A219" s="3" t="s">
        <v>4</v>
      </c>
      <c r="B219" s="100" t="s">
        <v>5</v>
      </c>
      <c r="C219" s="101" t="s">
        <v>6</v>
      </c>
      <c r="D219" s="5" t="s">
        <v>193</v>
      </c>
      <c r="E219" s="4" t="s">
        <v>7</v>
      </c>
      <c r="F219" s="4" t="s">
        <v>194</v>
      </c>
      <c r="G219" s="6" t="s">
        <v>7</v>
      </c>
      <c r="H219" s="5" t="s">
        <v>196</v>
      </c>
      <c r="I219" s="4" t="s">
        <v>7</v>
      </c>
      <c r="J219" s="4" t="s">
        <v>197</v>
      </c>
      <c r="K219" s="4" t="s">
        <v>7</v>
      </c>
      <c r="L219" s="4" t="s">
        <v>198</v>
      </c>
      <c r="M219" s="4" t="s">
        <v>7</v>
      </c>
      <c r="N219" s="4" t="s">
        <v>199</v>
      </c>
      <c r="O219" s="4" t="s">
        <v>7</v>
      </c>
      <c r="P219" s="6" t="s">
        <v>8</v>
      </c>
      <c r="Q219" s="7" t="s">
        <v>9</v>
      </c>
      <c r="R219" s="7" t="s">
        <v>10</v>
      </c>
      <c r="S219" s="74" t="s">
        <v>11</v>
      </c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</row>
    <row r="220" spans="1:33" ht="16.5" thickTop="1" x14ac:dyDescent="0.25">
      <c r="A220" s="10" t="s">
        <v>205</v>
      </c>
      <c r="B220" s="99">
        <v>776.53250034140603</v>
      </c>
      <c r="C220" s="102">
        <f t="shared" ref="C220:C248" si="11">$AB220*$AF220/1.033</f>
        <v>1343.0885019092261</v>
      </c>
      <c r="D220" s="104">
        <f t="shared" ref="D220:D248" si="12">1/$AH220</f>
        <v>186.30522796020054</v>
      </c>
      <c r="E220" s="105">
        <f t="shared" ref="E220:E248" si="13">$AI220</f>
        <v>2.1936762199944453</v>
      </c>
      <c r="F220" s="106">
        <f t="shared" ref="F220:F248" si="14">$I220</f>
        <v>4.6565586598502968E-2</v>
      </c>
      <c r="G220" s="107">
        <f t="shared" ref="G220:G248" si="15">$J220</f>
        <v>3.2326862098080409</v>
      </c>
      <c r="H220" s="104">
        <f t="shared" ref="H220:H248" si="16">1/$BS220</f>
        <v>185.84385955597392</v>
      </c>
      <c r="I220" s="105">
        <f t="shared" ref="I220:I248" si="17">$BT220</f>
        <v>2.207610522005294</v>
      </c>
      <c r="J220" s="106">
        <f t="shared" ref="J220:J248" si="18">ABS(($I220/$G220-($AM220*$AN220))/(1/$G220-$AM220))</f>
        <v>4.8525238301713902E-2</v>
      </c>
      <c r="K220" s="107">
        <f t="shared" ref="K220:K248" si="19">ABS(SQRT((($I220-$BO220)*$H220/100/$G220)^2+($J220/$G220/100*$I220)^2)/(1/$G220-$AM220)*100/$BO220)</f>
        <v>5.0798140488783012</v>
      </c>
      <c r="L220" s="108">
        <f t="shared" ref="L220:L248" si="20">$BO220*$BS220*137.88</f>
        <v>3.600151155397828E-2</v>
      </c>
      <c r="M220" s="105">
        <f t="shared" ref="M220:M248" si="21">SQRT($BT220^2+$BP220^2)</f>
        <v>5.5387773910900089</v>
      </c>
      <c r="N220" s="109">
        <f t="shared" ref="N220:N248" si="22">$AH220*(1-$AM220*$G220)</f>
        <v>5.3808611292793995E-3</v>
      </c>
      <c r="O220" s="105">
        <f t="shared" ref="O220:O248" si="23">SQRT($AI220^2+($AM220*$H220/(1/$G220-$AM220))^2)</f>
        <v>2.207610522005294</v>
      </c>
      <c r="P220" s="107">
        <f t="shared" ref="P220:P248" si="24">$BT220/$BR220</f>
        <v>0.39857361401752334</v>
      </c>
      <c r="Q220" s="12">
        <v>34.516072030287518</v>
      </c>
      <c r="R220" s="12">
        <v>0.75862547519161372</v>
      </c>
      <c r="S220" s="20"/>
      <c r="T220" s="11"/>
      <c r="U220" s="18"/>
      <c r="V220" s="15"/>
      <c r="W220" s="15"/>
      <c r="X220" s="12"/>
      <c r="Y220" s="15"/>
      <c r="Z220" s="12"/>
      <c r="AA220" s="11"/>
      <c r="AB220" s="11"/>
      <c r="AC220" s="11"/>
      <c r="AD220" s="11"/>
      <c r="AE220" s="12"/>
      <c r="AF220" s="15"/>
      <c r="AG220" s="11"/>
    </row>
    <row r="221" spans="1:33" x14ac:dyDescent="0.25">
      <c r="A221" s="10" t="s">
        <v>206</v>
      </c>
      <c r="B221" s="99">
        <v>334.29845652419101</v>
      </c>
      <c r="C221" s="103">
        <f t="shared" si="11"/>
        <v>463.62250952423545</v>
      </c>
      <c r="D221" s="104">
        <f t="shared" si="12"/>
        <v>184.22623671569636</v>
      </c>
      <c r="E221" s="105">
        <f t="shared" si="13"/>
        <v>2.8205225085114281</v>
      </c>
      <c r="F221" s="106">
        <f t="shared" si="14"/>
        <v>5.4573317731023224E-2</v>
      </c>
      <c r="G221" s="107">
        <f t="shared" si="15"/>
        <v>4.5557398197892587</v>
      </c>
      <c r="H221" s="104">
        <f t="shared" si="16"/>
        <v>185.26742064987769</v>
      </c>
      <c r="I221" s="105">
        <f t="shared" si="17"/>
        <v>2.8765937906876964</v>
      </c>
      <c r="J221" s="106">
        <f t="shared" si="18"/>
        <v>5.0146249870485569E-2</v>
      </c>
      <c r="K221" s="107">
        <f t="shared" si="19"/>
        <v>10.182840304631821</v>
      </c>
      <c r="L221" s="108">
        <f t="shared" si="20"/>
        <v>3.7319917921290031E-2</v>
      </c>
      <c r="M221" s="105">
        <f t="shared" si="21"/>
        <v>10.581352867486146</v>
      </c>
      <c r="N221" s="109">
        <f t="shared" si="22"/>
        <v>5.3976030782542242E-3</v>
      </c>
      <c r="O221" s="105">
        <f t="shared" si="23"/>
        <v>2.8765937906876964</v>
      </c>
      <c r="P221" s="107">
        <f t="shared" si="24"/>
        <v>0.27185501010241803</v>
      </c>
      <c r="Q221" s="12">
        <v>34.552297807238865</v>
      </c>
      <c r="R221" s="12">
        <v>0.97891486107065051</v>
      </c>
      <c r="S221" s="17"/>
      <c r="T221" s="11"/>
      <c r="U221" s="18"/>
      <c r="V221" s="15"/>
      <c r="W221" s="15"/>
      <c r="X221" s="12"/>
      <c r="Y221" s="15"/>
      <c r="Z221" s="12"/>
      <c r="AA221" s="11"/>
      <c r="AB221" s="11"/>
      <c r="AC221" s="11"/>
      <c r="AD221" s="11"/>
      <c r="AE221" s="12"/>
      <c r="AF221" s="15"/>
      <c r="AG221" s="11"/>
    </row>
    <row r="222" spans="1:33" x14ac:dyDescent="0.25">
      <c r="A222" s="10" t="s">
        <v>207</v>
      </c>
      <c r="B222" s="99">
        <v>75.961350602112205</v>
      </c>
      <c r="C222" s="103">
        <f t="shared" si="11"/>
        <v>79.247931029483354</v>
      </c>
      <c r="D222" s="104">
        <f t="shared" si="12"/>
        <v>182.72110196644795</v>
      </c>
      <c r="E222" s="105">
        <f t="shared" si="13"/>
        <v>3.112961499605317</v>
      </c>
      <c r="F222" s="106">
        <f t="shared" si="14"/>
        <v>5.8911856674694965E-2</v>
      </c>
      <c r="G222" s="107">
        <f t="shared" si="15"/>
        <v>14.579223361861454</v>
      </c>
      <c r="H222" s="104">
        <f t="shared" si="16"/>
        <v>196.19217751475395</v>
      </c>
      <c r="I222" s="105">
        <f t="shared" si="17"/>
        <v>5.2754696524357128</v>
      </c>
      <c r="J222" s="106">
        <f t="shared" si="18"/>
        <v>1.4810436565883059E-3</v>
      </c>
      <c r="K222" s="107">
        <f t="shared" si="19"/>
        <v>2484.6261899964516</v>
      </c>
      <c r="L222" s="108">
        <f t="shared" si="20"/>
        <v>1.0408483251328356E-3</v>
      </c>
      <c r="M222" s="105">
        <f t="shared" si="21"/>
        <v>2484.6317905469086</v>
      </c>
      <c r="N222" s="109">
        <f t="shared" si="22"/>
        <v>5.0970431781093744E-3</v>
      </c>
      <c r="O222" s="105">
        <f t="shared" si="23"/>
        <v>5.2754696524357128</v>
      </c>
      <c r="P222" s="107">
        <f t="shared" si="24"/>
        <v>2.1232400199123649E-3</v>
      </c>
      <c r="Q222" s="12">
        <v>34.643803541813305</v>
      </c>
      <c r="R222" s="12">
        <v>1.1419994343442819</v>
      </c>
      <c r="S222" s="17"/>
      <c r="T222" s="11"/>
      <c r="U222" s="18"/>
      <c r="V222" s="15"/>
      <c r="W222" s="15"/>
      <c r="X222" s="12"/>
      <c r="Y222" s="15"/>
      <c r="Z222" s="12"/>
      <c r="AA222" s="11"/>
      <c r="AB222" s="11"/>
      <c r="AC222" s="11"/>
      <c r="AD222" s="11"/>
      <c r="AE222" s="12"/>
      <c r="AF222" s="15"/>
      <c r="AG222" s="11"/>
    </row>
    <row r="223" spans="1:33" x14ac:dyDescent="0.25">
      <c r="A223" s="10" t="s">
        <v>208</v>
      </c>
      <c r="B223" s="99">
        <v>393.54237126005597</v>
      </c>
      <c r="C223" s="103">
        <f t="shared" si="11"/>
        <v>634.06808718263983</v>
      </c>
      <c r="D223" s="104">
        <f t="shared" si="12"/>
        <v>180.97666585438395</v>
      </c>
      <c r="E223" s="105">
        <f t="shared" si="13"/>
        <v>2.322343531998202</v>
      </c>
      <c r="F223" s="106">
        <f t="shared" si="14"/>
        <v>5.0630111481350409E-2</v>
      </c>
      <c r="G223" s="107">
        <f t="shared" si="15"/>
        <v>4.3635132815262381</v>
      </c>
      <c r="H223" s="104">
        <f t="shared" si="16"/>
        <v>185.51799119752872</v>
      </c>
      <c r="I223" s="105">
        <f t="shared" si="17"/>
        <v>2.5793780183621422</v>
      </c>
      <c r="J223" s="106">
        <f t="shared" si="18"/>
        <v>3.0873646366759541E-2</v>
      </c>
      <c r="K223" s="107">
        <f t="shared" si="19"/>
        <v>30.245334593082479</v>
      </c>
      <c r="L223" s="108">
        <f t="shared" si="20"/>
        <v>2.2945798052094856E-2</v>
      </c>
      <c r="M223" s="105">
        <f t="shared" si="21"/>
        <v>30.355122394896078</v>
      </c>
      <c r="N223" s="109">
        <f t="shared" si="22"/>
        <v>5.3903127860804529E-3</v>
      </c>
      <c r="O223" s="105">
        <f t="shared" si="23"/>
        <v>2.5793780183621422</v>
      </c>
      <c r="P223" s="107">
        <f t="shared" si="24"/>
        <v>8.497340201124802E-2</v>
      </c>
      <c r="Q223" s="12">
        <v>35.348289002340898</v>
      </c>
      <c r="R223" s="12">
        <v>0.82533447407911387</v>
      </c>
      <c r="S223" s="17"/>
      <c r="T223" s="11"/>
      <c r="U223" s="18"/>
      <c r="V223" s="15"/>
      <c r="W223" s="15"/>
      <c r="X223" s="12"/>
      <c r="Y223" s="15"/>
      <c r="Z223" s="12"/>
      <c r="AA223" s="11"/>
      <c r="AB223" s="11"/>
      <c r="AC223" s="11"/>
      <c r="AD223" s="11"/>
      <c r="AE223" s="12"/>
      <c r="AF223" s="15"/>
      <c r="AG223" s="11"/>
    </row>
    <row r="224" spans="1:33" x14ac:dyDescent="0.25">
      <c r="A224" s="10" t="s">
        <v>209</v>
      </c>
      <c r="B224" s="99">
        <v>607.52778859994203</v>
      </c>
      <c r="C224" s="103">
        <f t="shared" si="11"/>
        <v>1192.3061448156936</v>
      </c>
      <c r="D224" s="104">
        <f t="shared" si="12"/>
        <v>180.64852647485998</v>
      </c>
      <c r="E224" s="105">
        <f t="shared" si="13"/>
        <v>2.2253967574116174</v>
      </c>
      <c r="F224" s="106">
        <f t="shared" si="14"/>
        <v>4.7174993822382272E-2</v>
      </c>
      <c r="G224" s="107">
        <f t="shared" si="15"/>
        <v>3.59748983187181</v>
      </c>
      <c r="H224" s="104">
        <f t="shared" si="16"/>
        <v>181.77488477908773</v>
      </c>
      <c r="I224" s="105">
        <f t="shared" si="17"/>
        <v>2.2686545502374229</v>
      </c>
      <c r="J224" s="106">
        <f t="shared" si="18"/>
        <v>4.224438187341395E-2</v>
      </c>
      <c r="K224" s="107">
        <f t="shared" si="19"/>
        <v>9.2365823478688132</v>
      </c>
      <c r="L224" s="108">
        <f t="shared" si="20"/>
        <v>3.204323512450611E-2</v>
      </c>
      <c r="M224" s="105">
        <f t="shared" si="21"/>
        <v>9.5111117613702092</v>
      </c>
      <c r="N224" s="109">
        <f t="shared" si="22"/>
        <v>5.5013100473990505E-3</v>
      </c>
      <c r="O224" s="105">
        <f t="shared" si="23"/>
        <v>2.2686545502374229</v>
      </c>
      <c r="P224" s="107">
        <f t="shared" si="24"/>
        <v>0.23852674715185887</v>
      </c>
      <c r="Q224" s="32">
        <v>35.56749180818322</v>
      </c>
      <c r="R224" s="12">
        <v>0.79369504003890101</v>
      </c>
      <c r="S224" s="17"/>
      <c r="T224" s="11"/>
      <c r="U224" s="18"/>
      <c r="V224" s="15"/>
      <c r="W224" s="15"/>
      <c r="X224" s="12"/>
      <c r="Y224" s="15"/>
      <c r="Z224" s="12"/>
      <c r="AA224" s="11"/>
      <c r="AB224" s="11"/>
      <c r="AC224" s="11"/>
      <c r="AD224" s="11"/>
      <c r="AE224" s="12"/>
      <c r="AF224" s="15"/>
      <c r="AG224" s="11"/>
    </row>
    <row r="225" spans="1:33" x14ac:dyDescent="0.25">
      <c r="A225" s="10" t="s">
        <v>210</v>
      </c>
      <c r="B225" s="99">
        <v>442.06029103672398</v>
      </c>
      <c r="C225" s="103">
        <f t="shared" si="11"/>
        <v>630.98590734904701</v>
      </c>
      <c r="D225" s="104">
        <f t="shared" si="12"/>
        <v>180.62367148284184</v>
      </c>
      <c r="E225" s="105">
        <f t="shared" si="13"/>
        <v>2.2794219770616211</v>
      </c>
      <c r="F225" s="106">
        <f t="shared" si="14"/>
        <v>4.6654058833507123E-2</v>
      </c>
      <c r="G225" s="107">
        <f t="shared" si="15"/>
        <v>4.1392751042208245</v>
      </c>
      <c r="H225" s="104">
        <f t="shared" si="16"/>
        <v>182.88916646963801</v>
      </c>
      <c r="I225" s="105">
        <f t="shared" si="17"/>
        <v>2.391709039176817</v>
      </c>
      <c r="J225" s="106">
        <f t="shared" si="18"/>
        <v>3.6728976432004963E-2</v>
      </c>
      <c r="K225" s="107">
        <f t="shared" si="19"/>
        <v>16.671733975962471</v>
      </c>
      <c r="L225" s="108">
        <f t="shared" si="20"/>
        <v>2.7689946693947923E-2</v>
      </c>
      <c r="M225" s="105">
        <f t="shared" si="21"/>
        <v>16.842416272415949</v>
      </c>
      <c r="N225" s="109">
        <f t="shared" si="22"/>
        <v>5.4677924302641134E-3</v>
      </c>
      <c r="O225" s="105">
        <f t="shared" si="23"/>
        <v>2.391709039176817</v>
      </c>
      <c r="P225" s="107">
        <f t="shared" si="24"/>
        <v>0.14200510191010376</v>
      </c>
      <c r="Q225" s="32">
        <v>35.595766357591494</v>
      </c>
      <c r="R225" s="12">
        <v>0.81447952721529859</v>
      </c>
      <c r="S225" s="17"/>
      <c r="T225" s="11"/>
      <c r="U225" s="18"/>
      <c r="V225" s="15"/>
      <c r="W225" s="15"/>
      <c r="X225" s="12"/>
      <c r="Y225" s="15"/>
      <c r="Z225" s="12"/>
      <c r="AA225" s="11"/>
      <c r="AB225" s="11"/>
      <c r="AC225" s="11"/>
      <c r="AD225" s="11"/>
      <c r="AE225" s="12"/>
      <c r="AF225" s="15"/>
      <c r="AG225" s="11"/>
    </row>
    <row r="226" spans="1:33" x14ac:dyDescent="0.25">
      <c r="A226" s="10" t="s">
        <v>211</v>
      </c>
      <c r="B226" s="99">
        <v>307.41521772941098</v>
      </c>
      <c r="C226" s="103">
        <f t="shared" si="11"/>
        <v>419.63095156335555</v>
      </c>
      <c r="D226" s="104">
        <f t="shared" si="12"/>
        <v>177.92644376028383</v>
      </c>
      <c r="E226" s="105">
        <f t="shared" si="13"/>
        <v>2.375231018550048</v>
      </c>
      <c r="F226" s="106">
        <f t="shared" si="14"/>
        <v>4.9405491948421663E-2</v>
      </c>
      <c r="G226" s="107">
        <f t="shared" si="15"/>
        <v>4.9432215676315696</v>
      </c>
      <c r="H226" s="104">
        <f t="shared" si="16"/>
        <v>177.92644376028383</v>
      </c>
      <c r="I226" s="105">
        <f t="shared" si="17"/>
        <v>2.375231018550048</v>
      </c>
      <c r="J226" s="106">
        <f t="shared" si="18"/>
        <v>4.9405491948421663E-2</v>
      </c>
      <c r="K226" s="107">
        <f t="shared" si="19"/>
        <v>4.9432215676315696</v>
      </c>
      <c r="L226" s="108">
        <f t="shared" si="20"/>
        <v>3.8285648191935244E-2</v>
      </c>
      <c r="M226" s="105">
        <f t="shared" si="21"/>
        <v>5.484264933259535</v>
      </c>
      <c r="N226" s="109">
        <f t="shared" si="22"/>
        <v>5.6203000457159518E-3</v>
      </c>
      <c r="O226" s="105">
        <f t="shared" si="23"/>
        <v>2.375231018550048</v>
      </c>
      <c r="P226" s="107">
        <f t="shared" si="24"/>
        <v>0.43309924802235</v>
      </c>
      <c r="Q226" s="33">
        <v>36.008941816759204</v>
      </c>
      <c r="R226" s="12">
        <v>0.86089376937254147</v>
      </c>
      <c r="S226" s="17"/>
      <c r="T226" s="11"/>
      <c r="U226" s="18"/>
      <c r="V226" s="15"/>
      <c r="W226" s="15"/>
      <c r="X226" s="12"/>
      <c r="Y226" s="15"/>
      <c r="Z226" s="12"/>
      <c r="AA226" s="11"/>
      <c r="AB226" s="11"/>
      <c r="AC226" s="11"/>
      <c r="AD226" s="11"/>
      <c r="AE226" s="12"/>
      <c r="AF226" s="15"/>
      <c r="AG226" s="11"/>
    </row>
    <row r="227" spans="1:33" x14ac:dyDescent="0.25">
      <c r="A227" s="10" t="s">
        <v>212</v>
      </c>
      <c r="B227" s="99">
        <v>450.53233751510902</v>
      </c>
      <c r="C227" s="103">
        <f t="shared" si="11"/>
        <v>806.14381514837066</v>
      </c>
      <c r="D227" s="104">
        <f t="shared" si="12"/>
        <v>176.58598528976628</v>
      </c>
      <c r="E227" s="105">
        <f t="shared" si="13"/>
        <v>2.6702837174027736</v>
      </c>
      <c r="F227" s="106">
        <f t="shared" si="14"/>
        <v>4.7423476629588381E-2</v>
      </c>
      <c r="G227" s="107">
        <f t="shared" si="15"/>
        <v>6.8970993737850188</v>
      </c>
      <c r="H227" s="104">
        <f t="shared" si="16"/>
        <v>177.99868873087058</v>
      </c>
      <c r="I227" s="105">
        <f t="shared" si="17"/>
        <v>2.7295544649767898</v>
      </c>
      <c r="J227" s="106">
        <f t="shared" si="18"/>
        <v>4.1098696134934831E-2</v>
      </c>
      <c r="K227" s="107">
        <f t="shared" si="19"/>
        <v>13.590038848622479</v>
      </c>
      <c r="L227" s="108">
        <f t="shared" si="20"/>
        <v>3.1835561618393154E-2</v>
      </c>
      <c r="M227" s="105">
        <f t="shared" si="21"/>
        <v>13.861443773443765</v>
      </c>
      <c r="N227" s="109">
        <f t="shared" si="22"/>
        <v>5.6180189142402848E-3</v>
      </c>
      <c r="O227" s="105">
        <f t="shared" si="23"/>
        <v>2.7295544649767898</v>
      </c>
      <c r="P227" s="107">
        <f t="shared" si="24"/>
        <v>0.19691703906097899</v>
      </c>
      <c r="Q227" s="33">
        <v>36.372776159488332</v>
      </c>
      <c r="R227" s="36">
        <v>0.9809556740847839</v>
      </c>
    </row>
    <row r="228" spans="1:33" x14ac:dyDescent="0.25">
      <c r="A228" s="10" t="s">
        <v>213</v>
      </c>
      <c r="B228" s="99">
        <v>721.41780069251899</v>
      </c>
      <c r="C228" s="103">
        <f t="shared" si="11"/>
        <v>1675.5948512968175</v>
      </c>
      <c r="D228" s="104">
        <f t="shared" si="12"/>
        <v>176.22288693964884</v>
      </c>
      <c r="E228" s="105">
        <f t="shared" si="13"/>
        <v>2.1972417617987721</v>
      </c>
      <c r="F228" s="106">
        <f t="shared" si="14"/>
        <v>4.7316959682146456E-2</v>
      </c>
      <c r="G228" s="107">
        <f t="shared" si="15"/>
        <v>3.2667056917669113</v>
      </c>
      <c r="H228" s="104">
        <f t="shared" si="16"/>
        <v>177.57817595210787</v>
      </c>
      <c r="I228" s="105">
        <f t="shared" si="17"/>
        <v>2.2416640847656826</v>
      </c>
      <c r="J228" s="106">
        <f t="shared" si="18"/>
        <v>4.1235867005946288E-2</v>
      </c>
      <c r="K228" s="107">
        <f t="shared" si="19"/>
        <v>9.3749388651783949</v>
      </c>
      <c r="L228" s="108">
        <f t="shared" si="20"/>
        <v>3.2017455480076888E-2</v>
      </c>
      <c r="M228" s="105">
        <f t="shared" si="21"/>
        <v>9.6392186713841461</v>
      </c>
      <c r="N228" s="109">
        <f t="shared" si="22"/>
        <v>5.6313226253078309E-3</v>
      </c>
      <c r="O228" s="105">
        <f t="shared" si="23"/>
        <v>2.2416640847656826</v>
      </c>
      <c r="P228" s="107">
        <f t="shared" si="24"/>
        <v>0.23255661700262997</v>
      </c>
      <c r="Q228" s="33">
        <v>36.452477414071026</v>
      </c>
      <c r="R228" s="36">
        <v>0.80256384371441603</v>
      </c>
    </row>
    <row r="229" spans="1:33" x14ac:dyDescent="0.25">
      <c r="A229" s="10" t="s">
        <v>214</v>
      </c>
      <c r="B229" s="99">
        <v>617.48288604343804</v>
      </c>
      <c r="C229" s="103">
        <f t="shared" si="11"/>
        <v>993.75152888620755</v>
      </c>
      <c r="D229" s="104">
        <f t="shared" si="12"/>
        <v>175.90594440289695</v>
      </c>
      <c r="E229" s="105">
        <f t="shared" si="13"/>
        <v>2.2178971702591959</v>
      </c>
      <c r="F229" s="106">
        <f t="shared" si="14"/>
        <v>4.8368428353842509E-2</v>
      </c>
      <c r="G229" s="107">
        <f t="shared" si="15"/>
        <v>3.4907796454580349</v>
      </c>
      <c r="H229" s="104">
        <f t="shared" si="16"/>
        <v>177.46416779514331</v>
      </c>
      <c r="I229" s="105">
        <f t="shared" si="17"/>
        <v>2.2761090522470693</v>
      </c>
      <c r="J229" s="106">
        <f t="shared" si="18"/>
        <v>4.1373489554387036E-2</v>
      </c>
      <c r="K229" s="107">
        <f t="shared" si="19"/>
        <v>10.67433553592608</v>
      </c>
      <c r="L229" s="108">
        <f t="shared" si="20"/>
        <v>3.2144949657352755E-2</v>
      </c>
      <c r="M229" s="105">
        <f t="shared" si="21"/>
        <v>10.91430765331706</v>
      </c>
      <c r="N229" s="109">
        <f t="shared" si="22"/>
        <v>5.6349403511944743E-3</v>
      </c>
      <c r="O229" s="105">
        <f t="shared" si="23"/>
        <v>2.2761090522470693</v>
      </c>
      <c r="P229" s="107">
        <f t="shared" si="24"/>
        <v>0.208543603913833</v>
      </c>
      <c r="Q229" s="36">
        <v>36.469561989714229</v>
      </c>
      <c r="R229" s="36">
        <v>0.81104159197364312</v>
      </c>
    </row>
    <row r="230" spans="1:33" x14ac:dyDescent="0.25">
      <c r="A230" s="10" t="s">
        <v>215</v>
      </c>
      <c r="B230" s="99">
        <v>568.22740099875898</v>
      </c>
      <c r="C230" s="103">
        <f t="shared" si="11"/>
        <v>1039.7125579460715</v>
      </c>
      <c r="D230" s="104">
        <f t="shared" si="12"/>
        <v>172.97116753420292</v>
      </c>
      <c r="E230" s="105">
        <f t="shared" si="13"/>
        <v>2.2259280805921824</v>
      </c>
      <c r="F230" s="106">
        <f t="shared" si="14"/>
        <v>4.8491629954563846E-2</v>
      </c>
      <c r="G230" s="107">
        <f t="shared" si="15"/>
        <v>3.5365183278031358</v>
      </c>
      <c r="H230" s="104">
        <f t="shared" si="16"/>
        <v>173.50779532690569</v>
      </c>
      <c r="I230" s="105">
        <f t="shared" si="17"/>
        <v>2.2474453788417583</v>
      </c>
      <c r="J230" s="106">
        <f t="shared" si="18"/>
        <v>4.6042069994848625E-2</v>
      </c>
      <c r="K230" s="107">
        <f t="shared" si="19"/>
        <v>6.5147582827599502</v>
      </c>
      <c r="L230" s="108">
        <f t="shared" si="20"/>
        <v>3.6587869720371619E-2</v>
      </c>
      <c r="M230" s="105">
        <f t="shared" si="21"/>
        <v>6.8915227790138331</v>
      </c>
      <c r="N230" s="109">
        <f t="shared" si="22"/>
        <v>5.7634298108387699E-3</v>
      </c>
      <c r="O230" s="105">
        <f t="shared" si="23"/>
        <v>2.2474453788417583</v>
      </c>
      <c r="P230" s="107">
        <f t="shared" si="24"/>
        <v>0.32611738376396465</v>
      </c>
      <c r="Q230" s="12">
        <v>37.081352249809981</v>
      </c>
      <c r="R230" s="12">
        <v>0.82769955638687098</v>
      </c>
      <c r="S230" s="98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</row>
    <row r="231" spans="1:33" x14ac:dyDescent="0.25">
      <c r="A231" s="10" t="s">
        <v>216</v>
      </c>
      <c r="B231" s="99">
        <v>173.51516891361999</v>
      </c>
      <c r="C231" s="103">
        <f t="shared" si="11"/>
        <v>222.10378156933547</v>
      </c>
      <c r="D231" s="104">
        <f t="shared" si="12"/>
        <v>173.16158844690577</v>
      </c>
      <c r="E231" s="105">
        <f t="shared" si="13"/>
        <v>2.6920361711483851</v>
      </c>
      <c r="F231" s="106">
        <f t="shared" si="14"/>
        <v>4.6166277068488304E-2</v>
      </c>
      <c r="G231" s="107">
        <f t="shared" si="15"/>
        <v>6.5804242095718877</v>
      </c>
      <c r="H231" s="104">
        <f t="shared" si="16"/>
        <v>171.43707412080408</v>
      </c>
      <c r="I231" s="105">
        <f t="shared" si="17"/>
        <v>2.8703748319762687</v>
      </c>
      <c r="J231" s="106">
        <f t="shared" si="18"/>
        <v>5.4052761413775352E-2</v>
      </c>
      <c r="K231" s="107">
        <f t="shared" si="19"/>
        <v>15.480911839454171</v>
      </c>
      <c r="L231" s="108">
        <f t="shared" si="20"/>
        <v>4.3472479811920331E-2</v>
      </c>
      <c r="M231" s="105">
        <f t="shared" si="21"/>
        <v>15.744766846701641</v>
      </c>
      <c r="N231" s="109">
        <f t="shared" si="22"/>
        <v>5.8330440199611923E-3</v>
      </c>
      <c r="O231" s="105">
        <f t="shared" si="23"/>
        <v>2.8703748319762687</v>
      </c>
      <c r="P231" s="107">
        <f t="shared" si="24"/>
        <v>0.18230659494189852</v>
      </c>
      <c r="Q231" s="110">
        <v>37.149528945516991</v>
      </c>
      <c r="R231" s="110">
        <v>1.0081996795425208</v>
      </c>
      <c r="S231" s="40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</row>
    <row r="232" spans="1:33" x14ac:dyDescent="0.25">
      <c r="A232" s="10" t="s">
        <v>217</v>
      </c>
      <c r="B232" s="99">
        <v>847.37393790161798</v>
      </c>
      <c r="C232" s="103">
        <f t="shared" si="11"/>
        <v>1444.9157038170388</v>
      </c>
      <c r="D232" s="104">
        <f t="shared" si="12"/>
        <v>172.51291267826977</v>
      </c>
      <c r="E232" s="105">
        <f t="shared" si="13"/>
        <v>2.171088101065179</v>
      </c>
      <c r="F232" s="106">
        <f t="shared" si="14"/>
        <v>4.8787726961269512E-2</v>
      </c>
      <c r="G232" s="107">
        <f t="shared" si="15"/>
        <v>2.8934539140131794</v>
      </c>
      <c r="H232" s="104">
        <f t="shared" si="16"/>
        <v>173.22663134307297</v>
      </c>
      <c r="I232" s="105">
        <f t="shared" si="17"/>
        <v>2.1907102828344711</v>
      </c>
      <c r="J232" s="106">
        <f t="shared" si="18"/>
        <v>4.5522343628054532E-2</v>
      </c>
      <c r="K232" s="107">
        <f t="shared" si="19"/>
        <v>5.9697732498291947</v>
      </c>
      <c r="L232" s="108">
        <f t="shared" si="20"/>
        <v>3.6233578467535957E-2</v>
      </c>
      <c r="M232" s="105">
        <f t="shared" si="21"/>
        <v>6.3590411382293253</v>
      </c>
      <c r="N232" s="109">
        <f t="shared" si="22"/>
        <v>5.7727844283914616E-3</v>
      </c>
      <c r="O232" s="105">
        <f t="shared" si="23"/>
        <v>2.1907102828344711</v>
      </c>
      <c r="P232" s="107">
        <f t="shared" si="24"/>
        <v>0.34450324116702824</v>
      </c>
      <c r="Q232" s="12">
        <v>37.165745054122766</v>
      </c>
      <c r="R232" s="12">
        <v>0.808044698313652</v>
      </c>
      <c r="S232" s="17"/>
      <c r="T232" s="11"/>
      <c r="U232" s="18"/>
      <c r="V232" s="15"/>
      <c r="W232" s="15"/>
      <c r="X232" s="12"/>
      <c r="Y232" s="15"/>
      <c r="Z232" s="12"/>
      <c r="AA232" s="11"/>
      <c r="AB232" s="11"/>
      <c r="AC232" s="11"/>
      <c r="AD232" s="11"/>
      <c r="AE232" s="12"/>
      <c r="AF232" s="15"/>
      <c r="AG232" s="11"/>
    </row>
    <row r="233" spans="1:33" x14ac:dyDescent="0.25">
      <c r="A233" s="10" t="s">
        <v>218</v>
      </c>
      <c r="B233" s="99">
        <v>252.526270463922</v>
      </c>
      <c r="C233" s="103">
        <f t="shared" si="11"/>
        <v>348.27910672502748</v>
      </c>
      <c r="D233" s="104">
        <f t="shared" si="12"/>
        <v>171.85061650323638</v>
      </c>
      <c r="E233" s="105">
        <f t="shared" si="13"/>
        <v>2.422312459291005</v>
      </c>
      <c r="F233" s="106">
        <f t="shared" si="14"/>
        <v>4.6520516039418654E-2</v>
      </c>
      <c r="G233" s="107">
        <f t="shared" si="15"/>
        <v>5.3566456938918972</v>
      </c>
      <c r="H233" s="104">
        <f t="shared" si="16"/>
        <v>174.22569974313288</v>
      </c>
      <c r="I233" s="105">
        <f t="shared" si="17"/>
        <v>2.6120641295509115</v>
      </c>
      <c r="J233" s="106">
        <f t="shared" si="18"/>
        <v>3.5580674494910786E-2</v>
      </c>
      <c r="K233" s="107">
        <f t="shared" si="19"/>
        <v>23.159582556824226</v>
      </c>
      <c r="L233" s="108">
        <f t="shared" si="20"/>
        <v>2.8158092672844404E-2</v>
      </c>
      <c r="M233" s="105">
        <f t="shared" si="21"/>
        <v>23.306418498414626</v>
      </c>
      <c r="N233" s="109">
        <f t="shared" si="22"/>
        <v>5.7396813528333389E-3</v>
      </c>
      <c r="O233" s="105">
        <f t="shared" si="23"/>
        <v>2.6120641295509115</v>
      </c>
      <c r="P233" s="107">
        <f t="shared" si="24"/>
        <v>0.11207488313696042</v>
      </c>
      <c r="Q233" s="12">
        <v>37.415653956282277</v>
      </c>
      <c r="R233" s="12">
        <v>0.91213973005259863</v>
      </c>
      <c r="S233" s="17"/>
      <c r="T233" s="11"/>
      <c r="U233" s="18"/>
      <c r="V233" s="15"/>
      <c r="W233" s="15"/>
      <c r="X233" s="12"/>
      <c r="Y233" s="15"/>
      <c r="Z233" s="12"/>
      <c r="AA233" s="11"/>
      <c r="AB233" s="11"/>
      <c r="AC233" s="11"/>
      <c r="AD233" s="11"/>
      <c r="AE233" s="12"/>
      <c r="AF233" s="15"/>
      <c r="AG233" s="11"/>
    </row>
    <row r="234" spans="1:33" x14ac:dyDescent="0.25">
      <c r="A234" s="10" t="s">
        <v>219</v>
      </c>
      <c r="B234" s="99">
        <v>546.79737306070899</v>
      </c>
      <c r="C234" s="103">
        <f t="shared" si="11"/>
        <v>880.21935704637838</v>
      </c>
      <c r="D234" s="104">
        <f t="shared" si="12"/>
        <v>172.19739443456214</v>
      </c>
      <c r="E234" s="105">
        <f t="shared" si="13"/>
        <v>2.2290814096342642</v>
      </c>
      <c r="F234" s="106">
        <f t="shared" si="14"/>
        <v>4.4790459292717778E-2</v>
      </c>
      <c r="G234" s="107">
        <f t="shared" si="15"/>
        <v>3.7345690309943573</v>
      </c>
      <c r="H234" s="104">
        <f t="shared" si="16"/>
        <v>174.95841335023377</v>
      </c>
      <c r="I234" s="105">
        <f t="shared" si="17"/>
        <v>2.3416083124263158</v>
      </c>
      <c r="J234" s="106">
        <f t="shared" si="18"/>
        <v>3.2070828952545212E-2</v>
      </c>
      <c r="K234" s="107">
        <f t="shared" si="19"/>
        <v>18.786812630212971</v>
      </c>
      <c r="L234" s="108">
        <f t="shared" si="20"/>
        <v>2.5274154076403699E-2</v>
      </c>
      <c r="M234" s="105">
        <f t="shared" si="21"/>
        <v>18.932180494902155</v>
      </c>
      <c r="N234" s="109">
        <f t="shared" si="22"/>
        <v>5.715643968479461E-3</v>
      </c>
      <c r="O234" s="105">
        <f t="shared" si="23"/>
        <v>2.3416083124263158</v>
      </c>
      <c r="P234" s="107">
        <f t="shared" si="24"/>
        <v>0.12368402641506814</v>
      </c>
      <c r="Q234" s="12">
        <v>37.421904569694327</v>
      </c>
      <c r="R234" s="12">
        <v>0.83623211685839416</v>
      </c>
      <c r="S234" s="17"/>
      <c r="T234" s="11"/>
      <c r="U234" s="18"/>
      <c r="V234" s="15"/>
      <c r="W234" s="15"/>
      <c r="X234" s="12"/>
      <c r="Y234" s="15"/>
      <c r="Z234" s="12"/>
      <c r="AA234" s="11"/>
      <c r="AB234" s="11"/>
      <c r="AC234" s="11"/>
      <c r="AD234" s="11"/>
      <c r="AE234" s="12"/>
      <c r="AF234" s="15"/>
      <c r="AG234" s="11"/>
    </row>
    <row r="235" spans="1:33" x14ac:dyDescent="0.25">
      <c r="A235" s="10" t="s">
        <v>220</v>
      </c>
      <c r="B235" s="99">
        <v>264.23269739499602</v>
      </c>
      <c r="C235" s="103">
        <f t="shared" si="11"/>
        <v>356.4804121732929</v>
      </c>
      <c r="D235" s="104">
        <f t="shared" si="12"/>
        <v>163.3561541307906</v>
      </c>
      <c r="E235" s="105">
        <f t="shared" si="13"/>
        <v>2.8063623913649542</v>
      </c>
      <c r="F235" s="106">
        <f t="shared" si="14"/>
        <v>8.2553873971721009E-2</v>
      </c>
      <c r="G235" s="107">
        <f t="shared" si="15"/>
        <v>8.4488372630112476</v>
      </c>
      <c r="H235" s="104">
        <f t="shared" si="16"/>
        <v>174.10119766877443</v>
      </c>
      <c r="I235" s="105">
        <f t="shared" si="17"/>
        <v>3.4938559633816553</v>
      </c>
      <c r="J235" s="106">
        <f t="shared" si="18"/>
        <v>3.2857171437159362E-2</v>
      </c>
      <c r="K235" s="107">
        <f t="shared" si="19"/>
        <v>55.796436802629941</v>
      </c>
      <c r="L235" s="108">
        <f t="shared" si="20"/>
        <v>2.6021341946047185E-2</v>
      </c>
      <c r="M235" s="105">
        <f t="shared" si="21"/>
        <v>55.905718753654661</v>
      </c>
      <c r="N235" s="109">
        <f t="shared" si="22"/>
        <v>5.7437858750546264E-3</v>
      </c>
      <c r="O235" s="105">
        <f t="shared" si="23"/>
        <v>3.4938559633816553</v>
      </c>
      <c r="P235" s="107">
        <f t="shared" si="24"/>
        <v>6.2495502093035081E-2</v>
      </c>
      <c r="Q235" s="12">
        <v>37.569168216663755</v>
      </c>
      <c r="R235" s="12">
        <v>1.1077041956304658</v>
      </c>
      <c r="S235" s="17"/>
      <c r="T235" s="11"/>
      <c r="U235" s="18"/>
      <c r="V235" s="15"/>
      <c r="W235" s="15"/>
      <c r="X235" s="12"/>
      <c r="Y235" s="15"/>
      <c r="Z235" s="12"/>
      <c r="AA235" s="11"/>
      <c r="AB235" s="11"/>
      <c r="AC235" s="11"/>
      <c r="AD235" s="11"/>
      <c r="AE235" s="12"/>
      <c r="AF235" s="15"/>
      <c r="AG235" s="11"/>
    </row>
    <row r="236" spans="1:33" x14ac:dyDescent="0.25">
      <c r="A236" s="10" t="s">
        <v>221</v>
      </c>
      <c r="B236" s="99">
        <v>226.15643252167601</v>
      </c>
      <c r="C236" s="103">
        <f t="shared" si="11"/>
        <v>295.1267981853025</v>
      </c>
      <c r="D236" s="104">
        <f t="shared" si="12"/>
        <v>169.95134942914035</v>
      </c>
      <c r="E236" s="105">
        <f t="shared" si="13"/>
        <v>2.587454099553355</v>
      </c>
      <c r="F236" s="106">
        <f t="shared" si="14"/>
        <v>4.8524389092326342E-2</v>
      </c>
      <c r="G236" s="107">
        <f t="shared" si="15"/>
        <v>6.0554557060882246</v>
      </c>
      <c r="H236" s="104">
        <f t="shared" si="16"/>
        <v>175.80177448881869</v>
      </c>
      <c r="I236" s="105">
        <f t="shared" si="17"/>
        <v>3.1079302870794843</v>
      </c>
      <c r="J236" s="106">
        <f t="shared" si="18"/>
        <v>2.1343937798394295E-2</v>
      </c>
      <c r="K236" s="107">
        <f t="shared" si="19"/>
        <v>67.405471335681767</v>
      </c>
      <c r="L236" s="108">
        <f t="shared" si="20"/>
        <v>1.6739888730928475E-2</v>
      </c>
      <c r="M236" s="105">
        <f t="shared" si="21"/>
        <v>67.477083492507006</v>
      </c>
      <c r="N236" s="109">
        <f t="shared" si="22"/>
        <v>5.6882247230308916E-3</v>
      </c>
      <c r="O236" s="105">
        <f t="shared" si="23"/>
        <v>3.1079302870794843</v>
      </c>
      <c r="P236" s="107">
        <f t="shared" si="24"/>
        <v>4.6059048883234623E-2</v>
      </c>
      <c r="Q236" s="12">
        <v>37.737368599928139</v>
      </c>
      <c r="R236" s="12">
        <v>0.98451831372913534</v>
      </c>
      <c r="S236" s="17"/>
      <c r="T236" s="11"/>
      <c r="U236" s="18"/>
      <c r="V236" s="15"/>
      <c r="W236" s="15"/>
      <c r="X236" s="12"/>
      <c r="Y236" s="15"/>
      <c r="Z236" s="12"/>
      <c r="AA236" s="11"/>
      <c r="AB236" s="11"/>
      <c r="AC236" s="11"/>
      <c r="AD236" s="11"/>
      <c r="AE236" s="12"/>
      <c r="AF236" s="15"/>
      <c r="AG236" s="11"/>
    </row>
    <row r="237" spans="1:33" x14ac:dyDescent="0.25">
      <c r="A237" s="10" t="s">
        <v>222</v>
      </c>
      <c r="B237" s="99">
        <v>754.42147780961295</v>
      </c>
      <c r="C237" s="103">
        <f t="shared" si="11"/>
        <v>64.282756996214744</v>
      </c>
      <c r="D237" s="104">
        <f t="shared" si="12"/>
        <v>25.438008290382935</v>
      </c>
      <c r="E237" s="105">
        <f t="shared" si="13"/>
        <v>2.5306332453614182</v>
      </c>
      <c r="F237" s="106">
        <f t="shared" si="14"/>
        <v>9.3975917490578723E-2</v>
      </c>
      <c r="G237" s="107">
        <f t="shared" si="15"/>
        <v>0.87569813235081562</v>
      </c>
      <c r="H237" s="104">
        <f t="shared" si="16"/>
        <v>25.526895396389737</v>
      </c>
      <c r="I237" s="105">
        <f t="shared" si="17"/>
        <v>2.5330446646519738</v>
      </c>
      <c r="J237" s="106">
        <f t="shared" si="18"/>
        <v>9.1330038927592075E-2</v>
      </c>
      <c r="K237" s="107">
        <f t="shared" si="19"/>
        <v>1.289506445029879</v>
      </c>
      <c r="L237" s="108">
        <f t="shared" si="20"/>
        <v>0.49330659180424119</v>
      </c>
      <c r="M237" s="105">
        <f t="shared" si="21"/>
        <v>2.8423831805186692</v>
      </c>
      <c r="N237" s="109">
        <f t="shared" si="22"/>
        <v>3.9174368228947647E-2</v>
      </c>
      <c r="O237" s="105">
        <f t="shared" si="23"/>
        <v>2.5330446646519738</v>
      </c>
      <c r="P237" s="107">
        <f t="shared" si="24"/>
        <v>0.89116931243230602</v>
      </c>
      <c r="Q237" s="16">
        <v>235.4253527129502</v>
      </c>
      <c r="R237" s="16">
        <v>5.8932246057858499</v>
      </c>
      <c r="S237" s="17" t="s">
        <v>83</v>
      </c>
      <c r="T237" s="11"/>
      <c r="U237" s="18"/>
      <c r="V237" s="15"/>
      <c r="W237" s="15"/>
      <c r="X237" s="12"/>
      <c r="Y237" s="15"/>
      <c r="Z237" s="12"/>
      <c r="AA237" s="11"/>
      <c r="AB237" s="11"/>
      <c r="AC237" s="11"/>
      <c r="AD237" s="11"/>
      <c r="AE237" s="12"/>
      <c r="AF237" s="15"/>
      <c r="AG237" s="11"/>
    </row>
    <row r="238" spans="1:33" x14ac:dyDescent="0.25">
      <c r="A238" s="10" t="s">
        <v>223</v>
      </c>
      <c r="B238" s="99">
        <v>298.30609050878098</v>
      </c>
      <c r="C238" s="103">
        <f t="shared" si="11"/>
        <v>35.889821152416403</v>
      </c>
      <c r="D238" s="104">
        <f t="shared" si="12"/>
        <v>4.5819803290231071</v>
      </c>
      <c r="E238" s="105">
        <f t="shared" si="13"/>
        <v>2.2497793075227777</v>
      </c>
      <c r="F238" s="106">
        <f t="shared" si="14"/>
        <v>9.8997626075835399E-2</v>
      </c>
      <c r="G238" s="107">
        <f t="shared" si="15"/>
        <v>1.2621172983945443</v>
      </c>
      <c r="H238" s="104">
        <f t="shared" si="16"/>
        <v>4.5841735234927388</v>
      </c>
      <c r="I238" s="105">
        <f t="shared" si="17"/>
        <v>2.2499490319919815</v>
      </c>
      <c r="J238" s="106">
        <f t="shared" si="18"/>
        <v>9.8599792209537102E-2</v>
      </c>
      <c r="K238" s="107">
        <f t="shared" si="19"/>
        <v>1.2890604857714614</v>
      </c>
      <c r="L238" s="108">
        <f t="shared" si="20"/>
        <v>2.9656249442086615</v>
      </c>
      <c r="M238" s="105">
        <f t="shared" si="21"/>
        <v>2.5930575740887458</v>
      </c>
      <c r="N238" s="109">
        <f t="shared" si="22"/>
        <v>0.21814182968320267</v>
      </c>
      <c r="O238" s="105">
        <f t="shared" si="23"/>
        <v>2.2499490319919815</v>
      </c>
      <c r="P238" s="107">
        <f t="shared" si="24"/>
        <v>0.86768186502093392</v>
      </c>
      <c r="Q238" s="16">
        <v>1249.6981592239506</v>
      </c>
      <c r="R238" s="16">
        <v>27.142496747824751</v>
      </c>
      <c r="S238" s="17" t="s">
        <v>83</v>
      </c>
      <c r="T238" s="11"/>
      <c r="U238" s="18"/>
      <c r="V238" s="15"/>
      <c r="W238" s="15"/>
      <c r="X238" s="12"/>
      <c r="Y238" s="15"/>
      <c r="Z238" s="12"/>
      <c r="AA238" s="11"/>
      <c r="AB238" s="11"/>
      <c r="AC238" s="11"/>
      <c r="AD238" s="11"/>
      <c r="AE238" s="12"/>
      <c r="AF238" s="15"/>
      <c r="AG238" s="11"/>
    </row>
    <row r="239" spans="1:33" x14ac:dyDescent="0.25">
      <c r="A239" s="10" t="s">
        <v>224</v>
      </c>
      <c r="B239" s="99">
        <v>1990.2792151614401</v>
      </c>
      <c r="C239" s="103">
        <f t="shared" si="11"/>
        <v>30.259187687976578</v>
      </c>
      <c r="D239" s="104">
        <f t="shared" si="12"/>
        <v>4.4568752706744945</v>
      </c>
      <c r="E239" s="105">
        <f t="shared" si="13"/>
        <v>2.6941941796850153</v>
      </c>
      <c r="F239" s="106">
        <f t="shared" si="14"/>
        <v>9.0477737986293286E-2</v>
      </c>
      <c r="G239" s="107">
        <f t="shared" si="15"/>
        <v>0.62283983490289352</v>
      </c>
      <c r="H239" s="104">
        <f t="shared" si="16"/>
        <v>4.4574879571384578</v>
      </c>
      <c r="I239" s="105">
        <f t="shared" si="17"/>
        <v>2.6941991899359672</v>
      </c>
      <c r="J239" s="106">
        <f t="shared" si="18"/>
        <v>9.0361741314128968E-2</v>
      </c>
      <c r="K239" s="107">
        <f t="shared" si="19"/>
        <v>0.62560990238826808</v>
      </c>
      <c r="L239" s="108">
        <f t="shared" si="20"/>
        <v>2.7950892996669734</v>
      </c>
      <c r="M239" s="105">
        <f t="shared" si="21"/>
        <v>2.7658808768668761</v>
      </c>
      <c r="N239" s="109">
        <f t="shared" si="22"/>
        <v>0.22434160442285589</v>
      </c>
      <c r="O239" s="105">
        <f t="shared" si="23"/>
        <v>2.6941991899359672</v>
      </c>
      <c r="P239" s="107">
        <f t="shared" si="24"/>
        <v>0.97408359574324532</v>
      </c>
      <c r="Q239" s="16">
        <v>1296.199543813899</v>
      </c>
      <c r="R239" s="16">
        <v>33.657939748444711</v>
      </c>
      <c r="S239" s="17" t="s">
        <v>83</v>
      </c>
      <c r="T239" s="11"/>
      <c r="U239" s="18"/>
      <c r="V239" s="15"/>
      <c r="W239" s="15"/>
      <c r="X239" s="12"/>
      <c r="Y239" s="15"/>
      <c r="Z239" s="12"/>
      <c r="AA239" s="11"/>
      <c r="AB239" s="11"/>
      <c r="AC239" s="11"/>
      <c r="AD239" s="11"/>
      <c r="AE239" s="12"/>
      <c r="AF239" s="15"/>
      <c r="AG239" s="11"/>
    </row>
    <row r="240" spans="1:33" x14ac:dyDescent="0.25">
      <c r="A240" s="10" t="s">
        <v>225</v>
      </c>
      <c r="B240" s="99">
        <v>67.689315994637198</v>
      </c>
      <c r="C240" s="103">
        <f t="shared" si="11"/>
        <v>16.614375197619569</v>
      </c>
      <c r="D240" s="104">
        <f t="shared" si="12"/>
        <v>3.6303484919079714</v>
      </c>
      <c r="E240" s="105">
        <f t="shared" si="13"/>
        <v>2.2272388266883825</v>
      </c>
      <c r="F240" s="106">
        <f t="shared" si="14"/>
        <v>0.10372479733723135</v>
      </c>
      <c r="G240" s="107">
        <f t="shared" si="15"/>
        <v>1.0613299247169787</v>
      </c>
      <c r="H240" s="104">
        <f t="shared" si="16"/>
        <v>3.6321008316302028</v>
      </c>
      <c r="I240" s="105">
        <f t="shared" si="17"/>
        <v>2.2277618205106635</v>
      </c>
      <c r="J240" s="106">
        <f t="shared" si="18"/>
        <v>0.10331231924084361</v>
      </c>
      <c r="K240" s="107">
        <f t="shared" si="19"/>
        <v>1.1384590576859102</v>
      </c>
      <c r="L240" s="108">
        <f t="shared" si="20"/>
        <v>3.9218907286045912</v>
      </c>
      <c r="M240" s="105">
        <f t="shared" si="21"/>
        <v>2.5018017017645655</v>
      </c>
      <c r="N240" s="109">
        <f t="shared" si="22"/>
        <v>0.27532275296200082</v>
      </c>
      <c r="O240" s="105">
        <f t="shared" si="23"/>
        <v>2.2277618205106635</v>
      </c>
      <c r="P240" s="107">
        <f t="shared" si="24"/>
        <v>0.8904629887090505</v>
      </c>
      <c r="Q240" s="16">
        <v>1556.7564546862011</v>
      </c>
      <c r="R240" s="16">
        <v>33.630910603460023</v>
      </c>
      <c r="S240" s="17" t="s">
        <v>83</v>
      </c>
      <c r="T240" s="11"/>
      <c r="U240" s="18"/>
      <c r="V240" s="15"/>
      <c r="W240" s="15"/>
      <c r="X240" s="12"/>
      <c r="Y240" s="15"/>
      <c r="Z240" s="12"/>
      <c r="AA240" s="11"/>
      <c r="AB240" s="11"/>
      <c r="AC240" s="11"/>
      <c r="AD240" s="11"/>
      <c r="AE240" s="12"/>
      <c r="AF240" s="15"/>
      <c r="AG240" s="11"/>
    </row>
    <row r="241" spans="1:33" x14ac:dyDescent="0.25">
      <c r="A241" s="10" t="s">
        <v>226</v>
      </c>
      <c r="B241" s="99">
        <v>14.4931568705828</v>
      </c>
      <c r="C241" s="103">
        <f t="shared" si="11"/>
        <v>4.8021028756331132</v>
      </c>
      <c r="D241" s="104">
        <f t="shared" si="12"/>
        <v>3.280854460416434</v>
      </c>
      <c r="E241" s="105">
        <f t="shared" si="13"/>
        <v>2.5947610732807669</v>
      </c>
      <c r="F241" s="106">
        <f t="shared" si="14"/>
        <v>0.10681198127553732</v>
      </c>
      <c r="G241" s="107">
        <f t="shared" si="15"/>
        <v>2.0666127369260012</v>
      </c>
      <c r="H241" s="104">
        <f t="shared" si="16"/>
        <v>3.293180875415072</v>
      </c>
      <c r="I241" s="105">
        <f t="shared" si="17"/>
        <v>2.6083267949801749</v>
      </c>
      <c r="J241" s="106">
        <f t="shared" si="18"/>
        <v>0.10355689274182092</v>
      </c>
      <c r="K241" s="107">
        <f t="shared" si="19"/>
        <v>3.0911990997084802</v>
      </c>
      <c r="L241" s="108">
        <f t="shared" si="20"/>
        <v>4.3357546734940939</v>
      </c>
      <c r="M241" s="105">
        <f t="shared" si="21"/>
        <v>4.0446112969542662</v>
      </c>
      <c r="N241" s="109">
        <f t="shared" si="22"/>
        <v>0.30365778189269976</v>
      </c>
      <c r="O241" s="105">
        <f t="shared" si="23"/>
        <v>2.6083267949801749</v>
      </c>
      <c r="P241" s="107">
        <f t="shared" si="24"/>
        <v>0.64488936104795436</v>
      </c>
      <c r="Q241" s="16">
        <v>1711.7415937712192</v>
      </c>
      <c r="R241" s="16">
        <v>43.489259069932679</v>
      </c>
      <c r="S241" s="17" t="s">
        <v>83</v>
      </c>
      <c r="T241" s="11"/>
      <c r="U241" s="18"/>
      <c r="V241" s="15"/>
      <c r="W241" s="15"/>
      <c r="X241" s="12"/>
      <c r="Y241" s="15"/>
      <c r="Z241" s="12"/>
      <c r="AA241" s="11"/>
      <c r="AB241" s="11"/>
      <c r="AC241" s="11"/>
      <c r="AD241" s="11"/>
      <c r="AE241" s="12"/>
      <c r="AF241" s="15"/>
      <c r="AG241" s="11"/>
    </row>
    <row r="242" spans="1:33" x14ac:dyDescent="0.25">
      <c r="A242" s="10" t="s">
        <v>227</v>
      </c>
      <c r="B242" s="99">
        <v>6.7162266785594902</v>
      </c>
      <c r="C242" s="103">
        <f t="shared" si="11"/>
        <v>1.2635234007000895</v>
      </c>
      <c r="D242" s="104">
        <f t="shared" si="12"/>
        <v>3.2832537620802356</v>
      </c>
      <c r="E242" s="105">
        <f t="shared" si="13"/>
        <v>3.0987051820715825</v>
      </c>
      <c r="F242" s="106">
        <f t="shared" si="14"/>
        <v>0.10619341352927276</v>
      </c>
      <c r="G242" s="107">
        <f t="shared" si="15"/>
        <v>2.9460379353020816</v>
      </c>
      <c r="H242" s="104">
        <f t="shared" si="16"/>
        <v>3.2587402014442182</v>
      </c>
      <c r="I242" s="105">
        <f t="shared" si="17"/>
        <v>3.1433647423035822</v>
      </c>
      <c r="J242" s="106">
        <f t="shared" si="18"/>
        <v>0.11266667981118118</v>
      </c>
      <c r="K242" s="107">
        <f t="shared" si="19"/>
        <v>4.8844859580793045</v>
      </c>
      <c r="L242" s="108">
        <f t="shared" si="20"/>
        <v>4.7670206435852247</v>
      </c>
      <c r="M242" s="105">
        <f t="shared" si="21"/>
        <v>5.8085234765671014</v>
      </c>
      <c r="N242" s="109">
        <f t="shared" si="22"/>
        <v>0.30686705235256773</v>
      </c>
      <c r="O242" s="105">
        <f t="shared" si="23"/>
        <v>3.1433647423035822</v>
      </c>
      <c r="P242" s="107">
        <f t="shared" si="24"/>
        <v>0.54116416245619514</v>
      </c>
      <c r="Q242" s="16">
        <v>1711.7126779451462</v>
      </c>
      <c r="R242" s="16">
        <v>52.035311146138284</v>
      </c>
      <c r="S242" s="17" t="s">
        <v>83</v>
      </c>
      <c r="T242" s="11"/>
      <c r="U242" s="18"/>
      <c r="V242" s="15"/>
      <c r="W242" s="15"/>
      <c r="X242" s="12"/>
      <c r="Y242" s="15"/>
      <c r="Z242" s="12"/>
      <c r="AA242" s="11"/>
      <c r="AB242" s="11"/>
      <c r="AC242" s="11"/>
      <c r="AD242" s="11"/>
      <c r="AE242" s="12"/>
      <c r="AF242" s="15"/>
      <c r="AG242" s="11"/>
    </row>
    <row r="243" spans="1:33" x14ac:dyDescent="0.25">
      <c r="A243" s="10" t="s">
        <v>228</v>
      </c>
      <c r="B243" s="99">
        <v>11.961188480117601</v>
      </c>
      <c r="C243" s="103">
        <f t="shared" si="11"/>
        <v>2.5082079331300045</v>
      </c>
      <c r="D243" s="104">
        <f t="shared" si="12"/>
        <v>3.2656019754644481</v>
      </c>
      <c r="E243" s="105">
        <f t="shared" si="13"/>
        <v>2.7729730848377812</v>
      </c>
      <c r="F243" s="106">
        <f t="shared" si="14"/>
        <v>0.1061518170621676</v>
      </c>
      <c r="G243" s="107">
        <f t="shared" si="15"/>
        <v>2.4426667620137938</v>
      </c>
      <c r="H243" s="104">
        <f t="shared" si="16"/>
        <v>3.28230583929443</v>
      </c>
      <c r="I243" s="105">
        <f t="shared" si="17"/>
        <v>2.7964647001788627</v>
      </c>
      <c r="J243" s="106">
        <f t="shared" si="18"/>
        <v>0.10171222831352836</v>
      </c>
      <c r="K243" s="107">
        <f t="shared" si="19"/>
        <v>4.0237072625344092</v>
      </c>
      <c r="L243" s="108">
        <f t="shared" si="20"/>
        <v>4.2726311095019502</v>
      </c>
      <c r="M243" s="105">
        <f t="shared" si="21"/>
        <v>4.9000443828519158</v>
      </c>
      <c r="N243" s="109">
        <f t="shared" si="22"/>
        <v>0.30466387014531277</v>
      </c>
      <c r="O243" s="105">
        <f t="shared" si="23"/>
        <v>2.7964647001788627</v>
      </c>
      <c r="P243" s="107">
        <f t="shared" si="24"/>
        <v>0.57070191240824408</v>
      </c>
      <c r="Q243" s="16">
        <v>1720.8126618883919</v>
      </c>
      <c r="R243" s="16">
        <v>46.789352349405753</v>
      </c>
      <c r="S243" s="17" t="s">
        <v>83</v>
      </c>
      <c r="T243" s="11"/>
      <c r="U243" s="18"/>
      <c r="V243" s="15"/>
      <c r="W243" s="15"/>
      <c r="X243" s="12"/>
      <c r="Y243" s="15"/>
      <c r="Z243" s="12"/>
      <c r="AA243" s="11"/>
      <c r="AB243" s="11"/>
      <c r="AC243" s="11"/>
      <c r="AD243" s="11"/>
      <c r="AE243" s="12"/>
      <c r="AF243" s="15"/>
      <c r="AG243" s="11"/>
    </row>
    <row r="244" spans="1:33" x14ac:dyDescent="0.25">
      <c r="A244" s="10" t="s">
        <v>229</v>
      </c>
      <c r="B244" s="99">
        <v>14.877502995104599</v>
      </c>
      <c r="C244" s="103">
        <f t="shared" si="11"/>
        <v>3.1880487430993822</v>
      </c>
      <c r="D244" s="104">
        <f t="shared" si="12"/>
        <v>3.1693538599419457</v>
      </c>
      <c r="E244" s="105">
        <f t="shared" si="13"/>
        <v>2.6303047335437131</v>
      </c>
      <c r="F244" s="106">
        <f t="shared" si="14"/>
        <v>0.11018837725754167</v>
      </c>
      <c r="G244" s="107">
        <f t="shared" si="15"/>
        <v>2.1212122948568126</v>
      </c>
      <c r="H244" s="104">
        <f t="shared" si="16"/>
        <v>3.175641662736143</v>
      </c>
      <c r="I244" s="105">
        <f t="shared" si="17"/>
        <v>2.6377764817254086</v>
      </c>
      <c r="J244" s="106">
        <f t="shared" si="18"/>
        <v>0.10846604457093852</v>
      </c>
      <c r="K244" s="107">
        <f t="shared" si="19"/>
        <v>2.6820822016047567</v>
      </c>
      <c r="L244" s="108">
        <f t="shared" si="20"/>
        <v>4.709378391438368</v>
      </c>
      <c r="M244" s="105">
        <f t="shared" si="21"/>
        <v>3.7618386068129896</v>
      </c>
      <c r="N244" s="109">
        <f t="shared" si="22"/>
        <v>0.3148969897121191</v>
      </c>
      <c r="O244" s="105">
        <f t="shared" si="23"/>
        <v>2.6377764817254086</v>
      </c>
      <c r="P244" s="107">
        <f t="shared" si="24"/>
        <v>0.7011934209373536</v>
      </c>
      <c r="Q244" s="16">
        <v>1763.7900394972135</v>
      </c>
      <c r="R244" s="16">
        <v>45.570550567317355</v>
      </c>
      <c r="S244" s="17" t="s">
        <v>83</v>
      </c>
      <c r="T244" s="11"/>
      <c r="U244" s="18"/>
      <c r="V244" s="15"/>
      <c r="W244" s="15"/>
      <c r="X244" s="12"/>
      <c r="Y244" s="15"/>
      <c r="Z244" s="12"/>
      <c r="AA244" s="11"/>
      <c r="AB244" s="11"/>
      <c r="AC244" s="11"/>
      <c r="AD244" s="11"/>
      <c r="AE244" s="12"/>
      <c r="AF244" s="15"/>
      <c r="AG244" s="11"/>
    </row>
    <row r="245" spans="1:33" x14ac:dyDescent="0.25">
      <c r="A245" s="10" t="s">
        <v>230</v>
      </c>
      <c r="B245" s="99">
        <v>16.816184784128001</v>
      </c>
      <c r="C245" s="103">
        <f t="shared" si="11"/>
        <v>3.602164564909117</v>
      </c>
      <c r="D245" s="104">
        <f t="shared" si="12"/>
        <v>3.1529276093765017</v>
      </c>
      <c r="E245" s="105">
        <f t="shared" si="13"/>
        <v>2.5386514738789434</v>
      </c>
      <c r="F245" s="106">
        <f t="shared" si="14"/>
        <v>0.1052757890424766</v>
      </c>
      <c r="G245" s="107">
        <f t="shared" si="15"/>
        <v>1.8992638461999909</v>
      </c>
      <c r="H245" s="104">
        <f t="shared" si="16"/>
        <v>3.1771512365526782</v>
      </c>
      <c r="I245" s="105">
        <f t="shared" si="17"/>
        <v>2.5618010145155767</v>
      </c>
      <c r="J245" s="106">
        <f t="shared" si="18"/>
        <v>9.8553920741741713E-2</v>
      </c>
      <c r="K245" s="107">
        <f t="shared" si="19"/>
        <v>3.6916688920178666</v>
      </c>
      <c r="L245" s="108">
        <f t="shared" si="20"/>
        <v>4.2769807227104106</v>
      </c>
      <c r="M245" s="105">
        <f t="shared" si="21"/>
        <v>4.4934667736910505</v>
      </c>
      <c r="N245" s="109">
        <f t="shared" si="22"/>
        <v>0.31474737132281921</v>
      </c>
      <c r="O245" s="105">
        <f t="shared" si="23"/>
        <v>2.5618010145155767</v>
      </c>
      <c r="P245" s="107">
        <f t="shared" si="24"/>
        <v>0.57011682594711766</v>
      </c>
      <c r="Q245" s="16">
        <v>1782.5672638081187</v>
      </c>
      <c r="R245" s="16">
        <v>44.447045372347105</v>
      </c>
      <c r="S245" s="17" t="s">
        <v>83</v>
      </c>
      <c r="T245" s="11"/>
      <c r="U245" s="18"/>
      <c r="V245" s="15"/>
      <c r="W245" s="15"/>
      <c r="X245" s="12"/>
      <c r="Y245" s="15"/>
      <c r="Z245" s="12"/>
      <c r="AA245" s="11"/>
      <c r="AB245" s="11"/>
      <c r="AC245" s="11"/>
      <c r="AD245" s="11"/>
      <c r="AE245" s="12"/>
      <c r="AF245" s="15"/>
      <c r="AG245" s="11"/>
    </row>
    <row r="246" spans="1:33" x14ac:dyDescent="0.25">
      <c r="A246" s="10" t="s">
        <v>231</v>
      </c>
      <c r="B246" s="99">
        <v>9.3501255425530907</v>
      </c>
      <c r="C246" s="103">
        <f t="shared" si="11"/>
        <v>1.6718182191039606</v>
      </c>
      <c r="D246" s="104">
        <f t="shared" si="12"/>
        <v>3.1200500314682795</v>
      </c>
      <c r="E246" s="105">
        <f t="shared" si="13"/>
        <v>2.8758300751858461</v>
      </c>
      <c r="F246" s="106">
        <f t="shared" si="14"/>
        <v>0.10440163609461968</v>
      </c>
      <c r="G246" s="107">
        <f t="shared" si="15"/>
        <v>2.6091552964032276</v>
      </c>
      <c r="H246" s="104">
        <f t="shared" si="16"/>
        <v>3.1200500314682795</v>
      </c>
      <c r="I246" s="105">
        <f t="shared" si="17"/>
        <v>2.8758300751858461</v>
      </c>
      <c r="J246" s="106">
        <f t="shared" si="18"/>
        <v>0.10440163609461969</v>
      </c>
      <c r="K246" s="107">
        <f t="shared" si="19"/>
        <v>2.6091552964032276</v>
      </c>
      <c r="L246" s="108">
        <f t="shared" si="20"/>
        <v>4.6136752422370604</v>
      </c>
      <c r="M246" s="105">
        <f t="shared" si="21"/>
        <v>3.8830516326843303</v>
      </c>
      <c r="N246" s="109">
        <f t="shared" si="22"/>
        <v>0.3205076809391435</v>
      </c>
      <c r="O246" s="105">
        <f t="shared" si="23"/>
        <v>2.8758300751858461</v>
      </c>
      <c r="P246" s="107">
        <f t="shared" si="24"/>
        <v>0.74061082551142954</v>
      </c>
      <c r="Q246" s="16">
        <v>1802.6882912745627</v>
      </c>
      <c r="R246" s="16">
        <v>51.070427575003386</v>
      </c>
      <c r="S246" s="17" t="s">
        <v>83</v>
      </c>
      <c r="T246" s="11"/>
      <c r="U246" s="18"/>
      <c r="V246" s="15"/>
      <c r="W246" s="15"/>
      <c r="X246" s="12"/>
      <c r="Y246" s="15"/>
      <c r="Z246" s="12"/>
      <c r="AA246" s="11"/>
      <c r="AB246" s="11"/>
      <c r="AC246" s="11"/>
      <c r="AD246" s="11"/>
      <c r="AE246" s="12"/>
      <c r="AF246" s="15"/>
      <c r="AG246" s="11"/>
    </row>
    <row r="247" spans="1:33" x14ac:dyDescent="0.25">
      <c r="A247" s="10" t="s">
        <v>232</v>
      </c>
      <c r="B247" s="99">
        <v>23.145983262227801</v>
      </c>
      <c r="C247" s="103">
        <f t="shared" si="11"/>
        <v>5.6914271390108881</v>
      </c>
      <c r="D247" s="104">
        <f t="shared" si="12"/>
        <v>3.0658741773109899</v>
      </c>
      <c r="E247" s="105">
        <f t="shared" si="13"/>
        <v>2.4175559127515065</v>
      </c>
      <c r="F247" s="106">
        <f t="shared" si="14"/>
        <v>0.10651822305897767</v>
      </c>
      <c r="G247" s="107">
        <f t="shared" si="15"/>
        <v>1.613316117440087</v>
      </c>
      <c r="H247" s="104">
        <f t="shared" si="16"/>
        <v>3.0761268343525416</v>
      </c>
      <c r="I247" s="105">
        <f t="shared" si="17"/>
        <v>2.4252538904725029</v>
      </c>
      <c r="J247" s="106">
        <f t="shared" si="18"/>
        <v>0.10358088336686559</v>
      </c>
      <c r="K247" s="107">
        <f t="shared" si="19"/>
        <v>2.3387320645369356</v>
      </c>
      <c r="L247" s="108">
        <f t="shared" si="20"/>
        <v>4.6427644137207444</v>
      </c>
      <c r="M247" s="105">
        <f t="shared" si="21"/>
        <v>3.3692022947494871</v>
      </c>
      <c r="N247" s="109">
        <f t="shared" si="22"/>
        <v>0.32508412489125416</v>
      </c>
      <c r="O247" s="105">
        <f t="shared" si="23"/>
        <v>2.4252538904725029</v>
      </c>
      <c r="P247" s="107">
        <f t="shared" si="24"/>
        <v>0.71983029759061401</v>
      </c>
      <c r="Q247" s="16">
        <v>1829.5451283282946</v>
      </c>
      <c r="R247" s="16">
        <v>43.536726194183665</v>
      </c>
      <c r="S247" s="17" t="s">
        <v>83</v>
      </c>
      <c r="T247" s="11"/>
      <c r="U247" s="18"/>
      <c r="V247" s="15"/>
      <c r="W247" s="15"/>
      <c r="X247" s="12"/>
      <c r="Y247" s="15"/>
      <c r="Z247" s="12"/>
      <c r="AA247" s="11"/>
      <c r="AB247" s="11"/>
      <c r="AC247" s="11"/>
      <c r="AD247" s="11"/>
      <c r="AE247" s="12"/>
      <c r="AF247" s="15"/>
      <c r="AG247" s="11"/>
    </row>
    <row r="248" spans="1:33" x14ac:dyDescent="0.25">
      <c r="A248" s="10" t="s">
        <v>233</v>
      </c>
      <c r="B248" s="99">
        <v>11.7910560461525</v>
      </c>
      <c r="C248" s="103">
        <f t="shared" si="11"/>
        <v>2.0295919921928163</v>
      </c>
      <c r="D248" s="99">
        <f t="shared" si="12"/>
        <v>3.0692526622182088</v>
      </c>
      <c r="E248" s="105">
        <f t="shared" si="13"/>
        <v>2.7384401622749235</v>
      </c>
      <c r="F248" s="106">
        <f t="shared" si="14"/>
        <v>0.10473923791411228</v>
      </c>
      <c r="G248" s="107">
        <f t="shared" si="15"/>
        <v>2.2789782959147233</v>
      </c>
      <c r="H248" s="99">
        <f t="shared" si="16"/>
        <v>3.0966228097940545</v>
      </c>
      <c r="I248" s="105">
        <f t="shared" si="17"/>
        <v>2.7745086197166291</v>
      </c>
      <c r="J248" s="106">
        <f t="shared" si="18"/>
        <v>9.6889104264342024E-2</v>
      </c>
      <c r="K248" s="107">
        <f t="shared" si="19"/>
        <v>4.7840051488417181</v>
      </c>
      <c r="L248" s="106">
        <f t="shared" si="20"/>
        <v>4.3140771467920382</v>
      </c>
      <c r="M248" s="105">
        <f t="shared" si="21"/>
        <v>5.5303348311857166</v>
      </c>
      <c r="N248" s="109">
        <f t="shared" si="22"/>
        <v>0.32293245300563633</v>
      </c>
      <c r="O248" s="105">
        <f t="shared" si="23"/>
        <v>2.7745086197166291</v>
      </c>
      <c r="P248" s="107">
        <f t="shared" si="24"/>
        <v>0.50168908473156015</v>
      </c>
      <c r="Q248" s="16">
        <v>1831.1980570143498</v>
      </c>
      <c r="R248" s="16">
        <v>49.44510274226726</v>
      </c>
      <c r="S248" s="17" t="s">
        <v>83</v>
      </c>
      <c r="T248" s="11"/>
      <c r="U248" s="18"/>
      <c r="V248" s="15"/>
      <c r="W248" s="15"/>
      <c r="X248" s="12"/>
      <c r="Y248" s="15"/>
      <c r="Z248" s="12"/>
      <c r="AA248" s="11"/>
      <c r="AB248" s="11"/>
      <c r="AC248" s="11"/>
      <c r="AD248" s="11"/>
      <c r="AE248" s="12"/>
      <c r="AF248" s="15"/>
      <c r="AG248" s="11"/>
    </row>
    <row r="249" spans="1:33" x14ac:dyDescent="0.25">
      <c r="A249" s="44"/>
      <c r="B249" s="11"/>
      <c r="C249" s="11"/>
      <c r="D249" s="11"/>
      <c r="E249" s="12"/>
      <c r="F249" s="13"/>
      <c r="G249" s="12"/>
      <c r="H249" s="11"/>
      <c r="I249" s="12"/>
      <c r="J249" s="13"/>
      <c r="K249" s="11"/>
      <c r="L249" s="13"/>
      <c r="M249" s="11"/>
      <c r="N249" s="17"/>
      <c r="O249" s="12"/>
      <c r="P249" s="15"/>
      <c r="Q249" s="16"/>
      <c r="R249" s="16"/>
      <c r="S249" s="17"/>
      <c r="T249" s="11"/>
      <c r="U249" s="18"/>
      <c r="V249" s="15"/>
      <c r="W249" s="15"/>
      <c r="X249" s="12"/>
      <c r="Y249" s="15"/>
      <c r="Z249" s="12"/>
      <c r="AA249" s="11"/>
      <c r="AB249" s="11"/>
      <c r="AC249" s="11"/>
      <c r="AD249" s="11"/>
      <c r="AE249" s="12"/>
      <c r="AF249" s="15"/>
      <c r="AG249" s="11"/>
    </row>
    <row r="250" spans="1:33" ht="45" x14ac:dyDescent="0.25">
      <c r="A250" s="19"/>
      <c r="B250" s="11"/>
      <c r="C250" s="11"/>
      <c r="D250" s="11"/>
      <c r="E250" s="12"/>
      <c r="F250" s="13"/>
      <c r="G250" s="12"/>
      <c r="H250" s="11"/>
      <c r="I250" s="12"/>
      <c r="J250" s="13"/>
      <c r="K250" s="11"/>
      <c r="L250" s="13"/>
      <c r="M250" s="11"/>
      <c r="N250" s="17"/>
      <c r="O250" s="12"/>
      <c r="P250" s="15"/>
      <c r="Q250" s="86" t="s">
        <v>236</v>
      </c>
      <c r="R250" s="111" t="s">
        <v>234</v>
      </c>
      <c r="S250" s="87" t="s">
        <v>26</v>
      </c>
      <c r="T250" s="11"/>
      <c r="U250" s="18"/>
      <c r="V250" s="15"/>
      <c r="W250" s="15"/>
      <c r="X250" s="12"/>
      <c r="Y250" s="15"/>
      <c r="Z250" s="12"/>
      <c r="AA250" s="11"/>
      <c r="AB250" s="11"/>
      <c r="AC250" s="11"/>
      <c r="AD250" s="11"/>
      <c r="AE250" s="12"/>
      <c r="AF250" s="15"/>
      <c r="AG250" s="11"/>
    </row>
    <row r="251" spans="1:33" x14ac:dyDescent="0.25">
      <c r="A251" s="19"/>
      <c r="B251" s="11"/>
      <c r="C251" s="11"/>
      <c r="D251" s="11"/>
      <c r="E251" s="12"/>
      <c r="F251" s="13"/>
      <c r="G251" s="12"/>
      <c r="H251" s="11"/>
      <c r="I251" s="12"/>
      <c r="J251" s="13"/>
      <c r="K251" s="11"/>
      <c r="L251" s="13"/>
      <c r="M251" s="11"/>
      <c r="N251" s="17"/>
      <c r="O251" s="12"/>
      <c r="P251" s="28"/>
      <c r="Q251" s="88">
        <v>36.260373911254284</v>
      </c>
      <c r="R251" s="92">
        <v>0.59533609347928751</v>
      </c>
      <c r="S251" s="93">
        <v>1.4627371331697332</v>
      </c>
      <c r="T251" s="11"/>
      <c r="U251" s="18"/>
      <c r="V251" s="15"/>
      <c r="W251" s="15"/>
      <c r="X251" s="12"/>
      <c r="Y251" s="15"/>
      <c r="Z251" s="12"/>
      <c r="AA251" s="11"/>
      <c r="AB251" s="11"/>
      <c r="AC251" s="11"/>
      <c r="AD251" s="11"/>
      <c r="AE251" s="12"/>
      <c r="AF251" s="15"/>
      <c r="AG251" s="11"/>
    </row>
    <row r="252" spans="1:33" x14ac:dyDescent="0.25">
      <c r="A252" s="19"/>
      <c r="B252" s="11"/>
      <c r="C252" s="11"/>
      <c r="D252" s="11"/>
      <c r="E252" s="12"/>
      <c r="F252" s="13"/>
      <c r="G252" s="12"/>
      <c r="H252" s="11"/>
      <c r="I252" s="12"/>
      <c r="J252" s="13"/>
      <c r="K252" s="11"/>
      <c r="L252" s="13"/>
      <c r="M252" s="11"/>
      <c r="N252" s="17"/>
      <c r="O252" s="12"/>
      <c r="P252" s="45"/>
      <c r="Q252" s="42"/>
      <c r="R252" s="41"/>
      <c r="T252" s="11"/>
      <c r="U252" s="18"/>
      <c r="V252" s="15"/>
      <c r="W252" s="15"/>
      <c r="X252" s="12"/>
      <c r="Y252" s="15"/>
      <c r="Z252" s="12"/>
      <c r="AA252" s="11"/>
      <c r="AB252" s="11"/>
      <c r="AC252" s="11"/>
      <c r="AD252" s="11"/>
      <c r="AE252" s="12"/>
      <c r="AF252" s="15"/>
      <c r="AG252" s="11"/>
    </row>
    <row r="253" spans="1:33" x14ac:dyDescent="0.25">
      <c r="A253" s="19"/>
      <c r="B253" s="11"/>
      <c r="C253" s="11"/>
      <c r="D253" s="11"/>
      <c r="E253" s="12"/>
      <c r="F253" s="13"/>
      <c r="G253" s="12"/>
      <c r="H253" s="11"/>
      <c r="I253" s="12"/>
      <c r="J253" s="13"/>
      <c r="K253" s="11"/>
      <c r="L253" s="13"/>
      <c r="M253" s="11"/>
      <c r="N253" s="17"/>
      <c r="O253" s="12"/>
      <c r="P253" s="20"/>
      <c r="Q253" s="30"/>
      <c r="R253" s="12"/>
      <c r="S253" s="17"/>
      <c r="T253" s="11"/>
      <c r="U253" s="18"/>
      <c r="V253" s="15"/>
      <c r="W253" s="15"/>
      <c r="X253" s="12"/>
      <c r="Y253" s="15"/>
      <c r="Z253" s="12"/>
      <c r="AA253" s="11"/>
      <c r="AB253" s="11"/>
      <c r="AC253" s="11"/>
      <c r="AD253" s="11"/>
      <c r="AE253" s="12"/>
      <c r="AF253" s="15"/>
      <c r="AG253" s="11"/>
    </row>
    <row r="254" spans="1:33" x14ac:dyDescent="0.25">
      <c r="A254" s="19"/>
      <c r="B254" s="11"/>
      <c r="C254" s="11"/>
      <c r="D254" s="11"/>
      <c r="E254" s="12"/>
      <c r="F254" s="13"/>
      <c r="G254" s="12"/>
      <c r="H254" s="11"/>
      <c r="I254" s="12"/>
      <c r="J254" s="13"/>
      <c r="K254" s="11"/>
      <c r="L254" s="13"/>
      <c r="M254" s="11"/>
      <c r="N254" s="17"/>
      <c r="O254" s="12"/>
      <c r="P254" s="20"/>
      <c r="Q254" s="30"/>
      <c r="R254" s="12"/>
      <c r="S254" s="17"/>
      <c r="T254" s="11"/>
      <c r="U254" s="18"/>
      <c r="V254" s="15"/>
      <c r="W254" s="15"/>
      <c r="X254" s="12"/>
      <c r="Y254" s="15"/>
      <c r="Z254" s="12"/>
      <c r="AA254" s="11"/>
      <c r="AB254" s="11"/>
      <c r="AC254" s="11"/>
      <c r="AD254" s="11"/>
      <c r="AE254" s="12"/>
      <c r="AF254" s="15"/>
      <c r="AG254" s="11"/>
    </row>
    <row r="256" spans="1:33" x14ac:dyDescent="0.25">
      <c r="A256" s="37"/>
      <c r="B256" s="115"/>
      <c r="C256" s="115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5"/>
      <c r="P256" s="115"/>
      <c r="Q256" s="118"/>
      <c r="R256" s="118"/>
      <c r="S256" s="118"/>
      <c r="T256" s="115"/>
      <c r="U256" s="115"/>
      <c r="V256" s="115"/>
      <c r="W256" s="115"/>
      <c r="X256" s="115"/>
      <c r="Y256" s="115"/>
      <c r="Z256" s="115"/>
      <c r="AA256" s="115"/>
      <c r="AB256" s="115"/>
      <c r="AC256" s="115"/>
      <c r="AD256" s="115"/>
      <c r="AE256" s="115"/>
      <c r="AF256" s="115"/>
      <c r="AG256" s="115"/>
    </row>
    <row r="257" spans="1:33" x14ac:dyDescent="0.25">
      <c r="A257" s="19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9"/>
      <c r="R257" s="39"/>
      <c r="S257" s="40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</row>
    <row r="258" spans="1:33" x14ac:dyDescent="0.25">
      <c r="A258" s="19"/>
      <c r="B258" s="46"/>
      <c r="C258" s="46"/>
      <c r="D258" s="46"/>
      <c r="E258" s="32"/>
      <c r="F258" s="47"/>
      <c r="G258" s="32"/>
      <c r="H258" s="46"/>
      <c r="I258" s="32"/>
      <c r="J258" s="48"/>
      <c r="K258" s="46"/>
      <c r="L258" s="48"/>
      <c r="M258" s="46"/>
      <c r="N258" s="49"/>
      <c r="O258" s="32"/>
      <c r="P258" s="31"/>
      <c r="Q258" s="50"/>
      <c r="R258" s="51"/>
      <c r="T258" s="24"/>
      <c r="U258" s="25"/>
      <c r="V258" s="24"/>
      <c r="W258" s="27"/>
      <c r="X258" s="26"/>
      <c r="Y258" s="27"/>
      <c r="Z258" s="26"/>
      <c r="AA258" s="24"/>
      <c r="AB258" s="24"/>
      <c r="AC258" s="24"/>
      <c r="AD258" s="24"/>
      <c r="AE258" s="26"/>
      <c r="AF258" s="25"/>
      <c r="AG258" s="24"/>
    </row>
    <row r="259" spans="1:33" x14ac:dyDescent="0.25">
      <c r="A259" s="19"/>
      <c r="B259" s="46"/>
      <c r="C259" s="46"/>
      <c r="D259" s="46"/>
      <c r="E259" s="32"/>
      <c r="F259" s="47"/>
      <c r="G259" s="32"/>
      <c r="H259" s="46"/>
      <c r="I259" s="32"/>
      <c r="J259" s="48"/>
      <c r="K259" s="46"/>
      <c r="L259" s="48"/>
      <c r="M259" s="46"/>
      <c r="N259" s="49"/>
      <c r="O259" s="32"/>
      <c r="P259" s="31"/>
      <c r="Q259" s="50"/>
      <c r="R259" s="51"/>
      <c r="T259" s="24"/>
      <c r="U259" s="25"/>
      <c r="V259" s="24"/>
      <c r="W259" s="27"/>
      <c r="X259" s="26"/>
      <c r="Y259" s="27"/>
      <c r="Z259" s="26"/>
      <c r="AA259" s="24"/>
      <c r="AB259" s="24"/>
      <c r="AC259" s="24"/>
      <c r="AD259" s="24"/>
      <c r="AE259" s="26"/>
      <c r="AF259" s="25"/>
      <c r="AG259" s="24"/>
    </row>
    <row r="260" spans="1:33" x14ac:dyDescent="0.25">
      <c r="A260" s="19"/>
      <c r="B260" s="46"/>
      <c r="C260" s="46"/>
      <c r="D260" s="46"/>
      <c r="E260" s="32"/>
      <c r="F260" s="47"/>
      <c r="G260" s="32"/>
      <c r="H260" s="46"/>
      <c r="I260" s="32"/>
      <c r="J260" s="48"/>
      <c r="K260" s="46"/>
      <c r="L260" s="48"/>
      <c r="M260" s="46"/>
      <c r="N260" s="49"/>
      <c r="O260" s="32"/>
      <c r="P260" s="31"/>
      <c r="Q260" s="50"/>
      <c r="R260" s="51"/>
      <c r="T260" s="24"/>
      <c r="U260" s="25"/>
      <c r="V260" s="24"/>
      <c r="W260" s="27"/>
      <c r="X260" s="26"/>
      <c r="Y260" s="27"/>
      <c r="Z260" s="26"/>
      <c r="AA260" s="24"/>
      <c r="AB260" s="24"/>
      <c r="AC260" s="24"/>
      <c r="AD260" s="24"/>
      <c r="AE260" s="26"/>
      <c r="AF260" s="25"/>
      <c r="AG260" s="24"/>
    </row>
    <row r="261" spans="1:33" x14ac:dyDescent="0.25">
      <c r="A261" s="19"/>
      <c r="B261" s="46"/>
      <c r="C261" s="46"/>
      <c r="D261" s="46"/>
      <c r="E261" s="32"/>
      <c r="F261" s="47"/>
      <c r="G261" s="32"/>
      <c r="H261" s="46"/>
      <c r="I261" s="32"/>
      <c r="J261" s="48"/>
      <c r="K261" s="46"/>
      <c r="L261" s="48"/>
      <c r="M261" s="46"/>
      <c r="N261" s="49"/>
      <c r="O261" s="32"/>
      <c r="P261" s="31"/>
      <c r="Q261" s="50"/>
      <c r="R261" s="51"/>
      <c r="T261" s="24"/>
      <c r="U261" s="25"/>
      <c r="V261" s="24"/>
      <c r="W261" s="27"/>
      <c r="X261" s="26"/>
      <c r="Y261" s="27"/>
      <c r="Z261" s="26"/>
      <c r="AA261" s="24"/>
      <c r="AB261" s="24"/>
      <c r="AC261" s="24"/>
      <c r="AD261" s="24"/>
      <c r="AE261" s="26"/>
      <c r="AF261" s="25"/>
      <c r="AG261" s="24"/>
    </row>
    <row r="262" spans="1:33" x14ac:dyDescent="0.25">
      <c r="A262" s="19"/>
      <c r="B262" s="46"/>
      <c r="C262" s="46"/>
      <c r="D262" s="46"/>
      <c r="E262" s="32"/>
      <c r="F262" s="47"/>
      <c r="G262" s="32"/>
      <c r="H262" s="46"/>
      <c r="I262" s="32"/>
      <c r="J262" s="48"/>
      <c r="K262" s="46"/>
      <c r="L262" s="48"/>
      <c r="M262" s="46"/>
      <c r="N262" s="49"/>
      <c r="O262" s="32"/>
      <c r="P262" s="31"/>
      <c r="Q262" s="50"/>
      <c r="R262" s="51"/>
      <c r="T262" s="24"/>
      <c r="U262" s="25"/>
      <c r="V262" s="24"/>
      <c r="W262" s="27"/>
      <c r="X262" s="26"/>
      <c r="Y262" s="27"/>
      <c r="Z262" s="26"/>
      <c r="AA262" s="24"/>
      <c r="AB262" s="24"/>
      <c r="AC262" s="24"/>
      <c r="AD262" s="24"/>
      <c r="AE262" s="26"/>
      <c r="AF262" s="25"/>
      <c r="AG262" s="24"/>
    </row>
    <row r="263" spans="1:33" x14ac:dyDescent="0.25">
      <c r="A263" s="19"/>
      <c r="B263" s="46"/>
      <c r="C263" s="46"/>
      <c r="D263" s="46"/>
      <c r="E263" s="32"/>
      <c r="F263" s="47"/>
      <c r="G263" s="32"/>
      <c r="H263" s="46"/>
      <c r="I263" s="32"/>
      <c r="J263" s="48"/>
      <c r="K263" s="46"/>
      <c r="L263" s="48"/>
      <c r="M263" s="46"/>
      <c r="N263" s="49"/>
      <c r="O263" s="32"/>
      <c r="P263" s="31"/>
      <c r="Q263" s="50"/>
      <c r="R263" s="51"/>
      <c r="T263" s="24"/>
      <c r="U263" s="25"/>
      <c r="V263" s="24"/>
      <c r="W263" s="27"/>
      <c r="X263" s="26"/>
      <c r="Y263" s="27"/>
      <c r="Z263" s="26"/>
      <c r="AA263" s="24"/>
      <c r="AB263" s="24"/>
      <c r="AC263" s="24"/>
      <c r="AD263" s="24"/>
      <c r="AE263" s="26"/>
      <c r="AF263" s="25"/>
      <c r="AG263" s="24"/>
    </row>
    <row r="264" spans="1:33" x14ac:dyDescent="0.25">
      <c r="A264" s="19"/>
      <c r="B264" s="46"/>
      <c r="C264" s="46"/>
      <c r="D264" s="46"/>
      <c r="E264" s="32"/>
      <c r="F264" s="47"/>
      <c r="G264" s="32"/>
      <c r="H264" s="46"/>
      <c r="I264" s="32"/>
      <c r="J264" s="48"/>
      <c r="K264" s="46"/>
      <c r="L264" s="48"/>
      <c r="M264" s="46"/>
      <c r="N264" s="49"/>
      <c r="O264" s="32"/>
      <c r="P264" s="31"/>
      <c r="Q264" s="50"/>
      <c r="R264" s="51"/>
      <c r="T264" s="24"/>
      <c r="U264" s="25"/>
      <c r="V264" s="24"/>
      <c r="W264" s="27"/>
      <c r="X264" s="26"/>
      <c r="Y264" s="27"/>
      <c r="Z264" s="26"/>
      <c r="AA264" s="24"/>
      <c r="AB264" s="24"/>
      <c r="AC264" s="24"/>
      <c r="AD264" s="24"/>
      <c r="AE264" s="26"/>
      <c r="AF264" s="25"/>
      <c r="AG264" s="24"/>
    </row>
    <row r="265" spans="1:33" x14ac:dyDescent="0.25">
      <c r="A265" s="19"/>
      <c r="B265" s="46"/>
      <c r="C265" s="46"/>
      <c r="D265" s="46"/>
      <c r="E265" s="32"/>
      <c r="F265" s="47"/>
      <c r="G265" s="32"/>
      <c r="H265" s="46"/>
      <c r="I265" s="32"/>
      <c r="J265" s="48"/>
      <c r="K265" s="46"/>
      <c r="L265" s="48"/>
      <c r="M265" s="46"/>
      <c r="N265" s="49"/>
      <c r="O265" s="32"/>
      <c r="P265" s="31"/>
      <c r="Q265" s="50"/>
      <c r="R265" s="51"/>
      <c r="T265" s="24"/>
      <c r="U265" s="25"/>
      <c r="V265" s="24"/>
      <c r="W265" s="27"/>
      <c r="X265" s="26"/>
      <c r="Y265" s="27"/>
      <c r="Z265" s="26"/>
      <c r="AA265" s="24"/>
      <c r="AB265" s="24"/>
      <c r="AC265" s="24"/>
      <c r="AD265" s="24"/>
      <c r="AE265" s="26"/>
      <c r="AF265" s="25"/>
      <c r="AG265" s="24"/>
    </row>
    <row r="266" spans="1:33" x14ac:dyDescent="0.25">
      <c r="A266" s="19"/>
      <c r="B266" s="46"/>
      <c r="C266" s="46"/>
      <c r="D266" s="46"/>
      <c r="E266" s="32"/>
      <c r="F266" s="47"/>
      <c r="G266" s="32"/>
      <c r="H266" s="46"/>
      <c r="I266" s="32"/>
      <c r="J266" s="48"/>
      <c r="K266" s="46"/>
      <c r="L266" s="48"/>
      <c r="M266" s="46"/>
      <c r="N266" s="49"/>
      <c r="O266" s="32"/>
      <c r="P266" s="31"/>
      <c r="Q266" s="50"/>
      <c r="R266" s="51"/>
      <c r="T266" s="24"/>
      <c r="U266" s="25"/>
      <c r="V266" s="24"/>
      <c r="W266" s="27"/>
      <c r="X266" s="26"/>
      <c r="Y266" s="27"/>
      <c r="Z266" s="26"/>
      <c r="AA266" s="24"/>
      <c r="AB266" s="24"/>
      <c r="AC266" s="24"/>
      <c r="AD266" s="24"/>
      <c r="AE266" s="26"/>
      <c r="AF266" s="25"/>
      <c r="AG266" s="24"/>
    </row>
    <row r="267" spans="1:33" x14ac:dyDescent="0.25">
      <c r="A267" s="19"/>
      <c r="B267" s="46"/>
      <c r="C267" s="46"/>
      <c r="D267" s="46"/>
      <c r="E267" s="32"/>
      <c r="F267" s="47"/>
      <c r="G267" s="32"/>
      <c r="H267" s="46"/>
      <c r="I267" s="32"/>
      <c r="J267" s="48"/>
      <c r="K267" s="46"/>
      <c r="L267" s="48"/>
      <c r="M267" s="46"/>
      <c r="N267" s="49"/>
      <c r="O267" s="32"/>
      <c r="P267" s="31"/>
      <c r="Q267" s="50"/>
      <c r="R267" s="51"/>
      <c r="T267" s="24"/>
      <c r="U267" s="25"/>
      <c r="V267" s="24"/>
      <c r="W267" s="27"/>
      <c r="X267" s="26"/>
      <c r="Y267" s="27"/>
      <c r="Z267" s="26"/>
      <c r="AA267" s="24"/>
      <c r="AB267" s="24"/>
      <c r="AC267" s="24"/>
      <c r="AD267" s="24"/>
      <c r="AE267" s="26"/>
      <c r="AF267" s="25"/>
      <c r="AG267" s="24"/>
    </row>
    <row r="268" spans="1:33" x14ac:dyDescent="0.25">
      <c r="A268" s="19"/>
      <c r="B268" s="46"/>
      <c r="C268" s="46"/>
      <c r="D268" s="46"/>
      <c r="E268" s="32"/>
      <c r="F268" s="47"/>
      <c r="G268" s="32"/>
      <c r="H268" s="46"/>
      <c r="I268" s="32"/>
      <c r="J268" s="48"/>
      <c r="K268" s="46"/>
      <c r="L268" s="48"/>
      <c r="M268" s="46"/>
      <c r="N268" s="49"/>
      <c r="O268" s="32"/>
      <c r="P268" s="31"/>
      <c r="Q268" s="52"/>
      <c r="R268" s="53"/>
      <c r="S268" s="17"/>
      <c r="T268" s="24"/>
      <c r="U268" s="25"/>
      <c r="V268" s="24"/>
      <c r="W268" s="27"/>
      <c r="X268" s="26"/>
      <c r="Y268" s="27"/>
      <c r="Z268" s="26"/>
      <c r="AA268" s="24"/>
      <c r="AB268" s="24"/>
      <c r="AC268" s="24"/>
      <c r="AD268" s="24"/>
      <c r="AE268" s="26"/>
      <c r="AF268" s="25"/>
      <c r="AG268" s="24"/>
    </row>
    <row r="269" spans="1:33" x14ac:dyDescent="0.25">
      <c r="A269" s="19"/>
      <c r="B269" s="46"/>
      <c r="C269" s="46"/>
      <c r="D269" s="46"/>
      <c r="E269" s="32"/>
      <c r="F269" s="47"/>
      <c r="G269" s="32"/>
      <c r="H269" s="46"/>
      <c r="I269" s="32"/>
      <c r="J269" s="48"/>
      <c r="K269" s="46"/>
      <c r="L269" s="48"/>
      <c r="M269" s="46"/>
      <c r="N269" s="49"/>
      <c r="O269" s="32"/>
      <c r="P269" s="31"/>
      <c r="Q269" s="52"/>
      <c r="R269" s="53"/>
      <c r="S269" s="17"/>
      <c r="T269" s="24"/>
      <c r="U269" s="25"/>
      <c r="V269" s="24"/>
      <c r="W269" s="27"/>
      <c r="X269" s="26"/>
      <c r="Y269" s="27"/>
      <c r="Z269" s="26"/>
      <c r="AA269" s="24"/>
      <c r="AB269" s="24"/>
      <c r="AC269" s="24"/>
      <c r="AD269" s="24"/>
      <c r="AE269" s="26"/>
      <c r="AF269" s="25"/>
      <c r="AG269" s="24"/>
    </row>
    <row r="270" spans="1:33" x14ac:dyDescent="0.25">
      <c r="A270" s="19"/>
      <c r="B270" s="46"/>
      <c r="C270" s="46"/>
      <c r="D270" s="46"/>
      <c r="E270" s="32"/>
      <c r="F270" s="47"/>
      <c r="G270" s="32"/>
      <c r="H270" s="46"/>
      <c r="I270" s="32"/>
      <c r="J270" s="48"/>
      <c r="K270" s="46"/>
      <c r="L270" s="48"/>
      <c r="M270" s="46"/>
      <c r="N270" s="49"/>
      <c r="O270" s="32"/>
      <c r="P270" s="31"/>
      <c r="Q270" s="50"/>
      <c r="R270" s="51"/>
      <c r="T270" s="24"/>
      <c r="U270" s="25"/>
      <c r="V270" s="24"/>
      <c r="W270" s="27"/>
      <c r="X270" s="26"/>
      <c r="Y270" s="27"/>
      <c r="Z270" s="26"/>
      <c r="AA270" s="24"/>
      <c r="AB270" s="24"/>
      <c r="AC270" s="24"/>
      <c r="AD270" s="24"/>
      <c r="AE270" s="26"/>
      <c r="AF270" s="25"/>
      <c r="AG270" s="24"/>
    </row>
    <row r="271" spans="1:33" x14ac:dyDescent="0.25">
      <c r="A271" s="19"/>
      <c r="B271" s="46"/>
      <c r="C271" s="46"/>
      <c r="D271" s="46"/>
      <c r="E271" s="32"/>
      <c r="F271" s="47"/>
      <c r="G271" s="32"/>
      <c r="H271" s="46"/>
      <c r="I271" s="32"/>
      <c r="J271" s="48"/>
      <c r="K271" s="46"/>
      <c r="L271" s="48"/>
      <c r="M271" s="46"/>
      <c r="N271" s="49"/>
      <c r="O271" s="32"/>
      <c r="P271" s="31"/>
      <c r="Q271" s="52"/>
      <c r="R271" s="53"/>
      <c r="S271" s="17"/>
      <c r="T271" s="24"/>
      <c r="U271" s="25"/>
      <c r="V271" s="24"/>
      <c r="W271" s="27"/>
      <c r="X271" s="26"/>
      <c r="Y271" s="27"/>
      <c r="Z271" s="26"/>
      <c r="AA271" s="24"/>
      <c r="AB271" s="24"/>
      <c r="AC271" s="24"/>
      <c r="AD271" s="24"/>
      <c r="AE271" s="26"/>
      <c r="AF271" s="25"/>
      <c r="AG271" s="24"/>
    </row>
    <row r="272" spans="1:33" x14ac:dyDescent="0.25">
      <c r="A272" s="19"/>
      <c r="B272" s="46"/>
      <c r="C272" s="46"/>
      <c r="D272" s="46"/>
      <c r="E272" s="32"/>
      <c r="F272" s="47"/>
      <c r="G272" s="32"/>
      <c r="H272" s="46"/>
      <c r="I272" s="32"/>
      <c r="J272" s="48"/>
      <c r="K272" s="46"/>
      <c r="L272" s="48"/>
      <c r="M272" s="46"/>
      <c r="N272" s="49"/>
      <c r="O272" s="32"/>
      <c r="P272" s="31"/>
      <c r="Q272" s="50"/>
      <c r="R272" s="51"/>
      <c r="T272" s="24"/>
      <c r="U272" s="25"/>
      <c r="V272" s="24"/>
      <c r="W272" s="27"/>
      <c r="X272" s="26"/>
      <c r="Y272" s="27"/>
      <c r="Z272" s="26"/>
      <c r="AA272" s="24"/>
      <c r="AB272" s="24"/>
      <c r="AC272" s="24"/>
      <c r="AD272" s="24"/>
      <c r="AE272" s="26"/>
      <c r="AF272" s="25"/>
      <c r="AG272" s="24"/>
    </row>
    <row r="273" spans="1:33" x14ac:dyDescent="0.25">
      <c r="A273" s="19"/>
      <c r="B273" s="46"/>
      <c r="C273" s="46"/>
      <c r="D273" s="46"/>
      <c r="E273" s="32"/>
      <c r="F273" s="47"/>
      <c r="G273" s="32"/>
      <c r="H273" s="46"/>
      <c r="I273" s="32"/>
      <c r="J273" s="48"/>
      <c r="K273" s="46"/>
      <c r="L273" s="48"/>
      <c r="M273" s="46"/>
      <c r="N273" s="49"/>
      <c r="O273" s="32"/>
      <c r="P273" s="31"/>
      <c r="Q273" s="50"/>
      <c r="R273" s="51"/>
      <c r="T273" s="24"/>
      <c r="U273" s="25"/>
      <c r="V273" s="24"/>
      <c r="W273" s="27"/>
      <c r="X273" s="26"/>
      <c r="Y273" s="27"/>
      <c r="Z273" s="26"/>
      <c r="AA273" s="24"/>
      <c r="AB273" s="24"/>
      <c r="AC273" s="24"/>
      <c r="AD273" s="24"/>
      <c r="AE273" s="26"/>
      <c r="AF273" s="25"/>
      <c r="AG273" s="24"/>
    </row>
    <row r="274" spans="1:33" x14ac:dyDescent="0.25">
      <c r="A274" s="19"/>
      <c r="B274" s="46"/>
      <c r="C274" s="46"/>
      <c r="D274" s="46"/>
      <c r="E274" s="32"/>
      <c r="F274" s="47"/>
      <c r="G274" s="32"/>
      <c r="H274" s="46"/>
      <c r="I274" s="32"/>
      <c r="J274" s="48"/>
      <c r="K274" s="46"/>
      <c r="L274" s="48"/>
      <c r="M274" s="46"/>
      <c r="N274" s="49"/>
      <c r="O274" s="32"/>
      <c r="P274" s="31"/>
      <c r="Q274" s="50"/>
      <c r="R274" s="51"/>
      <c r="T274" s="24"/>
      <c r="U274" s="25"/>
      <c r="V274" s="24"/>
      <c r="W274" s="27"/>
      <c r="X274" s="26"/>
      <c r="Y274" s="27"/>
      <c r="Z274" s="26"/>
      <c r="AA274" s="24"/>
      <c r="AB274" s="24"/>
      <c r="AC274" s="24"/>
      <c r="AD274" s="24"/>
      <c r="AE274" s="26"/>
      <c r="AF274" s="25"/>
      <c r="AG274" s="24"/>
    </row>
    <row r="276" spans="1:33" x14ac:dyDescent="0.25">
      <c r="P276" s="28"/>
      <c r="Q276" s="28"/>
      <c r="R276" s="41"/>
    </row>
    <row r="277" spans="1:33" x14ac:dyDescent="0.25">
      <c r="P277" s="29"/>
      <c r="Q277" s="42"/>
      <c r="R277" s="41"/>
    </row>
    <row r="278" spans="1:33" x14ac:dyDescent="0.25">
      <c r="P278" s="21"/>
      <c r="Q278" s="43"/>
    </row>
    <row r="279" spans="1:33" x14ac:dyDescent="0.25">
      <c r="P279" s="21"/>
      <c r="Q279" s="22"/>
    </row>
    <row r="282" spans="1:33" x14ac:dyDescent="0.25">
      <c r="A282" s="37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8"/>
      <c r="R282" s="118"/>
      <c r="S282" s="118"/>
      <c r="T282" s="115"/>
      <c r="U282" s="115"/>
      <c r="V282" s="115"/>
      <c r="W282" s="115"/>
      <c r="X282" s="115"/>
      <c r="Y282" s="115"/>
      <c r="Z282" s="115"/>
      <c r="AA282" s="115"/>
      <c r="AB282" s="115"/>
      <c r="AC282" s="115"/>
      <c r="AD282" s="115"/>
      <c r="AE282" s="115"/>
      <c r="AF282" s="115"/>
      <c r="AG282" s="115"/>
    </row>
    <row r="283" spans="1:33" x14ac:dyDescent="0.25">
      <c r="A283" s="19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9"/>
      <c r="R283" s="39"/>
      <c r="S283" s="40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</row>
    <row r="284" spans="1:33" x14ac:dyDescent="0.25">
      <c r="A284" s="19"/>
      <c r="B284" s="46"/>
      <c r="C284" s="46"/>
      <c r="D284" s="46"/>
      <c r="E284" s="32"/>
      <c r="F284" s="47"/>
      <c r="G284" s="32"/>
      <c r="H284" s="46"/>
      <c r="I284" s="32"/>
      <c r="J284" s="48"/>
      <c r="K284" s="46"/>
      <c r="L284" s="48"/>
      <c r="M284" s="46"/>
      <c r="N284" s="49"/>
      <c r="O284" s="32"/>
      <c r="P284" s="31"/>
      <c r="Q284" s="50"/>
      <c r="R284" s="51"/>
      <c r="T284" s="24"/>
      <c r="U284" s="25"/>
      <c r="V284" s="24"/>
      <c r="W284" s="27"/>
      <c r="X284" s="26"/>
      <c r="Y284" s="27"/>
      <c r="Z284" s="26"/>
      <c r="AA284" s="24"/>
      <c r="AB284" s="24"/>
      <c r="AC284" s="24"/>
      <c r="AD284" s="24"/>
      <c r="AE284" s="26"/>
      <c r="AF284" s="25"/>
      <c r="AG284" s="24"/>
    </row>
    <row r="285" spans="1:33" x14ac:dyDescent="0.25">
      <c r="A285" s="19"/>
      <c r="B285" s="46"/>
      <c r="C285" s="46"/>
      <c r="D285" s="46"/>
      <c r="E285" s="32"/>
      <c r="F285" s="47"/>
      <c r="G285" s="32"/>
      <c r="H285" s="46"/>
      <c r="I285" s="32"/>
      <c r="J285" s="48"/>
      <c r="K285" s="46"/>
      <c r="L285" s="48"/>
      <c r="M285" s="46"/>
      <c r="N285" s="49"/>
      <c r="O285" s="32"/>
      <c r="P285" s="31"/>
      <c r="Q285" s="50"/>
      <c r="R285" s="51"/>
      <c r="T285" s="24"/>
      <c r="U285" s="25"/>
      <c r="V285" s="24"/>
      <c r="W285" s="27"/>
      <c r="X285" s="26"/>
      <c r="Y285" s="27"/>
      <c r="Z285" s="26"/>
      <c r="AA285" s="24"/>
      <c r="AB285" s="24"/>
      <c r="AC285" s="24"/>
      <c r="AD285" s="24"/>
      <c r="AE285" s="26"/>
      <c r="AF285" s="25"/>
      <c r="AG285" s="24"/>
    </row>
    <row r="286" spans="1:33" x14ac:dyDescent="0.25">
      <c r="A286" s="19"/>
      <c r="B286" s="46"/>
      <c r="C286" s="46"/>
      <c r="D286" s="46"/>
      <c r="E286" s="32"/>
      <c r="F286" s="47"/>
      <c r="G286" s="32"/>
      <c r="H286" s="46"/>
      <c r="I286" s="32"/>
      <c r="J286" s="48"/>
      <c r="K286" s="46"/>
      <c r="L286" s="48"/>
      <c r="M286" s="46"/>
      <c r="N286" s="49"/>
      <c r="O286" s="32"/>
      <c r="P286" s="31"/>
      <c r="Q286" s="50"/>
      <c r="R286" s="51"/>
      <c r="T286" s="24"/>
      <c r="U286" s="25"/>
      <c r="V286" s="24"/>
      <c r="W286" s="27"/>
      <c r="X286" s="26"/>
      <c r="Y286" s="27"/>
      <c r="Z286" s="26"/>
      <c r="AA286" s="24"/>
      <c r="AB286" s="24"/>
      <c r="AC286" s="24"/>
      <c r="AD286" s="24"/>
      <c r="AE286" s="26"/>
      <c r="AF286" s="25"/>
      <c r="AG286" s="24"/>
    </row>
    <row r="287" spans="1:33" x14ac:dyDescent="0.25">
      <c r="A287" s="19"/>
      <c r="B287" s="46"/>
      <c r="C287" s="46"/>
      <c r="D287" s="46"/>
      <c r="E287" s="32"/>
      <c r="F287" s="47"/>
      <c r="G287" s="32"/>
      <c r="H287" s="46"/>
      <c r="I287" s="32"/>
      <c r="J287" s="48"/>
      <c r="K287" s="46"/>
      <c r="L287" s="48"/>
      <c r="M287" s="46"/>
      <c r="N287" s="49"/>
      <c r="O287" s="32"/>
      <c r="P287" s="31"/>
      <c r="Q287" s="50"/>
      <c r="R287" s="51"/>
      <c r="T287" s="24"/>
      <c r="U287" s="25"/>
      <c r="V287" s="24"/>
      <c r="W287" s="27"/>
      <c r="X287" s="26"/>
      <c r="Y287" s="27"/>
      <c r="Z287" s="26"/>
      <c r="AA287" s="24"/>
      <c r="AB287" s="24"/>
      <c r="AC287" s="24"/>
      <c r="AD287" s="24"/>
      <c r="AE287" s="26"/>
      <c r="AF287" s="25"/>
      <c r="AG287" s="24"/>
    </row>
    <row r="288" spans="1:33" x14ac:dyDescent="0.25">
      <c r="A288" s="54"/>
      <c r="B288" s="55"/>
      <c r="C288" s="55"/>
      <c r="D288" s="55"/>
      <c r="E288" s="56"/>
      <c r="F288" s="57"/>
      <c r="G288" s="56"/>
      <c r="H288" s="55"/>
      <c r="I288" s="56"/>
      <c r="J288" s="58"/>
      <c r="K288" s="55"/>
      <c r="L288" s="58"/>
      <c r="M288" s="55"/>
      <c r="N288" s="59"/>
      <c r="O288" s="56"/>
      <c r="P288" s="60"/>
      <c r="Q288" s="52"/>
      <c r="R288" s="53"/>
      <c r="T288" s="61"/>
      <c r="U288" s="62"/>
      <c r="V288" s="61"/>
      <c r="W288" s="63"/>
      <c r="X288" s="64"/>
      <c r="Y288" s="63"/>
      <c r="Z288" s="64"/>
      <c r="AA288" s="61"/>
      <c r="AB288" s="61"/>
      <c r="AC288" s="61"/>
      <c r="AD288" s="61"/>
      <c r="AE288" s="64"/>
      <c r="AF288" s="62"/>
      <c r="AG288" s="61"/>
    </row>
    <row r="289" spans="1:33" x14ac:dyDescent="0.25">
      <c r="A289" s="19"/>
      <c r="B289" s="46"/>
      <c r="C289" s="46"/>
      <c r="D289" s="46"/>
      <c r="E289" s="32"/>
      <c r="F289" s="47"/>
      <c r="G289" s="32"/>
      <c r="H289" s="46"/>
      <c r="I289" s="32"/>
      <c r="J289" s="48"/>
      <c r="K289" s="46"/>
      <c r="L289" s="48"/>
      <c r="M289" s="46"/>
      <c r="N289" s="49"/>
      <c r="O289" s="32"/>
      <c r="P289" s="31"/>
      <c r="Q289" s="52"/>
      <c r="R289" s="53"/>
      <c r="T289" s="24"/>
      <c r="U289" s="25"/>
      <c r="V289" s="24"/>
      <c r="W289" s="27"/>
      <c r="X289" s="26"/>
      <c r="Y289" s="27"/>
      <c r="Z289" s="26"/>
      <c r="AA289" s="24"/>
      <c r="AB289" s="24"/>
      <c r="AC289" s="24"/>
      <c r="AD289" s="24"/>
      <c r="AE289" s="26"/>
      <c r="AF289" s="25"/>
      <c r="AG289" s="24"/>
    </row>
    <row r="290" spans="1:33" x14ac:dyDescent="0.25">
      <c r="A290" s="19"/>
      <c r="B290" s="46"/>
      <c r="C290" s="46"/>
      <c r="D290" s="46"/>
      <c r="E290" s="32"/>
      <c r="F290" s="47"/>
      <c r="G290" s="32"/>
      <c r="H290" s="46"/>
      <c r="I290" s="32"/>
      <c r="J290" s="48"/>
      <c r="K290" s="46"/>
      <c r="L290" s="48"/>
      <c r="M290" s="46"/>
      <c r="N290" s="49"/>
      <c r="O290" s="32"/>
      <c r="P290" s="31"/>
      <c r="Q290" s="50"/>
      <c r="R290" s="51"/>
      <c r="T290" s="24"/>
      <c r="U290" s="25"/>
      <c r="V290" s="24"/>
      <c r="W290" s="27"/>
      <c r="X290" s="26"/>
      <c r="Y290" s="27"/>
      <c r="Z290" s="26"/>
      <c r="AA290" s="24"/>
      <c r="AB290" s="24"/>
      <c r="AC290" s="24"/>
      <c r="AD290" s="24"/>
      <c r="AE290" s="26"/>
      <c r="AF290" s="25"/>
      <c r="AG290" s="24"/>
    </row>
    <row r="291" spans="1:33" x14ac:dyDescent="0.25">
      <c r="A291" s="19"/>
      <c r="B291" s="46"/>
      <c r="C291" s="46"/>
      <c r="D291" s="46"/>
      <c r="E291" s="32"/>
      <c r="F291" s="47"/>
      <c r="G291" s="32"/>
      <c r="H291" s="46"/>
      <c r="I291" s="32"/>
      <c r="J291" s="48"/>
      <c r="K291" s="46"/>
      <c r="L291" s="48"/>
      <c r="M291" s="46"/>
      <c r="N291" s="49"/>
      <c r="O291" s="32"/>
      <c r="P291" s="31"/>
      <c r="Q291" s="50"/>
      <c r="R291" s="51"/>
      <c r="T291" s="24"/>
      <c r="U291" s="25"/>
      <c r="V291" s="24"/>
      <c r="W291" s="27"/>
      <c r="X291" s="26"/>
      <c r="Y291" s="27"/>
      <c r="Z291" s="26"/>
      <c r="AA291" s="24"/>
      <c r="AB291" s="24"/>
      <c r="AC291" s="24"/>
      <c r="AD291" s="24"/>
      <c r="AE291" s="26"/>
      <c r="AF291" s="25"/>
      <c r="AG291" s="24"/>
    </row>
    <row r="292" spans="1:33" x14ac:dyDescent="0.25">
      <c r="A292" s="19"/>
      <c r="B292" s="46"/>
      <c r="C292" s="46"/>
      <c r="D292" s="46"/>
      <c r="E292" s="32"/>
      <c r="F292" s="47"/>
      <c r="G292" s="32"/>
      <c r="H292" s="46"/>
      <c r="I292" s="32"/>
      <c r="J292" s="48"/>
      <c r="K292" s="46"/>
      <c r="L292" s="48"/>
      <c r="M292" s="46"/>
      <c r="N292" s="49"/>
      <c r="O292" s="32"/>
      <c r="P292" s="31"/>
      <c r="Q292" s="52"/>
      <c r="R292" s="53"/>
      <c r="T292" s="24"/>
      <c r="U292" s="25"/>
      <c r="V292" s="24"/>
      <c r="W292" s="27"/>
      <c r="X292" s="26"/>
      <c r="Y292" s="27"/>
      <c r="Z292" s="26"/>
      <c r="AA292" s="24"/>
      <c r="AB292" s="24"/>
      <c r="AC292" s="24"/>
      <c r="AD292" s="24"/>
      <c r="AE292" s="26"/>
      <c r="AF292" s="25"/>
      <c r="AG292" s="24"/>
    </row>
    <row r="293" spans="1:33" x14ac:dyDescent="0.25">
      <c r="A293" s="19"/>
      <c r="B293" s="46"/>
      <c r="C293" s="46"/>
      <c r="D293" s="46"/>
      <c r="E293" s="32"/>
      <c r="F293" s="47"/>
      <c r="G293" s="32"/>
      <c r="H293" s="46"/>
      <c r="I293" s="32"/>
      <c r="J293" s="48"/>
      <c r="K293" s="46"/>
      <c r="L293" s="48"/>
      <c r="M293" s="46"/>
      <c r="N293" s="49"/>
      <c r="O293" s="32"/>
      <c r="P293" s="31"/>
      <c r="Q293" s="50"/>
      <c r="R293" s="51"/>
      <c r="T293" s="24"/>
      <c r="U293" s="25"/>
      <c r="V293" s="24"/>
      <c r="W293" s="27"/>
      <c r="X293" s="26"/>
      <c r="Y293" s="27"/>
      <c r="Z293" s="26"/>
      <c r="AA293" s="24"/>
      <c r="AB293" s="24"/>
      <c r="AC293" s="24"/>
      <c r="AD293" s="24"/>
      <c r="AE293" s="26"/>
      <c r="AF293" s="25"/>
      <c r="AG293" s="24"/>
    </row>
    <row r="294" spans="1:33" x14ac:dyDescent="0.25">
      <c r="A294" s="19"/>
      <c r="B294" s="46"/>
      <c r="C294" s="46"/>
      <c r="D294" s="46"/>
      <c r="E294" s="32"/>
      <c r="F294" s="47"/>
      <c r="G294" s="32"/>
      <c r="H294" s="46"/>
      <c r="I294" s="32"/>
      <c r="J294" s="48"/>
      <c r="K294" s="46"/>
      <c r="L294" s="48"/>
      <c r="M294" s="46"/>
      <c r="N294" s="49"/>
      <c r="O294" s="32"/>
      <c r="P294" s="31"/>
      <c r="Q294" s="50"/>
      <c r="R294" s="51"/>
      <c r="T294" s="24"/>
      <c r="U294" s="25"/>
      <c r="V294" s="24"/>
      <c r="W294" s="27"/>
      <c r="X294" s="26"/>
      <c r="Y294" s="27"/>
      <c r="Z294" s="26"/>
      <c r="AA294" s="24"/>
      <c r="AB294" s="24"/>
      <c r="AC294" s="24"/>
      <c r="AD294" s="24"/>
      <c r="AE294" s="26"/>
      <c r="AF294" s="25"/>
      <c r="AG294" s="24"/>
    </row>
    <row r="295" spans="1:33" x14ac:dyDescent="0.25">
      <c r="A295" s="19"/>
      <c r="B295" s="46"/>
      <c r="C295" s="46"/>
      <c r="D295" s="46"/>
      <c r="E295" s="32"/>
      <c r="F295" s="47"/>
      <c r="G295" s="32"/>
      <c r="H295" s="46"/>
      <c r="I295" s="32"/>
      <c r="J295" s="48"/>
      <c r="K295" s="46"/>
      <c r="L295" s="48"/>
      <c r="M295" s="46"/>
      <c r="N295" s="49"/>
      <c r="O295" s="32"/>
      <c r="P295" s="31"/>
      <c r="Q295" s="50"/>
      <c r="R295" s="51"/>
      <c r="T295" s="24"/>
      <c r="U295" s="25"/>
      <c r="V295" s="24"/>
      <c r="W295" s="27"/>
      <c r="X295" s="26"/>
      <c r="Y295" s="27"/>
      <c r="Z295" s="26"/>
      <c r="AA295" s="24"/>
      <c r="AB295" s="24"/>
      <c r="AC295" s="24"/>
      <c r="AD295" s="24"/>
      <c r="AE295" s="26"/>
      <c r="AF295" s="25"/>
      <c r="AG295" s="24"/>
    </row>
    <row r="296" spans="1:33" x14ac:dyDescent="0.25">
      <c r="A296" s="19"/>
      <c r="B296" s="46"/>
      <c r="C296" s="46"/>
      <c r="D296" s="46"/>
      <c r="E296" s="32"/>
      <c r="F296" s="47"/>
      <c r="G296" s="32"/>
      <c r="H296" s="46"/>
      <c r="I296" s="32"/>
      <c r="J296" s="48"/>
      <c r="K296" s="46"/>
      <c r="L296" s="48"/>
      <c r="M296" s="46"/>
      <c r="N296" s="49"/>
      <c r="O296" s="32"/>
      <c r="P296" s="31"/>
      <c r="Q296" s="50"/>
      <c r="R296" s="51"/>
      <c r="T296" s="24"/>
      <c r="U296" s="25"/>
      <c r="V296" s="24"/>
      <c r="W296" s="27"/>
      <c r="X296" s="26"/>
      <c r="Y296" s="27"/>
      <c r="Z296" s="26"/>
      <c r="AA296" s="24"/>
      <c r="AB296" s="24"/>
      <c r="AC296" s="24"/>
      <c r="AD296" s="24"/>
      <c r="AE296" s="26"/>
      <c r="AF296" s="25"/>
      <c r="AG296" s="24"/>
    </row>
    <row r="297" spans="1:33" x14ac:dyDescent="0.25">
      <c r="A297" s="19"/>
      <c r="B297" s="46"/>
      <c r="C297" s="46"/>
      <c r="D297" s="46"/>
      <c r="E297" s="32"/>
      <c r="F297" s="47"/>
      <c r="G297" s="32"/>
      <c r="H297" s="46"/>
      <c r="I297" s="32"/>
      <c r="J297" s="48"/>
      <c r="K297" s="46"/>
      <c r="L297" s="48"/>
      <c r="M297" s="46"/>
      <c r="N297" s="49"/>
      <c r="O297" s="32"/>
      <c r="P297" s="31"/>
      <c r="Q297" s="50"/>
      <c r="R297" s="51"/>
      <c r="T297" s="24"/>
      <c r="U297" s="25"/>
      <c r="V297" s="24"/>
      <c r="W297" s="27"/>
      <c r="X297" s="26"/>
      <c r="Y297" s="27"/>
      <c r="Z297" s="26"/>
      <c r="AA297" s="24"/>
      <c r="AB297" s="24"/>
      <c r="AC297" s="24"/>
      <c r="AD297" s="24"/>
      <c r="AE297" s="26"/>
      <c r="AF297" s="25"/>
      <c r="AG297" s="24"/>
    </row>
    <row r="298" spans="1:33" x14ac:dyDescent="0.25">
      <c r="A298" s="19"/>
      <c r="B298" s="46"/>
      <c r="C298" s="46"/>
      <c r="D298" s="46"/>
      <c r="E298" s="32"/>
      <c r="F298" s="47"/>
      <c r="G298" s="32"/>
      <c r="H298" s="46"/>
      <c r="I298" s="32"/>
      <c r="J298" s="48"/>
      <c r="K298" s="46"/>
      <c r="L298" s="48"/>
      <c r="M298" s="46"/>
      <c r="N298" s="49"/>
      <c r="O298" s="32"/>
      <c r="P298" s="31"/>
      <c r="Q298" s="50"/>
      <c r="R298" s="51"/>
      <c r="T298" s="24"/>
      <c r="U298" s="25"/>
      <c r="V298" s="24"/>
      <c r="W298" s="27"/>
      <c r="X298" s="26"/>
      <c r="Y298" s="27"/>
      <c r="Z298" s="26"/>
      <c r="AA298" s="24"/>
      <c r="AB298" s="24"/>
      <c r="AC298" s="24"/>
      <c r="AD298" s="24"/>
      <c r="AE298" s="26"/>
      <c r="AF298" s="25"/>
      <c r="AG298" s="24"/>
    </row>
    <row r="299" spans="1:33" x14ac:dyDescent="0.25">
      <c r="A299" s="19"/>
      <c r="B299" s="46"/>
      <c r="C299" s="46"/>
      <c r="D299" s="46"/>
      <c r="E299" s="32"/>
      <c r="F299" s="47"/>
      <c r="G299" s="32"/>
      <c r="H299" s="46"/>
      <c r="I299" s="32"/>
      <c r="J299" s="48"/>
      <c r="K299" s="46"/>
      <c r="L299" s="48"/>
      <c r="M299" s="46"/>
      <c r="N299" s="49"/>
      <c r="O299" s="32"/>
      <c r="P299" s="31"/>
      <c r="Q299" s="50"/>
      <c r="R299" s="51"/>
      <c r="T299" s="24"/>
      <c r="U299" s="25"/>
      <c r="V299" s="24"/>
      <c r="W299" s="27"/>
      <c r="X299" s="26"/>
      <c r="Y299" s="27"/>
      <c r="Z299" s="26"/>
      <c r="AA299" s="24"/>
      <c r="AB299" s="24"/>
      <c r="AC299" s="24"/>
      <c r="AD299" s="24"/>
      <c r="AE299" s="26"/>
      <c r="AF299" s="25"/>
      <c r="AG299" s="24"/>
    </row>
    <row r="301" spans="1:33" x14ac:dyDescent="0.25">
      <c r="P301" s="28"/>
      <c r="Q301" s="28"/>
      <c r="R301" s="41"/>
    </row>
    <row r="302" spans="1:33" x14ac:dyDescent="0.25">
      <c r="P302" s="29"/>
      <c r="Q302" s="42"/>
      <c r="R302" s="41"/>
    </row>
    <row r="303" spans="1:33" x14ac:dyDescent="0.25">
      <c r="P303" s="21"/>
      <c r="Q303" s="43"/>
    </row>
    <row r="304" spans="1:33" x14ac:dyDescent="0.25">
      <c r="P304" s="21"/>
      <c r="Q304" s="22"/>
    </row>
    <row r="305" spans="1:33" x14ac:dyDescent="0.25">
      <c r="P305" s="21"/>
      <c r="Q305" s="22"/>
    </row>
    <row r="307" spans="1:33" x14ac:dyDescent="0.25">
      <c r="A307" s="37"/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5"/>
      <c r="P307" s="115"/>
      <c r="Q307" s="118"/>
      <c r="R307" s="118"/>
      <c r="S307" s="118"/>
      <c r="T307" s="115"/>
      <c r="U307" s="115"/>
      <c r="V307" s="115"/>
      <c r="W307" s="115"/>
      <c r="X307" s="115"/>
      <c r="Y307" s="115"/>
      <c r="Z307" s="115"/>
      <c r="AA307" s="115"/>
      <c r="AB307" s="115"/>
      <c r="AC307" s="115"/>
      <c r="AD307" s="115"/>
      <c r="AE307" s="115"/>
      <c r="AF307" s="115"/>
      <c r="AG307" s="115"/>
    </row>
    <row r="308" spans="1:33" x14ac:dyDescent="0.25">
      <c r="A308" s="19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9"/>
      <c r="R308" s="39"/>
      <c r="S308" s="40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  <c r="AG308" s="34"/>
    </row>
    <row r="309" spans="1:33" x14ac:dyDescent="0.25">
      <c r="A309" s="19"/>
      <c r="B309" s="46"/>
      <c r="C309" s="46"/>
      <c r="D309" s="46"/>
      <c r="E309" s="32"/>
      <c r="F309" s="47"/>
      <c r="G309" s="32"/>
      <c r="H309" s="46"/>
      <c r="I309" s="32"/>
      <c r="J309" s="48"/>
      <c r="K309" s="46"/>
      <c r="L309" s="48"/>
      <c r="M309" s="46"/>
      <c r="N309" s="49"/>
      <c r="O309" s="32"/>
      <c r="P309" s="31"/>
      <c r="Q309" s="50"/>
      <c r="R309" s="51"/>
      <c r="T309" s="24"/>
      <c r="U309" s="25"/>
      <c r="V309" s="24"/>
      <c r="W309" s="27"/>
      <c r="X309" s="26"/>
      <c r="Y309" s="27"/>
      <c r="Z309" s="26"/>
      <c r="AA309" s="24"/>
      <c r="AB309" s="24"/>
      <c r="AC309" s="24"/>
      <c r="AD309" s="24"/>
      <c r="AE309" s="26"/>
      <c r="AF309" s="25"/>
      <c r="AG309" s="24"/>
    </row>
    <row r="310" spans="1:33" x14ac:dyDescent="0.25">
      <c r="A310" s="19"/>
      <c r="B310" s="46"/>
      <c r="C310" s="46"/>
      <c r="D310" s="46"/>
      <c r="E310" s="32"/>
      <c r="F310" s="47"/>
      <c r="G310" s="32"/>
      <c r="H310" s="46"/>
      <c r="I310" s="32"/>
      <c r="J310" s="48"/>
      <c r="K310" s="46"/>
      <c r="L310" s="48"/>
      <c r="M310" s="46"/>
      <c r="N310" s="49"/>
      <c r="O310" s="32"/>
      <c r="P310" s="31"/>
      <c r="Q310" s="50"/>
      <c r="R310" s="51"/>
      <c r="T310" s="24"/>
      <c r="U310" s="25"/>
      <c r="V310" s="24"/>
      <c r="W310" s="27"/>
      <c r="X310" s="26"/>
      <c r="Y310" s="27"/>
      <c r="Z310" s="26"/>
      <c r="AA310" s="24"/>
      <c r="AB310" s="24"/>
      <c r="AC310" s="24"/>
      <c r="AD310" s="24"/>
      <c r="AE310" s="26"/>
      <c r="AF310" s="25"/>
      <c r="AG310" s="24"/>
    </row>
    <row r="311" spans="1:33" x14ac:dyDescent="0.25">
      <c r="A311" s="19"/>
      <c r="B311" s="46"/>
      <c r="C311" s="46"/>
      <c r="D311" s="46"/>
      <c r="E311" s="32"/>
      <c r="F311" s="47"/>
      <c r="G311" s="32"/>
      <c r="H311" s="46"/>
      <c r="I311" s="32"/>
      <c r="J311" s="48"/>
      <c r="K311" s="46"/>
      <c r="L311" s="48"/>
      <c r="M311" s="46"/>
      <c r="N311" s="49"/>
      <c r="O311" s="32"/>
      <c r="P311" s="31"/>
      <c r="Q311" s="50"/>
      <c r="R311" s="51"/>
      <c r="T311" s="24"/>
      <c r="U311" s="25"/>
      <c r="V311" s="24"/>
      <c r="W311" s="27"/>
      <c r="X311" s="26"/>
      <c r="Y311" s="27"/>
      <c r="Z311" s="26"/>
      <c r="AA311" s="24"/>
      <c r="AB311" s="24"/>
      <c r="AC311" s="24"/>
      <c r="AD311" s="24"/>
      <c r="AE311" s="26"/>
      <c r="AF311" s="25"/>
      <c r="AG311" s="24"/>
    </row>
    <row r="312" spans="1:33" x14ac:dyDescent="0.25">
      <c r="A312" s="19"/>
      <c r="B312" s="46"/>
      <c r="C312" s="46"/>
      <c r="D312" s="46"/>
      <c r="E312" s="32"/>
      <c r="F312" s="47"/>
      <c r="G312" s="32"/>
      <c r="H312" s="46"/>
      <c r="I312" s="32"/>
      <c r="J312" s="48"/>
      <c r="K312" s="46"/>
      <c r="L312" s="48"/>
      <c r="M312" s="46"/>
      <c r="N312" s="49"/>
      <c r="O312" s="32"/>
      <c r="P312" s="31"/>
      <c r="Q312" s="50"/>
      <c r="R312" s="51"/>
      <c r="T312" s="24"/>
      <c r="U312" s="25"/>
      <c r="V312" s="24"/>
      <c r="W312" s="27"/>
      <c r="X312" s="26"/>
      <c r="Y312" s="27"/>
      <c r="Z312" s="26"/>
      <c r="AA312" s="24"/>
      <c r="AB312" s="24"/>
      <c r="AC312" s="24"/>
      <c r="AD312" s="24"/>
      <c r="AE312" s="26"/>
      <c r="AF312" s="25"/>
      <c r="AG312" s="24"/>
    </row>
    <row r="313" spans="1:33" x14ac:dyDescent="0.25">
      <c r="A313" s="19"/>
      <c r="B313" s="46"/>
      <c r="C313" s="46"/>
      <c r="D313" s="46"/>
      <c r="E313" s="32"/>
      <c r="F313" s="47"/>
      <c r="G313" s="32"/>
      <c r="H313" s="46"/>
      <c r="I313" s="32"/>
      <c r="J313" s="48"/>
      <c r="K313" s="46"/>
      <c r="L313" s="48"/>
      <c r="M313" s="46"/>
      <c r="N313" s="49"/>
      <c r="O313" s="32"/>
      <c r="P313" s="31"/>
      <c r="Q313" s="50"/>
      <c r="R313" s="51"/>
      <c r="T313" s="24"/>
      <c r="U313" s="25"/>
      <c r="V313" s="24"/>
      <c r="W313" s="27"/>
      <c r="X313" s="26"/>
      <c r="Y313" s="27"/>
      <c r="Z313" s="26"/>
      <c r="AA313" s="24"/>
      <c r="AB313" s="24"/>
      <c r="AC313" s="24"/>
      <c r="AD313" s="24"/>
      <c r="AE313" s="26"/>
      <c r="AF313" s="25"/>
      <c r="AG313" s="24"/>
    </row>
    <row r="314" spans="1:33" x14ac:dyDescent="0.25">
      <c r="A314" s="19"/>
      <c r="B314" s="46"/>
      <c r="C314" s="46"/>
      <c r="D314" s="46"/>
      <c r="E314" s="32"/>
      <c r="F314" s="47"/>
      <c r="G314" s="32"/>
      <c r="H314" s="46"/>
      <c r="I314" s="32"/>
      <c r="J314" s="48"/>
      <c r="K314" s="46"/>
      <c r="L314" s="48"/>
      <c r="M314" s="46"/>
      <c r="N314" s="49"/>
      <c r="O314" s="32"/>
      <c r="P314" s="31"/>
      <c r="Q314" s="50"/>
      <c r="R314" s="51"/>
      <c r="T314" s="24"/>
      <c r="U314" s="25"/>
      <c r="V314" s="24"/>
      <c r="W314" s="27"/>
      <c r="X314" s="26"/>
      <c r="Y314" s="27"/>
      <c r="Z314" s="26"/>
      <c r="AA314" s="24"/>
      <c r="AB314" s="24"/>
      <c r="AC314" s="24"/>
      <c r="AD314" s="24"/>
      <c r="AE314" s="26"/>
      <c r="AF314" s="25"/>
      <c r="AG314" s="24"/>
    </row>
    <row r="315" spans="1:33" x14ac:dyDescent="0.25">
      <c r="A315" s="19"/>
      <c r="B315" s="46"/>
      <c r="C315" s="46"/>
      <c r="D315" s="46"/>
      <c r="E315" s="32"/>
      <c r="F315" s="47"/>
      <c r="G315" s="32"/>
      <c r="H315" s="46"/>
      <c r="I315" s="32"/>
      <c r="J315" s="48"/>
      <c r="K315" s="46"/>
      <c r="L315" s="48"/>
      <c r="M315" s="46"/>
      <c r="N315" s="49"/>
      <c r="O315" s="32"/>
      <c r="P315" s="31"/>
      <c r="Q315" s="52"/>
      <c r="R315" s="53"/>
      <c r="T315" s="24"/>
      <c r="U315" s="25"/>
      <c r="V315" s="24"/>
      <c r="W315" s="27"/>
      <c r="X315" s="26"/>
      <c r="Y315" s="27"/>
      <c r="Z315" s="26"/>
      <c r="AA315" s="24"/>
      <c r="AB315" s="24"/>
      <c r="AC315" s="24"/>
      <c r="AD315" s="24"/>
      <c r="AE315" s="26"/>
      <c r="AF315" s="25"/>
      <c r="AG315" s="24"/>
    </row>
    <row r="316" spans="1:33" x14ac:dyDescent="0.25">
      <c r="A316" s="19"/>
      <c r="B316" s="46"/>
      <c r="C316" s="46"/>
      <c r="D316" s="46"/>
      <c r="E316" s="32"/>
      <c r="F316" s="47"/>
      <c r="G316" s="32"/>
      <c r="H316" s="46"/>
      <c r="I316" s="32"/>
      <c r="J316" s="48"/>
      <c r="K316" s="46"/>
      <c r="L316" s="48"/>
      <c r="M316" s="46"/>
      <c r="N316" s="49"/>
      <c r="O316" s="32"/>
      <c r="P316" s="31"/>
      <c r="Q316" s="50"/>
      <c r="R316" s="51"/>
      <c r="T316" s="24"/>
      <c r="U316" s="25"/>
      <c r="V316" s="24"/>
      <c r="W316" s="27"/>
      <c r="X316" s="26"/>
      <c r="Y316" s="27"/>
      <c r="Z316" s="26"/>
      <c r="AA316" s="24"/>
      <c r="AB316" s="24"/>
      <c r="AC316" s="24"/>
      <c r="AD316" s="24"/>
      <c r="AE316" s="26"/>
      <c r="AF316" s="25"/>
      <c r="AG316" s="24"/>
    </row>
    <row r="317" spans="1:33" x14ac:dyDescent="0.25">
      <c r="A317" s="19"/>
      <c r="B317" s="46"/>
      <c r="C317" s="46"/>
      <c r="D317" s="46"/>
      <c r="E317" s="32"/>
      <c r="F317" s="47"/>
      <c r="G317" s="32"/>
      <c r="H317" s="46"/>
      <c r="I317" s="32"/>
      <c r="J317" s="48"/>
      <c r="K317" s="46"/>
      <c r="L317" s="48"/>
      <c r="M317" s="46"/>
      <c r="N317" s="49"/>
      <c r="O317" s="32"/>
      <c r="P317" s="31"/>
      <c r="Q317" s="50"/>
      <c r="R317" s="51"/>
      <c r="T317" s="24"/>
      <c r="U317" s="25"/>
      <c r="V317" s="24"/>
      <c r="W317" s="27"/>
      <c r="X317" s="26"/>
      <c r="Y317" s="27"/>
      <c r="Z317" s="26"/>
      <c r="AA317" s="24"/>
      <c r="AB317" s="24"/>
      <c r="AC317" s="24"/>
      <c r="AD317" s="24"/>
      <c r="AE317" s="26"/>
      <c r="AF317" s="25"/>
      <c r="AG317" s="24"/>
    </row>
    <row r="318" spans="1:33" x14ac:dyDescent="0.25">
      <c r="A318" s="19"/>
      <c r="B318" s="46"/>
      <c r="C318" s="46"/>
      <c r="D318" s="46"/>
      <c r="E318" s="32"/>
      <c r="F318" s="47"/>
      <c r="G318" s="32"/>
      <c r="H318" s="46"/>
      <c r="I318" s="32"/>
      <c r="J318" s="48"/>
      <c r="K318" s="46"/>
      <c r="L318" s="48"/>
      <c r="M318" s="46"/>
      <c r="N318" s="49"/>
      <c r="O318" s="32"/>
      <c r="P318" s="31"/>
      <c r="Q318" s="50"/>
      <c r="R318" s="51"/>
      <c r="T318" s="24"/>
      <c r="U318" s="25"/>
      <c r="V318" s="24"/>
      <c r="W318" s="27"/>
      <c r="X318" s="26"/>
      <c r="Y318" s="27"/>
      <c r="Z318" s="26"/>
      <c r="AA318" s="24"/>
      <c r="AB318" s="24"/>
      <c r="AC318" s="24"/>
      <c r="AD318" s="24"/>
      <c r="AE318" s="26"/>
      <c r="AF318" s="25"/>
      <c r="AG318" s="24"/>
    </row>
    <row r="319" spans="1:33" x14ac:dyDescent="0.25">
      <c r="A319" s="19"/>
      <c r="B319" s="46"/>
      <c r="C319" s="46"/>
      <c r="D319" s="46"/>
      <c r="E319" s="32"/>
      <c r="F319" s="47"/>
      <c r="G319" s="32"/>
      <c r="H319" s="46"/>
      <c r="I319" s="32"/>
      <c r="J319" s="48"/>
      <c r="K319" s="46"/>
      <c r="L319" s="48"/>
      <c r="M319" s="46"/>
      <c r="N319" s="49"/>
      <c r="O319" s="32"/>
      <c r="P319" s="31"/>
      <c r="Q319" s="50"/>
      <c r="R319" s="51"/>
      <c r="T319" s="24"/>
      <c r="U319" s="25"/>
      <c r="V319" s="24"/>
      <c r="W319" s="27"/>
      <c r="X319" s="26"/>
      <c r="Y319" s="27"/>
      <c r="Z319" s="26"/>
      <c r="AA319" s="24"/>
      <c r="AB319" s="24"/>
      <c r="AC319" s="24"/>
      <c r="AD319" s="24"/>
      <c r="AE319" s="26"/>
      <c r="AF319" s="25"/>
      <c r="AG319" s="24"/>
    </row>
    <row r="320" spans="1:33" x14ac:dyDescent="0.25">
      <c r="A320" s="19"/>
      <c r="B320" s="46"/>
      <c r="C320" s="46"/>
      <c r="D320" s="46"/>
      <c r="E320" s="32"/>
      <c r="F320" s="47"/>
      <c r="G320" s="32"/>
      <c r="H320" s="46"/>
      <c r="I320" s="32"/>
      <c r="J320" s="48"/>
      <c r="K320" s="46"/>
      <c r="L320" s="48"/>
      <c r="M320" s="46"/>
      <c r="N320" s="49"/>
      <c r="O320" s="32"/>
      <c r="P320" s="31"/>
      <c r="Q320" s="50"/>
      <c r="R320" s="51"/>
      <c r="T320" s="24"/>
      <c r="U320" s="25"/>
      <c r="V320" s="24"/>
      <c r="W320" s="27"/>
      <c r="X320" s="26"/>
      <c r="Y320" s="27"/>
      <c r="Z320" s="26"/>
      <c r="AA320" s="24"/>
      <c r="AB320" s="24"/>
      <c r="AC320" s="24"/>
      <c r="AD320" s="24"/>
      <c r="AE320" s="26"/>
      <c r="AF320" s="25"/>
      <c r="AG320" s="24"/>
    </row>
    <row r="321" spans="1:33" x14ac:dyDescent="0.25">
      <c r="A321" s="19"/>
      <c r="B321" s="46"/>
      <c r="C321" s="46"/>
      <c r="D321" s="46"/>
      <c r="E321" s="32"/>
      <c r="F321" s="47"/>
      <c r="G321" s="32"/>
      <c r="H321" s="46"/>
      <c r="I321" s="32"/>
      <c r="J321" s="48"/>
      <c r="K321" s="46"/>
      <c r="L321" s="48"/>
      <c r="M321" s="46"/>
      <c r="N321" s="49"/>
      <c r="O321" s="32"/>
      <c r="P321" s="31"/>
      <c r="Q321" s="50"/>
      <c r="R321" s="51"/>
      <c r="T321" s="24"/>
      <c r="U321" s="25"/>
      <c r="V321" s="24"/>
      <c r="W321" s="27"/>
      <c r="X321" s="26"/>
      <c r="Y321" s="27"/>
      <c r="Z321" s="26"/>
      <c r="AA321" s="24"/>
      <c r="AB321" s="24"/>
      <c r="AC321" s="24"/>
      <c r="AD321" s="24"/>
      <c r="AE321" s="26"/>
      <c r="AF321" s="25"/>
      <c r="AG321" s="24"/>
    </row>
    <row r="322" spans="1:33" x14ac:dyDescent="0.25">
      <c r="A322" s="19"/>
      <c r="B322" s="46"/>
      <c r="C322" s="46"/>
      <c r="D322" s="46"/>
      <c r="E322" s="32"/>
      <c r="F322" s="47"/>
      <c r="G322" s="32"/>
      <c r="H322" s="46"/>
      <c r="I322" s="32"/>
      <c r="J322" s="48"/>
      <c r="K322" s="46"/>
      <c r="L322" s="48"/>
      <c r="M322" s="46"/>
      <c r="N322" s="49"/>
      <c r="O322" s="32"/>
      <c r="P322" s="31"/>
      <c r="Q322" s="50"/>
      <c r="R322" s="51"/>
      <c r="T322" s="24"/>
      <c r="U322" s="25"/>
      <c r="V322" s="24"/>
      <c r="W322" s="27"/>
      <c r="X322" s="26"/>
      <c r="Y322" s="27"/>
      <c r="Z322" s="26"/>
      <c r="AA322" s="24"/>
      <c r="AB322" s="24"/>
      <c r="AC322" s="24"/>
      <c r="AD322" s="24"/>
      <c r="AE322" s="26"/>
      <c r="AF322" s="25"/>
      <c r="AG322" s="24"/>
    </row>
    <row r="323" spans="1:33" x14ac:dyDescent="0.25">
      <c r="A323" s="19"/>
      <c r="B323" s="46"/>
      <c r="C323" s="46"/>
      <c r="D323" s="46"/>
      <c r="E323" s="32"/>
      <c r="F323" s="47"/>
      <c r="G323" s="32"/>
      <c r="H323" s="46"/>
      <c r="I323" s="32"/>
      <c r="J323" s="48"/>
      <c r="K323" s="46"/>
      <c r="L323" s="48"/>
      <c r="M323" s="46"/>
      <c r="N323" s="49"/>
      <c r="O323" s="32"/>
      <c r="P323" s="31"/>
      <c r="Q323" s="50"/>
      <c r="R323" s="51"/>
      <c r="T323" s="24"/>
      <c r="U323" s="25"/>
      <c r="V323" s="24"/>
      <c r="W323" s="27"/>
      <c r="X323" s="26"/>
      <c r="Y323" s="27"/>
      <c r="Z323" s="26"/>
      <c r="AA323" s="24"/>
      <c r="AB323" s="24"/>
      <c r="AC323" s="24"/>
      <c r="AD323" s="24"/>
      <c r="AE323" s="26"/>
      <c r="AF323" s="25"/>
      <c r="AG323" s="24"/>
    </row>
    <row r="324" spans="1:33" x14ac:dyDescent="0.25">
      <c r="A324" s="19"/>
      <c r="B324" s="46"/>
      <c r="C324" s="46"/>
      <c r="D324" s="46"/>
      <c r="E324" s="32"/>
      <c r="F324" s="47"/>
      <c r="G324" s="32"/>
      <c r="H324" s="46"/>
      <c r="I324" s="32"/>
      <c r="J324" s="48"/>
      <c r="K324" s="46"/>
      <c r="L324" s="48"/>
      <c r="M324" s="46"/>
      <c r="N324" s="49"/>
      <c r="O324" s="32"/>
      <c r="P324" s="31"/>
      <c r="Q324" s="50"/>
      <c r="R324" s="51"/>
      <c r="T324" s="24"/>
      <c r="U324" s="25"/>
      <c r="V324" s="24"/>
      <c r="W324" s="27"/>
      <c r="X324" s="26"/>
      <c r="Y324" s="27"/>
      <c r="Z324" s="26"/>
      <c r="AA324" s="24"/>
      <c r="AB324" s="24"/>
      <c r="AC324" s="24"/>
      <c r="AD324" s="24"/>
      <c r="AE324" s="26"/>
      <c r="AF324" s="25"/>
      <c r="AG324" s="24"/>
    </row>
    <row r="326" spans="1:33" x14ac:dyDescent="0.25">
      <c r="O326" s="21"/>
      <c r="P326" s="28"/>
      <c r="Q326" s="28"/>
      <c r="R326" s="41"/>
    </row>
    <row r="327" spans="1:33" x14ac:dyDescent="0.25">
      <c r="O327" s="21"/>
      <c r="P327" s="29"/>
      <c r="Q327" s="42"/>
      <c r="R327" s="41"/>
    </row>
    <row r="328" spans="1:33" x14ac:dyDescent="0.25">
      <c r="O328" s="21"/>
      <c r="P328" s="21"/>
      <c r="Q328" s="43"/>
    </row>
    <row r="329" spans="1:33" x14ac:dyDescent="0.25">
      <c r="O329" s="21"/>
      <c r="P329" s="21"/>
      <c r="Q329" s="22"/>
    </row>
    <row r="330" spans="1:33" x14ac:dyDescent="0.25">
      <c r="O330" s="21"/>
      <c r="P330" s="21"/>
      <c r="Q330" s="22"/>
    </row>
    <row r="332" spans="1:33" x14ac:dyDescent="0.25">
      <c r="A332" s="37"/>
      <c r="B332" s="115"/>
      <c r="C332" s="115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8"/>
      <c r="R332" s="118"/>
      <c r="S332" s="118"/>
      <c r="T332" s="115"/>
      <c r="U332" s="115"/>
      <c r="V332" s="115"/>
      <c r="W332" s="115"/>
      <c r="X332" s="115"/>
      <c r="Y332" s="115"/>
      <c r="Z332" s="115"/>
      <c r="AA332" s="115"/>
      <c r="AB332" s="115"/>
      <c r="AC332" s="115"/>
      <c r="AD332" s="115"/>
      <c r="AE332" s="115"/>
      <c r="AF332" s="115"/>
      <c r="AG332" s="115"/>
    </row>
    <row r="333" spans="1:33" x14ac:dyDescent="0.25">
      <c r="A333" s="19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9"/>
      <c r="R333" s="39"/>
      <c r="S333" s="40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</row>
    <row r="334" spans="1:33" x14ac:dyDescent="0.25">
      <c r="A334" s="19"/>
      <c r="B334" s="46"/>
      <c r="C334" s="46"/>
      <c r="D334" s="46"/>
      <c r="E334" s="32"/>
      <c r="F334" s="47"/>
      <c r="G334" s="32"/>
      <c r="H334" s="46"/>
      <c r="I334" s="32"/>
      <c r="J334" s="48"/>
      <c r="K334" s="46"/>
      <c r="L334" s="48"/>
      <c r="M334" s="46"/>
      <c r="N334" s="49"/>
      <c r="O334" s="32"/>
      <c r="P334" s="32"/>
      <c r="Q334" s="50"/>
      <c r="R334" s="51"/>
      <c r="T334" s="24"/>
      <c r="U334" s="25"/>
      <c r="V334" s="26"/>
      <c r="W334" s="27"/>
      <c r="X334" s="27"/>
      <c r="Y334" s="27"/>
      <c r="Z334" s="26"/>
      <c r="AA334" s="24"/>
      <c r="AB334" s="24"/>
      <c r="AC334" s="24"/>
      <c r="AD334" s="24"/>
      <c r="AE334" s="26"/>
      <c r="AF334" s="27"/>
      <c r="AG334" s="24"/>
    </row>
    <row r="335" spans="1:33" x14ac:dyDescent="0.25">
      <c r="A335" s="19"/>
      <c r="B335" s="46"/>
      <c r="C335" s="46"/>
      <c r="D335" s="46"/>
      <c r="E335" s="32"/>
      <c r="F335" s="47"/>
      <c r="G335" s="32"/>
      <c r="H335" s="46"/>
      <c r="I335" s="32"/>
      <c r="J335" s="48"/>
      <c r="K335" s="46"/>
      <c r="L335" s="48"/>
      <c r="M335" s="46"/>
      <c r="N335" s="49"/>
      <c r="O335" s="32"/>
      <c r="P335" s="32"/>
      <c r="Q335" s="50"/>
      <c r="R335" s="51"/>
      <c r="T335" s="24"/>
      <c r="U335" s="25"/>
      <c r="V335" s="26"/>
      <c r="W335" s="27"/>
      <c r="X335" s="27"/>
      <c r="Y335" s="27"/>
      <c r="Z335" s="26"/>
      <c r="AA335" s="24"/>
      <c r="AB335" s="24"/>
      <c r="AC335" s="24"/>
      <c r="AD335" s="24"/>
      <c r="AE335" s="26"/>
      <c r="AF335" s="27"/>
      <c r="AG335" s="24"/>
    </row>
    <row r="336" spans="1:33" x14ac:dyDescent="0.25">
      <c r="A336" s="19"/>
      <c r="B336" s="46"/>
      <c r="C336" s="46"/>
      <c r="D336" s="46"/>
      <c r="E336" s="32"/>
      <c r="F336" s="47"/>
      <c r="G336" s="32"/>
      <c r="H336" s="46"/>
      <c r="I336" s="32"/>
      <c r="J336" s="48"/>
      <c r="K336" s="46"/>
      <c r="L336" s="48"/>
      <c r="M336" s="46"/>
      <c r="N336" s="49"/>
      <c r="O336" s="32"/>
      <c r="P336" s="32"/>
      <c r="Q336" s="50"/>
      <c r="R336" s="51"/>
      <c r="T336" s="24"/>
      <c r="U336" s="25"/>
      <c r="V336" s="26"/>
      <c r="W336" s="27"/>
      <c r="X336" s="27"/>
      <c r="Y336" s="27"/>
      <c r="Z336" s="26"/>
      <c r="AA336" s="24"/>
      <c r="AB336" s="24"/>
      <c r="AC336" s="24"/>
      <c r="AD336" s="24"/>
      <c r="AE336" s="26"/>
      <c r="AF336" s="27"/>
      <c r="AG336" s="24"/>
    </row>
    <row r="337" spans="1:33" x14ac:dyDescent="0.25">
      <c r="A337" s="19"/>
      <c r="B337" s="46"/>
      <c r="C337" s="46"/>
      <c r="D337" s="46"/>
      <c r="E337" s="32"/>
      <c r="F337" s="47"/>
      <c r="G337" s="32"/>
      <c r="H337" s="46"/>
      <c r="I337" s="32"/>
      <c r="J337" s="48"/>
      <c r="K337" s="46"/>
      <c r="L337" s="48"/>
      <c r="M337" s="46"/>
      <c r="N337" s="49"/>
      <c r="O337" s="32"/>
      <c r="P337" s="32"/>
      <c r="Q337" s="50"/>
      <c r="R337" s="51"/>
      <c r="T337" s="24"/>
      <c r="U337" s="25"/>
      <c r="V337" s="26"/>
      <c r="W337" s="27"/>
      <c r="X337" s="27"/>
      <c r="Y337" s="27"/>
      <c r="Z337" s="26"/>
      <c r="AA337" s="24"/>
      <c r="AB337" s="24"/>
      <c r="AC337" s="24"/>
      <c r="AD337" s="24"/>
      <c r="AE337" s="26"/>
      <c r="AF337" s="27"/>
      <c r="AG337" s="24"/>
    </row>
    <row r="338" spans="1:33" x14ac:dyDescent="0.25">
      <c r="A338" s="19"/>
      <c r="B338" s="46"/>
      <c r="C338" s="46"/>
      <c r="D338" s="46"/>
      <c r="E338" s="32"/>
      <c r="F338" s="47"/>
      <c r="G338" s="32"/>
      <c r="H338" s="46"/>
      <c r="I338" s="32"/>
      <c r="J338" s="48"/>
      <c r="K338" s="46"/>
      <c r="L338" s="48"/>
      <c r="M338" s="46"/>
      <c r="N338" s="49"/>
      <c r="O338" s="32"/>
      <c r="P338" s="32"/>
      <c r="Q338" s="50"/>
      <c r="R338" s="51"/>
      <c r="T338" s="24"/>
      <c r="U338" s="25"/>
      <c r="V338" s="26"/>
      <c r="W338" s="27"/>
      <c r="X338" s="27"/>
      <c r="Y338" s="27"/>
      <c r="Z338" s="26"/>
      <c r="AA338" s="24"/>
      <c r="AB338" s="24"/>
      <c r="AC338" s="24"/>
      <c r="AD338" s="24"/>
      <c r="AE338" s="26"/>
      <c r="AF338" s="27"/>
      <c r="AG338" s="24"/>
    </row>
    <row r="339" spans="1:33" x14ac:dyDescent="0.25">
      <c r="A339" s="19"/>
      <c r="B339" s="46"/>
      <c r="C339" s="46"/>
      <c r="D339" s="46"/>
      <c r="E339" s="32"/>
      <c r="F339" s="47"/>
      <c r="G339" s="32"/>
      <c r="H339" s="46"/>
      <c r="I339" s="32"/>
      <c r="J339" s="48"/>
      <c r="K339" s="46"/>
      <c r="L339" s="48"/>
      <c r="M339" s="46"/>
      <c r="N339" s="49"/>
      <c r="O339" s="32"/>
      <c r="P339" s="32"/>
      <c r="Q339" s="50"/>
      <c r="R339" s="51"/>
      <c r="T339" s="24"/>
      <c r="U339" s="25"/>
      <c r="V339" s="26"/>
      <c r="W339" s="27"/>
      <c r="X339" s="27"/>
      <c r="Y339" s="27"/>
      <c r="Z339" s="26"/>
      <c r="AA339" s="24"/>
      <c r="AB339" s="24"/>
      <c r="AC339" s="24"/>
      <c r="AD339" s="24"/>
      <c r="AE339" s="26"/>
      <c r="AF339" s="27"/>
      <c r="AG339" s="24"/>
    </row>
    <row r="340" spans="1:33" x14ac:dyDescent="0.25">
      <c r="A340" s="19"/>
      <c r="B340" s="46"/>
      <c r="C340" s="46"/>
      <c r="D340" s="46"/>
      <c r="E340" s="32"/>
      <c r="F340" s="47"/>
      <c r="G340" s="32"/>
      <c r="H340" s="46"/>
      <c r="I340" s="32"/>
      <c r="J340" s="48"/>
      <c r="K340" s="46"/>
      <c r="L340" s="48"/>
      <c r="M340" s="46"/>
      <c r="N340" s="49"/>
      <c r="O340" s="32"/>
      <c r="P340" s="32"/>
      <c r="Q340" s="52"/>
      <c r="R340" s="53"/>
      <c r="T340" s="24"/>
      <c r="U340" s="25"/>
      <c r="V340" s="26"/>
      <c r="W340" s="27"/>
      <c r="X340" s="27"/>
      <c r="Y340" s="27"/>
      <c r="Z340" s="26"/>
      <c r="AA340" s="24"/>
      <c r="AB340" s="24"/>
      <c r="AC340" s="24"/>
      <c r="AD340" s="24"/>
      <c r="AE340" s="26"/>
      <c r="AF340" s="27"/>
      <c r="AG340" s="24"/>
    </row>
    <row r="341" spans="1:33" x14ac:dyDescent="0.25">
      <c r="A341" s="19"/>
      <c r="B341" s="46"/>
      <c r="C341" s="46"/>
      <c r="D341" s="46"/>
      <c r="E341" s="32"/>
      <c r="F341" s="47"/>
      <c r="G341" s="32"/>
      <c r="H341" s="46"/>
      <c r="I341" s="32"/>
      <c r="J341" s="48"/>
      <c r="K341" s="46"/>
      <c r="L341" s="48"/>
      <c r="M341" s="46"/>
      <c r="N341" s="49"/>
      <c r="O341" s="32"/>
      <c r="P341" s="32"/>
      <c r="Q341" s="50"/>
      <c r="R341" s="51"/>
      <c r="T341" s="24"/>
      <c r="U341" s="25"/>
      <c r="V341" s="26"/>
      <c r="W341" s="27"/>
      <c r="X341" s="27"/>
      <c r="Y341" s="27"/>
      <c r="Z341" s="26"/>
      <c r="AA341" s="24"/>
      <c r="AB341" s="24"/>
      <c r="AC341" s="24"/>
      <c r="AD341" s="24"/>
      <c r="AE341" s="26"/>
      <c r="AF341" s="27"/>
      <c r="AG341" s="24"/>
    </row>
    <row r="342" spans="1:33" x14ac:dyDescent="0.25">
      <c r="A342" s="19"/>
      <c r="B342" s="46"/>
      <c r="C342" s="46"/>
      <c r="D342" s="46"/>
      <c r="E342" s="32"/>
      <c r="F342" s="47"/>
      <c r="G342" s="32"/>
      <c r="H342" s="46"/>
      <c r="I342" s="32"/>
      <c r="J342" s="48"/>
      <c r="K342" s="46"/>
      <c r="L342" s="48"/>
      <c r="M342" s="46"/>
      <c r="N342" s="49"/>
      <c r="O342" s="32"/>
      <c r="P342" s="32"/>
      <c r="Q342" s="50"/>
      <c r="R342" s="51"/>
      <c r="T342" s="24"/>
      <c r="U342" s="25"/>
      <c r="V342" s="26"/>
      <c r="W342" s="27"/>
      <c r="X342" s="27"/>
      <c r="Y342" s="27"/>
      <c r="Z342" s="26"/>
      <c r="AA342" s="24"/>
      <c r="AB342" s="24"/>
      <c r="AC342" s="24"/>
      <c r="AD342" s="24"/>
      <c r="AE342" s="26"/>
      <c r="AF342" s="27"/>
      <c r="AG342" s="24"/>
    </row>
    <row r="343" spans="1:33" x14ac:dyDescent="0.25">
      <c r="A343" s="19"/>
      <c r="B343" s="46"/>
      <c r="C343" s="46"/>
      <c r="D343" s="46"/>
      <c r="E343" s="32"/>
      <c r="F343" s="47"/>
      <c r="G343" s="32"/>
      <c r="H343" s="46"/>
      <c r="I343" s="32"/>
      <c r="J343" s="48"/>
      <c r="K343" s="46"/>
      <c r="L343" s="48"/>
      <c r="M343" s="46"/>
      <c r="N343" s="49"/>
      <c r="O343" s="32"/>
      <c r="P343" s="32"/>
      <c r="Q343" s="50"/>
      <c r="R343" s="51"/>
      <c r="T343" s="24"/>
      <c r="U343" s="25"/>
      <c r="V343" s="26"/>
      <c r="W343" s="27"/>
      <c r="X343" s="27"/>
      <c r="Y343" s="27"/>
      <c r="Z343" s="26"/>
      <c r="AA343" s="24"/>
      <c r="AB343" s="24"/>
      <c r="AC343" s="24"/>
      <c r="AD343" s="24"/>
      <c r="AE343" s="26"/>
      <c r="AF343" s="27"/>
      <c r="AG343" s="24"/>
    </row>
    <row r="344" spans="1:33" x14ac:dyDescent="0.25">
      <c r="A344" s="19"/>
      <c r="B344" s="46"/>
      <c r="C344" s="46"/>
      <c r="D344" s="46"/>
      <c r="E344" s="32"/>
      <c r="F344" s="47"/>
      <c r="G344" s="32"/>
      <c r="H344" s="46"/>
      <c r="I344" s="32"/>
      <c r="J344" s="48"/>
      <c r="K344" s="46"/>
      <c r="L344" s="48"/>
      <c r="M344" s="46"/>
      <c r="N344" s="49"/>
      <c r="O344" s="32"/>
      <c r="P344" s="32"/>
      <c r="Q344" s="52"/>
      <c r="R344" s="53"/>
      <c r="T344" s="24"/>
      <c r="U344" s="25"/>
      <c r="V344" s="26"/>
      <c r="W344" s="27"/>
      <c r="X344" s="27"/>
      <c r="Y344" s="27"/>
      <c r="Z344" s="26"/>
      <c r="AA344" s="24"/>
      <c r="AB344" s="24"/>
      <c r="AC344" s="24"/>
      <c r="AD344" s="24"/>
      <c r="AE344" s="26"/>
      <c r="AF344" s="27"/>
      <c r="AG344" s="24"/>
    </row>
    <row r="345" spans="1:33" x14ac:dyDescent="0.25">
      <c r="A345" s="19"/>
      <c r="B345" s="46"/>
      <c r="C345" s="46"/>
      <c r="D345" s="46"/>
      <c r="E345" s="32"/>
      <c r="F345" s="47"/>
      <c r="G345" s="32"/>
      <c r="H345" s="46"/>
      <c r="I345" s="32"/>
      <c r="J345" s="48"/>
      <c r="K345" s="46"/>
      <c r="L345" s="48"/>
      <c r="M345" s="46"/>
      <c r="N345" s="49"/>
      <c r="O345" s="32"/>
      <c r="P345" s="32"/>
      <c r="Q345" s="50"/>
      <c r="R345" s="51"/>
      <c r="T345" s="24"/>
      <c r="U345" s="25"/>
      <c r="V345" s="26"/>
      <c r="W345" s="27"/>
      <c r="X345" s="27"/>
      <c r="Y345" s="27"/>
      <c r="Z345" s="26"/>
      <c r="AA345" s="24"/>
      <c r="AB345" s="24"/>
      <c r="AC345" s="24"/>
      <c r="AD345" s="24"/>
      <c r="AE345" s="26"/>
      <c r="AF345" s="27"/>
      <c r="AG345" s="24"/>
    </row>
    <row r="346" spans="1:33" x14ac:dyDescent="0.25">
      <c r="A346" s="19"/>
      <c r="B346" s="46"/>
      <c r="C346" s="46"/>
      <c r="D346" s="46"/>
      <c r="E346" s="32"/>
      <c r="F346" s="47"/>
      <c r="G346" s="32"/>
      <c r="H346" s="46"/>
      <c r="I346" s="32"/>
      <c r="J346" s="48"/>
      <c r="K346" s="46"/>
      <c r="L346" s="48"/>
      <c r="M346" s="46"/>
      <c r="N346" s="49"/>
      <c r="O346" s="32"/>
      <c r="P346" s="32"/>
      <c r="Q346" s="50"/>
      <c r="R346" s="51"/>
      <c r="T346" s="24"/>
      <c r="U346" s="25"/>
      <c r="V346" s="26"/>
      <c r="W346" s="27"/>
      <c r="X346" s="27"/>
      <c r="Y346" s="27"/>
      <c r="Z346" s="26"/>
      <c r="AA346" s="24"/>
      <c r="AB346" s="24"/>
      <c r="AC346" s="24"/>
      <c r="AD346" s="24"/>
      <c r="AE346" s="26"/>
      <c r="AF346" s="27"/>
      <c r="AG346" s="24"/>
    </row>
    <row r="347" spans="1:33" x14ac:dyDescent="0.25">
      <c r="A347" s="19"/>
      <c r="B347" s="46"/>
      <c r="C347" s="46"/>
      <c r="D347" s="46"/>
      <c r="E347" s="32"/>
      <c r="F347" s="47"/>
      <c r="G347" s="32"/>
      <c r="H347" s="46"/>
      <c r="I347" s="32"/>
      <c r="J347" s="48"/>
      <c r="K347" s="46"/>
      <c r="L347" s="48"/>
      <c r="M347" s="46"/>
      <c r="N347" s="49"/>
      <c r="O347" s="32"/>
      <c r="P347" s="32"/>
      <c r="Q347" s="50"/>
      <c r="R347" s="51"/>
      <c r="T347" s="24"/>
      <c r="U347" s="25"/>
      <c r="V347" s="26"/>
      <c r="W347" s="27"/>
      <c r="X347" s="27"/>
      <c r="Y347" s="27"/>
      <c r="Z347" s="26"/>
      <c r="AA347" s="24"/>
      <c r="AB347" s="24"/>
      <c r="AC347" s="24"/>
      <c r="AD347" s="24"/>
      <c r="AE347" s="26"/>
      <c r="AF347" s="27"/>
      <c r="AG347" s="24"/>
    </row>
    <row r="348" spans="1:33" x14ac:dyDescent="0.25">
      <c r="A348" s="19"/>
      <c r="B348" s="46"/>
      <c r="C348" s="46"/>
      <c r="D348" s="46"/>
      <c r="E348" s="32"/>
      <c r="F348" s="47"/>
      <c r="G348" s="32"/>
      <c r="H348" s="46"/>
      <c r="I348" s="32"/>
      <c r="J348" s="48"/>
      <c r="K348" s="46"/>
      <c r="L348" s="48"/>
      <c r="M348" s="46"/>
      <c r="N348" s="49"/>
      <c r="O348" s="32"/>
      <c r="P348" s="32"/>
      <c r="Q348" s="50"/>
      <c r="R348" s="51"/>
      <c r="T348" s="24"/>
      <c r="U348" s="25"/>
      <c r="V348" s="26"/>
      <c r="W348" s="27"/>
      <c r="X348" s="27"/>
      <c r="Y348" s="27"/>
      <c r="Z348" s="26"/>
      <c r="AA348" s="24"/>
      <c r="AB348" s="24"/>
      <c r="AC348" s="24"/>
      <c r="AD348" s="24"/>
      <c r="AE348" s="26"/>
      <c r="AF348" s="27"/>
      <c r="AG348" s="24"/>
    </row>
    <row r="349" spans="1:33" x14ac:dyDescent="0.25">
      <c r="A349" s="19"/>
      <c r="B349" s="46"/>
      <c r="C349" s="46"/>
      <c r="D349" s="46"/>
      <c r="E349" s="32"/>
      <c r="F349" s="47"/>
      <c r="G349" s="32"/>
      <c r="H349" s="46"/>
      <c r="I349" s="32"/>
      <c r="J349" s="48"/>
      <c r="K349" s="46"/>
      <c r="L349" s="48"/>
      <c r="M349" s="46"/>
      <c r="N349" s="49"/>
      <c r="O349" s="32"/>
      <c r="P349" s="32"/>
      <c r="Q349" s="50"/>
      <c r="R349" s="51"/>
      <c r="T349" s="24"/>
      <c r="U349" s="25"/>
      <c r="V349" s="26"/>
      <c r="W349" s="27"/>
      <c r="X349" s="27"/>
      <c r="Y349" s="27"/>
      <c r="Z349" s="26"/>
      <c r="AA349" s="24"/>
      <c r="AB349" s="24"/>
      <c r="AC349" s="24"/>
      <c r="AD349" s="24"/>
      <c r="AE349" s="26"/>
      <c r="AF349" s="27"/>
      <c r="AG349" s="24"/>
    </row>
    <row r="350" spans="1:33" x14ac:dyDescent="0.25">
      <c r="A350" s="19"/>
      <c r="B350" s="46"/>
      <c r="C350" s="46"/>
      <c r="D350" s="46"/>
      <c r="E350" s="32"/>
      <c r="F350" s="47"/>
      <c r="G350" s="32"/>
      <c r="H350" s="46"/>
      <c r="I350" s="32"/>
      <c r="J350" s="48"/>
      <c r="K350" s="46"/>
      <c r="L350" s="48"/>
      <c r="M350" s="46"/>
      <c r="N350" s="49"/>
      <c r="O350" s="32"/>
      <c r="P350" s="32"/>
      <c r="Q350" s="50"/>
      <c r="R350" s="51"/>
      <c r="T350" s="24"/>
      <c r="U350" s="25"/>
      <c r="V350" s="26"/>
      <c r="W350" s="27"/>
      <c r="X350" s="27"/>
      <c r="Y350" s="27"/>
      <c r="Z350" s="26"/>
      <c r="AA350" s="24"/>
      <c r="AB350" s="24"/>
      <c r="AC350" s="24"/>
      <c r="AD350" s="24"/>
      <c r="AE350" s="26"/>
      <c r="AF350" s="27"/>
      <c r="AG350" s="24"/>
    </row>
    <row r="352" spans="1:33" x14ac:dyDescent="0.25">
      <c r="O352" s="21"/>
      <c r="P352" s="28"/>
      <c r="Q352" s="28"/>
      <c r="R352" s="41"/>
    </row>
    <row r="353" spans="1:33" x14ac:dyDescent="0.25">
      <c r="O353" s="21"/>
      <c r="P353" s="29"/>
      <c r="Q353" s="42"/>
      <c r="R353" s="41"/>
    </row>
    <row r="354" spans="1:33" x14ac:dyDescent="0.25">
      <c r="O354" s="21"/>
      <c r="P354" s="21"/>
      <c r="Q354" s="43"/>
    </row>
    <row r="355" spans="1:33" x14ac:dyDescent="0.25">
      <c r="O355" s="21"/>
      <c r="P355" s="21"/>
      <c r="Q355" s="22"/>
    </row>
    <row r="357" spans="1:33" x14ac:dyDescent="0.25">
      <c r="A357" s="37"/>
      <c r="B357" s="115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5"/>
      <c r="P357" s="115"/>
      <c r="Q357" s="118"/>
      <c r="R357" s="118"/>
      <c r="S357" s="118"/>
      <c r="T357" s="115"/>
      <c r="U357" s="115"/>
      <c r="V357" s="115"/>
      <c r="W357" s="115"/>
      <c r="X357" s="115"/>
      <c r="Y357" s="115"/>
      <c r="Z357" s="115"/>
      <c r="AA357" s="115"/>
      <c r="AB357" s="115"/>
      <c r="AC357" s="115"/>
      <c r="AD357" s="115"/>
      <c r="AE357" s="115"/>
      <c r="AF357" s="115"/>
      <c r="AG357" s="115"/>
    </row>
    <row r="358" spans="1:33" x14ac:dyDescent="0.25">
      <c r="A358" s="19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9"/>
      <c r="R358" s="39"/>
      <c r="S358" s="40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</row>
    <row r="359" spans="1:33" x14ac:dyDescent="0.25">
      <c r="A359" s="19"/>
      <c r="B359" s="46"/>
      <c r="C359" s="46"/>
      <c r="D359" s="46"/>
      <c r="E359" s="32"/>
      <c r="F359" s="47"/>
      <c r="G359" s="32"/>
      <c r="H359" s="46"/>
      <c r="I359" s="32"/>
      <c r="J359" s="48"/>
      <c r="K359" s="46"/>
      <c r="L359" s="48"/>
      <c r="M359" s="46"/>
      <c r="N359" s="49"/>
      <c r="O359" s="32"/>
      <c r="P359" s="32"/>
      <c r="Q359" s="50"/>
      <c r="R359" s="33"/>
      <c r="T359" s="24"/>
      <c r="U359" s="25"/>
      <c r="V359" s="26"/>
      <c r="W359" s="27"/>
      <c r="X359" s="27"/>
      <c r="Y359" s="27"/>
      <c r="Z359" s="26"/>
      <c r="AA359" s="24"/>
      <c r="AB359" s="24"/>
      <c r="AC359" s="24"/>
      <c r="AD359" s="24"/>
      <c r="AE359" s="26"/>
      <c r="AF359" s="27"/>
      <c r="AG359" s="24"/>
    </row>
    <row r="360" spans="1:33" x14ac:dyDescent="0.25">
      <c r="A360" s="19"/>
      <c r="B360" s="46"/>
      <c r="C360" s="46"/>
      <c r="D360" s="46"/>
      <c r="E360" s="32"/>
      <c r="F360" s="47"/>
      <c r="G360" s="32"/>
      <c r="H360" s="46"/>
      <c r="I360" s="32"/>
      <c r="J360" s="48"/>
      <c r="K360" s="46"/>
      <c r="L360" s="48"/>
      <c r="M360" s="46"/>
      <c r="N360" s="49"/>
      <c r="O360" s="32"/>
      <c r="P360" s="32"/>
      <c r="Q360" s="50"/>
      <c r="R360" s="33"/>
      <c r="T360" s="24"/>
      <c r="U360" s="25"/>
      <c r="V360" s="26"/>
      <c r="W360" s="27"/>
      <c r="X360" s="27"/>
      <c r="Y360" s="27"/>
      <c r="Z360" s="26"/>
      <c r="AA360" s="24"/>
      <c r="AB360" s="24"/>
      <c r="AC360" s="24"/>
      <c r="AD360" s="24"/>
      <c r="AE360" s="26"/>
      <c r="AF360" s="27"/>
      <c r="AG360" s="24"/>
    </row>
    <row r="361" spans="1:33" x14ac:dyDescent="0.25">
      <c r="A361" s="19"/>
      <c r="B361" s="46"/>
      <c r="C361" s="46"/>
      <c r="D361" s="46"/>
      <c r="E361" s="32"/>
      <c r="F361" s="47"/>
      <c r="G361" s="32"/>
      <c r="H361" s="46"/>
      <c r="I361" s="32"/>
      <c r="J361" s="48"/>
      <c r="K361" s="46"/>
      <c r="L361" s="48"/>
      <c r="M361" s="46"/>
      <c r="N361" s="49"/>
      <c r="O361" s="32"/>
      <c r="P361" s="32"/>
      <c r="Q361" s="50"/>
      <c r="R361" s="33"/>
      <c r="T361" s="24"/>
      <c r="U361" s="25"/>
      <c r="V361" s="26"/>
      <c r="W361" s="27"/>
      <c r="X361" s="27"/>
      <c r="Y361" s="27"/>
      <c r="Z361" s="26"/>
      <c r="AA361" s="24"/>
      <c r="AB361" s="24"/>
      <c r="AC361" s="24"/>
      <c r="AD361" s="24"/>
      <c r="AE361" s="26"/>
      <c r="AF361" s="27"/>
      <c r="AG361" s="24"/>
    </row>
    <row r="362" spans="1:33" x14ac:dyDescent="0.25">
      <c r="A362" s="19"/>
      <c r="B362" s="46"/>
      <c r="C362" s="46"/>
      <c r="D362" s="46"/>
      <c r="E362" s="32"/>
      <c r="F362" s="47"/>
      <c r="G362" s="32"/>
      <c r="H362" s="46"/>
      <c r="I362" s="32"/>
      <c r="J362" s="48"/>
      <c r="K362" s="46"/>
      <c r="L362" s="48"/>
      <c r="M362" s="46"/>
      <c r="N362" s="49"/>
      <c r="O362" s="32"/>
      <c r="P362" s="32"/>
      <c r="Q362" s="50"/>
      <c r="R362" s="33"/>
      <c r="T362" s="24"/>
      <c r="U362" s="25"/>
      <c r="V362" s="26"/>
      <c r="W362" s="27"/>
      <c r="X362" s="27"/>
      <c r="Y362" s="27"/>
      <c r="Z362" s="26"/>
      <c r="AA362" s="24"/>
      <c r="AB362" s="24"/>
      <c r="AC362" s="24"/>
      <c r="AD362" s="24"/>
      <c r="AE362" s="26"/>
      <c r="AF362" s="27"/>
      <c r="AG362" s="24"/>
    </row>
    <row r="363" spans="1:33" x14ac:dyDescent="0.25">
      <c r="A363" s="19"/>
      <c r="B363" s="46"/>
      <c r="C363" s="46"/>
      <c r="D363" s="46"/>
      <c r="E363" s="32"/>
      <c r="F363" s="47"/>
      <c r="G363" s="32"/>
      <c r="H363" s="46"/>
      <c r="I363" s="32"/>
      <c r="J363" s="48"/>
      <c r="K363" s="46"/>
      <c r="L363" s="48"/>
      <c r="M363" s="46"/>
      <c r="N363" s="49"/>
      <c r="O363" s="32"/>
      <c r="P363" s="32"/>
      <c r="Q363" s="50"/>
      <c r="R363" s="33"/>
      <c r="T363" s="24"/>
      <c r="U363" s="25"/>
      <c r="V363" s="26"/>
      <c r="W363" s="27"/>
      <c r="X363" s="27"/>
      <c r="Y363" s="27"/>
      <c r="Z363" s="26"/>
      <c r="AA363" s="24"/>
      <c r="AB363" s="24"/>
      <c r="AC363" s="24"/>
      <c r="AD363" s="24"/>
      <c r="AE363" s="26"/>
      <c r="AF363" s="27"/>
      <c r="AG363" s="24"/>
    </row>
    <row r="364" spans="1:33" x14ac:dyDescent="0.25">
      <c r="A364" s="19"/>
      <c r="B364" s="46"/>
      <c r="C364" s="46"/>
      <c r="D364" s="46"/>
      <c r="E364" s="32"/>
      <c r="F364" s="47"/>
      <c r="G364" s="32"/>
      <c r="H364" s="46"/>
      <c r="I364" s="32"/>
      <c r="J364" s="48"/>
      <c r="K364" s="46"/>
      <c r="L364" s="48"/>
      <c r="M364" s="46"/>
      <c r="N364" s="49"/>
      <c r="O364" s="32"/>
      <c r="P364" s="32"/>
      <c r="Q364" s="50"/>
      <c r="R364" s="33"/>
      <c r="T364" s="24"/>
      <c r="U364" s="25"/>
      <c r="V364" s="26"/>
      <c r="W364" s="27"/>
      <c r="X364" s="27"/>
      <c r="Y364" s="27"/>
      <c r="Z364" s="26"/>
      <c r="AA364" s="24"/>
      <c r="AB364" s="24"/>
      <c r="AC364" s="24"/>
      <c r="AD364" s="24"/>
      <c r="AE364" s="26"/>
      <c r="AF364" s="27"/>
      <c r="AG364" s="24"/>
    </row>
    <row r="365" spans="1:33" x14ac:dyDescent="0.25">
      <c r="A365" s="19"/>
      <c r="B365" s="46"/>
      <c r="C365" s="46"/>
      <c r="D365" s="46"/>
      <c r="E365" s="32"/>
      <c r="F365" s="47"/>
      <c r="G365" s="32"/>
      <c r="H365" s="46"/>
      <c r="I365" s="32"/>
      <c r="J365" s="48"/>
      <c r="K365" s="46"/>
      <c r="L365" s="48"/>
      <c r="M365" s="46"/>
      <c r="N365" s="49"/>
      <c r="O365" s="32"/>
      <c r="P365" s="32"/>
      <c r="Q365" s="50"/>
      <c r="R365" s="33"/>
      <c r="T365" s="24"/>
      <c r="U365" s="25"/>
      <c r="V365" s="26"/>
      <c r="W365" s="27"/>
      <c r="X365" s="27"/>
      <c r="Y365" s="27"/>
      <c r="Z365" s="26"/>
      <c r="AA365" s="24"/>
      <c r="AB365" s="24"/>
      <c r="AC365" s="24"/>
      <c r="AD365" s="24"/>
      <c r="AE365" s="26"/>
      <c r="AF365" s="27"/>
      <c r="AG365" s="24"/>
    </row>
    <row r="366" spans="1:33" x14ac:dyDescent="0.25">
      <c r="A366" s="19"/>
      <c r="B366" s="46"/>
      <c r="C366" s="46"/>
      <c r="D366" s="46"/>
      <c r="E366" s="32"/>
      <c r="F366" s="47"/>
      <c r="G366" s="32"/>
      <c r="H366" s="46"/>
      <c r="I366" s="32"/>
      <c r="J366" s="48"/>
      <c r="K366" s="46"/>
      <c r="L366" s="48"/>
      <c r="M366" s="46"/>
      <c r="N366" s="49"/>
      <c r="O366" s="32"/>
      <c r="P366" s="32"/>
      <c r="Q366" s="50"/>
      <c r="R366" s="33"/>
      <c r="T366" s="24"/>
      <c r="U366" s="25"/>
      <c r="V366" s="26"/>
      <c r="W366" s="27"/>
      <c r="X366" s="27"/>
      <c r="Y366" s="27"/>
      <c r="Z366" s="26"/>
      <c r="AA366" s="24"/>
      <c r="AB366" s="24"/>
      <c r="AC366" s="24"/>
      <c r="AD366" s="24"/>
      <c r="AE366" s="26"/>
      <c r="AF366" s="27"/>
      <c r="AG366" s="24"/>
    </row>
    <row r="367" spans="1:33" x14ac:dyDescent="0.25">
      <c r="A367" s="19"/>
      <c r="B367" s="46"/>
      <c r="C367" s="46"/>
      <c r="D367" s="46"/>
      <c r="E367" s="32"/>
      <c r="F367" s="47"/>
      <c r="G367" s="32"/>
      <c r="H367" s="46"/>
      <c r="I367" s="32"/>
      <c r="J367" s="48"/>
      <c r="K367" s="46"/>
      <c r="L367" s="48"/>
      <c r="M367" s="46"/>
      <c r="N367" s="49"/>
      <c r="O367" s="32"/>
      <c r="P367" s="32"/>
      <c r="Q367" s="50"/>
      <c r="R367" s="33"/>
      <c r="T367" s="24"/>
      <c r="U367" s="25"/>
      <c r="V367" s="26"/>
      <c r="W367" s="27"/>
      <c r="X367" s="27"/>
      <c r="Y367" s="27"/>
      <c r="Z367" s="26"/>
      <c r="AA367" s="24"/>
      <c r="AB367" s="24"/>
      <c r="AC367" s="24"/>
      <c r="AD367" s="24"/>
      <c r="AE367" s="26"/>
      <c r="AF367" s="27"/>
      <c r="AG367" s="24"/>
    </row>
    <row r="368" spans="1:33" x14ac:dyDescent="0.25">
      <c r="A368" s="19"/>
      <c r="B368" s="46"/>
      <c r="C368" s="46"/>
      <c r="D368" s="46"/>
      <c r="E368" s="32"/>
      <c r="F368" s="47"/>
      <c r="G368" s="32"/>
      <c r="H368" s="46"/>
      <c r="I368" s="32"/>
      <c r="J368" s="48"/>
      <c r="K368" s="46"/>
      <c r="L368" s="48"/>
      <c r="M368" s="46"/>
      <c r="N368" s="49"/>
      <c r="O368" s="32"/>
      <c r="P368" s="32"/>
      <c r="Q368" s="50"/>
      <c r="R368" s="33"/>
      <c r="T368" s="24"/>
      <c r="U368" s="25"/>
      <c r="V368" s="26"/>
      <c r="W368" s="27"/>
      <c r="X368" s="27"/>
      <c r="Y368" s="27"/>
      <c r="Z368" s="26"/>
      <c r="AA368" s="24"/>
      <c r="AB368" s="24"/>
      <c r="AC368" s="24"/>
      <c r="AD368" s="24"/>
      <c r="AE368" s="26"/>
      <c r="AF368" s="27"/>
      <c r="AG368" s="24"/>
    </row>
    <row r="369" spans="1:33" x14ac:dyDescent="0.25">
      <c r="A369" s="19"/>
      <c r="B369" s="46"/>
      <c r="C369" s="46"/>
      <c r="D369" s="46"/>
      <c r="E369" s="32"/>
      <c r="F369" s="47"/>
      <c r="G369" s="32"/>
      <c r="H369" s="46"/>
      <c r="I369" s="32"/>
      <c r="J369" s="48"/>
      <c r="K369" s="46"/>
      <c r="L369" s="48"/>
      <c r="M369" s="46"/>
      <c r="N369" s="49"/>
      <c r="O369" s="32"/>
      <c r="P369" s="32"/>
      <c r="Q369" s="50"/>
      <c r="R369" s="33"/>
      <c r="T369" s="24"/>
      <c r="U369" s="25"/>
      <c r="V369" s="26"/>
      <c r="W369" s="27"/>
      <c r="X369" s="27"/>
      <c r="Y369" s="27"/>
      <c r="Z369" s="26"/>
      <c r="AA369" s="24"/>
      <c r="AB369" s="24"/>
      <c r="AC369" s="24"/>
      <c r="AD369" s="24"/>
      <c r="AE369" s="26"/>
      <c r="AF369" s="27"/>
      <c r="AG369" s="24"/>
    </row>
    <row r="370" spans="1:33" x14ac:dyDescent="0.25">
      <c r="A370" s="19"/>
      <c r="B370" s="46"/>
      <c r="C370" s="46"/>
      <c r="D370" s="46"/>
      <c r="E370" s="32"/>
      <c r="F370" s="47"/>
      <c r="G370" s="32"/>
      <c r="H370" s="46"/>
      <c r="I370" s="32"/>
      <c r="J370" s="48"/>
      <c r="K370" s="46"/>
      <c r="L370" s="48"/>
      <c r="M370" s="46"/>
      <c r="N370" s="49"/>
      <c r="O370" s="32"/>
      <c r="P370" s="32"/>
      <c r="Q370" s="50"/>
      <c r="R370" s="33"/>
      <c r="T370" s="24"/>
      <c r="U370" s="25"/>
      <c r="V370" s="26"/>
      <c r="W370" s="27"/>
      <c r="X370" s="27"/>
      <c r="Y370" s="27"/>
      <c r="Z370" s="26"/>
      <c r="AA370" s="24"/>
      <c r="AB370" s="24"/>
      <c r="AC370" s="24"/>
      <c r="AD370" s="24"/>
      <c r="AE370" s="26"/>
      <c r="AF370" s="27"/>
      <c r="AG370" s="24"/>
    </row>
    <row r="371" spans="1:33" x14ac:dyDescent="0.25">
      <c r="A371" s="19"/>
      <c r="B371" s="46"/>
      <c r="C371" s="46"/>
      <c r="D371" s="46"/>
      <c r="E371" s="32"/>
      <c r="F371" s="47"/>
      <c r="G371" s="32"/>
      <c r="H371" s="46"/>
      <c r="I371" s="32"/>
      <c r="J371" s="48"/>
      <c r="K371" s="46"/>
      <c r="L371" s="48"/>
      <c r="M371" s="46"/>
      <c r="N371" s="49"/>
      <c r="O371" s="32"/>
      <c r="P371" s="32"/>
      <c r="Q371" s="50"/>
      <c r="R371" s="33"/>
      <c r="T371" s="24"/>
      <c r="U371" s="25"/>
      <c r="V371" s="26"/>
      <c r="W371" s="27"/>
      <c r="X371" s="27"/>
      <c r="Y371" s="27"/>
      <c r="Z371" s="26"/>
      <c r="AA371" s="24"/>
      <c r="AB371" s="24"/>
      <c r="AC371" s="24"/>
      <c r="AD371" s="24"/>
      <c r="AE371" s="26"/>
      <c r="AF371" s="27"/>
      <c r="AG371" s="24"/>
    </row>
    <row r="372" spans="1:33" x14ac:dyDescent="0.25">
      <c r="A372" s="19"/>
      <c r="B372" s="46"/>
      <c r="C372" s="46"/>
      <c r="D372" s="46"/>
      <c r="E372" s="32"/>
      <c r="F372" s="47"/>
      <c r="G372" s="32"/>
      <c r="H372" s="46"/>
      <c r="I372" s="32"/>
      <c r="J372" s="48"/>
      <c r="K372" s="46"/>
      <c r="L372" s="48"/>
      <c r="M372" s="46"/>
      <c r="N372" s="49"/>
      <c r="O372" s="32"/>
      <c r="P372" s="32"/>
      <c r="Q372" s="50"/>
      <c r="R372" s="33"/>
      <c r="T372" s="24"/>
      <c r="U372" s="25"/>
      <c r="V372" s="26"/>
      <c r="W372" s="27"/>
      <c r="X372" s="27"/>
      <c r="Y372" s="27"/>
      <c r="Z372" s="26"/>
      <c r="AA372" s="24"/>
      <c r="AB372" s="24"/>
      <c r="AC372" s="24"/>
      <c r="AD372" s="24"/>
      <c r="AE372" s="26"/>
      <c r="AF372" s="27"/>
      <c r="AG372" s="24"/>
    </row>
    <row r="373" spans="1:33" x14ac:dyDescent="0.25">
      <c r="A373" s="19"/>
      <c r="B373" s="46"/>
      <c r="C373" s="46"/>
      <c r="D373" s="46"/>
      <c r="E373" s="32"/>
      <c r="F373" s="47"/>
      <c r="G373" s="32"/>
      <c r="H373" s="46"/>
      <c r="I373" s="32"/>
      <c r="J373" s="48"/>
      <c r="K373" s="46"/>
      <c r="L373" s="48"/>
      <c r="M373" s="46"/>
      <c r="N373" s="49"/>
      <c r="O373" s="32"/>
      <c r="P373" s="32"/>
      <c r="Q373" s="50"/>
      <c r="R373" s="33"/>
      <c r="T373" s="24"/>
      <c r="U373" s="25"/>
      <c r="V373" s="26"/>
      <c r="W373" s="27"/>
      <c r="X373" s="27"/>
      <c r="Y373" s="27"/>
      <c r="Z373" s="26"/>
      <c r="AA373" s="24"/>
      <c r="AB373" s="24"/>
      <c r="AC373" s="24"/>
      <c r="AD373" s="24"/>
      <c r="AE373" s="26"/>
      <c r="AF373" s="27"/>
      <c r="AG373" s="24"/>
    </row>
    <row r="374" spans="1:33" x14ac:dyDescent="0.25">
      <c r="A374" s="19"/>
      <c r="B374" s="46"/>
      <c r="C374" s="46"/>
      <c r="D374" s="46"/>
      <c r="E374" s="32"/>
      <c r="F374" s="47"/>
      <c r="G374" s="32"/>
      <c r="H374" s="46"/>
      <c r="I374" s="32"/>
      <c r="J374" s="48"/>
      <c r="K374" s="46"/>
      <c r="L374" s="48"/>
      <c r="M374" s="46"/>
      <c r="N374" s="49"/>
      <c r="O374" s="32"/>
      <c r="P374" s="32"/>
      <c r="Q374" s="50"/>
      <c r="R374" s="33"/>
      <c r="T374" s="24"/>
      <c r="U374" s="25"/>
      <c r="V374" s="26"/>
      <c r="W374" s="27"/>
      <c r="X374" s="27"/>
      <c r="Y374" s="27"/>
      <c r="Z374" s="26"/>
      <c r="AA374" s="24"/>
      <c r="AB374" s="24"/>
      <c r="AC374" s="24"/>
      <c r="AD374" s="24"/>
      <c r="AE374" s="26"/>
      <c r="AF374" s="27"/>
      <c r="AG374" s="24"/>
    </row>
    <row r="375" spans="1:33" x14ac:dyDescent="0.25">
      <c r="A375" s="19"/>
      <c r="B375" s="46"/>
      <c r="C375" s="46"/>
      <c r="D375" s="46"/>
      <c r="E375" s="32"/>
      <c r="F375" s="47"/>
      <c r="G375" s="32"/>
      <c r="H375" s="46"/>
      <c r="I375" s="32"/>
      <c r="J375" s="48"/>
      <c r="K375" s="46"/>
      <c r="L375" s="48"/>
      <c r="M375" s="46"/>
      <c r="N375" s="49"/>
      <c r="O375" s="32"/>
      <c r="P375" s="32"/>
      <c r="Q375" s="50"/>
      <c r="R375" s="33"/>
      <c r="T375" s="24"/>
      <c r="U375" s="25"/>
      <c r="V375" s="26"/>
      <c r="W375" s="27"/>
      <c r="X375" s="27"/>
      <c r="Y375" s="27"/>
      <c r="Z375" s="26"/>
      <c r="AA375" s="24"/>
      <c r="AB375" s="24"/>
      <c r="AC375" s="24"/>
      <c r="AD375" s="24"/>
      <c r="AE375" s="26"/>
      <c r="AF375" s="27"/>
      <c r="AG375" s="24"/>
    </row>
    <row r="377" spans="1:33" x14ac:dyDescent="0.25">
      <c r="O377" s="21"/>
      <c r="P377" s="28"/>
      <c r="Q377" s="28"/>
      <c r="R377" s="41"/>
    </row>
    <row r="378" spans="1:33" x14ac:dyDescent="0.25">
      <c r="O378" s="21"/>
      <c r="P378" s="29"/>
      <c r="Q378" s="42"/>
      <c r="R378" s="41"/>
    </row>
    <row r="379" spans="1:33" x14ac:dyDescent="0.25">
      <c r="O379" s="21"/>
      <c r="P379" s="21"/>
      <c r="Q379" s="43"/>
    </row>
    <row r="380" spans="1:33" x14ac:dyDescent="0.25">
      <c r="O380" s="21"/>
      <c r="P380" s="21"/>
      <c r="Q380" s="22"/>
    </row>
    <row r="383" spans="1:33" x14ac:dyDescent="0.25">
      <c r="A383" s="37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5"/>
      <c r="P383" s="115"/>
      <c r="Q383" s="118"/>
      <c r="R383" s="118"/>
      <c r="S383" s="118"/>
      <c r="T383" s="115"/>
      <c r="U383" s="115"/>
      <c r="V383" s="115"/>
      <c r="W383" s="115"/>
      <c r="X383" s="115"/>
      <c r="Y383" s="115"/>
      <c r="Z383" s="115"/>
      <c r="AA383" s="115"/>
      <c r="AB383" s="115"/>
      <c r="AC383" s="115"/>
      <c r="AD383" s="115"/>
      <c r="AE383" s="115"/>
      <c r="AF383" s="115"/>
      <c r="AG383" s="115"/>
    </row>
    <row r="384" spans="1:33" x14ac:dyDescent="0.25">
      <c r="A384" s="19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9"/>
      <c r="R384" s="39"/>
      <c r="S384" s="40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</row>
    <row r="385" spans="1:33" x14ac:dyDescent="0.25">
      <c r="A385" s="19"/>
      <c r="B385" s="46"/>
      <c r="C385" s="46"/>
      <c r="D385" s="46"/>
      <c r="E385" s="32"/>
      <c r="F385" s="47"/>
      <c r="G385" s="32"/>
      <c r="H385" s="46"/>
      <c r="I385" s="32"/>
      <c r="J385" s="48"/>
      <c r="K385" s="46"/>
      <c r="L385" s="48"/>
      <c r="M385" s="46"/>
      <c r="N385" s="49"/>
      <c r="O385" s="32"/>
      <c r="P385" s="32"/>
      <c r="Q385" s="50"/>
      <c r="R385" s="33"/>
      <c r="T385" s="24"/>
      <c r="U385" s="25"/>
      <c r="V385" s="26"/>
      <c r="W385" s="27"/>
      <c r="X385" s="27"/>
      <c r="Y385" s="27"/>
      <c r="Z385" s="26"/>
      <c r="AA385" s="24"/>
      <c r="AB385" s="24"/>
      <c r="AC385" s="24"/>
      <c r="AD385" s="24"/>
      <c r="AE385" s="26"/>
      <c r="AF385" s="27"/>
      <c r="AG385" s="24"/>
    </row>
    <row r="386" spans="1:33" x14ac:dyDescent="0.25">
      <c r="A386" s="19"/>
      <c r="B386" s="46"/>
      <c r="C386" s="46"/>
      <c r="D386" s="46"/>
      <c r="E386" s="32"/>
      <c r="F386" s="47"/>
      <c r="G386" s="32"/>
      <c r="H386" s="46"/>
      <c r="I386" s="32"/>
      <c r="J386" s="48"/>
      <c r="K386" s="46"/>
      <c r="L386" s="48"/>
      <c r="M386" s="46"/>
      <c r="N386" s="49"/>
      <c r="O386" s="32"/>
      <c r="P386" s="32"/>
      <c r="Q386" s="50"/>
      <c r="R386" s="33"/>
      <c r="T386" s="24"/>
      <c r="U386" s="25"/>
      <c r="V386" s="26"/>
      <c r="W386" s="27"/>
      <c r="X386" s="27"/>
      <c r="Y386" s="27"/>
      <c r="Z386" s="26"/>
      <c r="AA386" s="24"/>
      <c r="AB386" s="24"/>
      <c r="AC386" s="24"/>
      <c r="AD386" s="24"/>
      <c r="AE386" s="26"/>
      <c r="AF386" s="27"/>
      <c r="AG386" s="24"/>
    </row>
    <row r="387" spans="1:33" x14ac:dyDescent="0.25">
      <c r="A387" s="19"/>
      <c r="B387" s="46"/>
      <c r="C387" s="46"/>
      <c r="D387" s="46"/>
      <c r="E387" s="32"/>
      <c r="F387" s="47"/>
      <c r="G387" s="32"/>
      <c r="H387" s="46"/>
      <c r="I387" s="32"/>
      <c r="J387" s="48"/>
      <c r="K387" s="46"/>
      <c r="L387" s="48"/>
      <c r="M387" s="46"/>
      <c r="N387" s="49"/>
      <c r="O387" s="32"/>
      <c r="P387" s="32"/>
      <c r="Q387" s="50"/>
      <c r="R387" s="33"/>
      <c r="T387" s="24"/>
      <c r="U387" s="25"/>
      <c r="V387" s="26"/>
      <c r="W387" s="27"/>
      <c r="X387" s="27"/>
      <c r="Y387" s="27"/>
      <c r="Z387" s="26"/>
      <c r="AA387" s="24"/>
      <c r="AB387" s="24"/>
      <c r="AC387" s="24"/>
      <c r="AD387" s="24"/>
      <c r="AE387" s="26"/>
      <c r="AF387" s="27"/>
      <c r="AG387" s="24"/>
    </row>
    <row r="388" spans="1:33" x14ac:dyDescent="0.25">
      <c r="A388" s="19"/>
      <c r="B388" s="46"/>
      <c r="C388" s="46"/>
      <c r="D388" s="46"/>
      <c r="E388" s="32"/>
      <c r="F388" s="47"/>
      <c r="G388" s="32"/>
      <c r="H388" s="46"/>
      <c r="I388" s="32"/>
      <c r="J388" s="48"/>
      <c r="K388" s="46"/>
      <c r="L388" s="48"/>
      <c r="M388" s="46"/>
      <c r="N388" s="49"/>
      <c r="O388" s="32"/>
      <c r="P388" s="32"/>
      <c r="Q388" s="50"/>
      <c r="R388" s="33"/>
      <c r="T388" s="24"/>
      <c r="U388" s="25"/>
      <c r="V388" s="26"/>
      <c r="W388" s="27"/>
      <c r="X388" s="27"/>
      <c r="Y388" s="27"/>
      <c r="Z388" s="26"/>
      <c r="AA388" s="24"/>
      <c r="AB388" s="24"/>
      <c r="AC388" s="24"/>
      <c r="AD388" s="24"/>
      <c r="AE388" s="26"/>
      <c r="AF388" s="27"/>
      <c r="AG388" s="24"/>
    </row>
    <row r="389" spans="1:33" x14ac:dyDescent="0.25">
      <c r="A389" s="19"/>
      <c r="B389" s="46"/>
      <c r="C389" s="46"/>
      <c r="D389" s="46"/>
      <c r="E389" s="32"/>
      <c r="F389" s="47"/>
      <c r="G389" s="32"/>
      <c r="H389" s="46"/>
      <c r="I389" s="32"/>
      <c r="J389" s="48"/>
      <c r="K389" s="46"/>
      <c r="L389" s="48"/>
      <c r="M389" s="46"/>
      <c r="N389" s="49"/>
      <c r="O389" s="32"/>
      <c r="P389" s="32"/>
      <c r="Q389" s="50"/>
      <c r="R389" s="33"/>
      <c r="T389" s="24"/>
      <c r="U389" s="25"/>
      <c r="V389" s="26"/>
      <c r="W389" s="27"/>
      <c r="X389" s="27"/>
      <c r="Y389" s="27"/>
      <c r="Z389" s="26"/>
      <c r="AA389" s="24"/>
      <c r="AB389" s="24"/>
      <c r="AC389" s="24"/>
      <c r="AD389" s="24"/>
      <c r="AE389" s="26"/>
      <c r="AF389" s="27"/>
      <c r="AG389" s="24"/>
    </row>
    <row r="390" spans="1:33" x14ac:dyDescent="0.25">
      <c r="A390" s="19"/>
      <c r="B390" s="46"/>
      <c r="C390" s="46"/>
      <c r="D390" s="46"/>
      <c r="E390" s="32"/>
      <c r="F390" s="47"/>
      <c r="G390" s="32"/>
      <c r="H390" s="46"/>
      <c r="I390" s="32"/>
      <c r="J390" s="48"/>
      <c r="K390" s="46"/>
      <c r="L390" s="48"/>
      <c r="M390" s="46"/>
      <c r="N390" s="49"/>
      <c r="O390" s="32"/>
      <c r="P390" s="32"/>
      <c r="Q390" s="50"/>
      <c r="R390" s="33"/>
      <c r="T390" s="24"/>
      <c r="U390" s="25"/>
      <c r="V390" s="26"/>
      <c r="W390" s="27"/>
      <c r="X390" s="27"/>
      <c r="Y390" s="27"/>
      <c r="Z390" s="26"/>
      <c r="AA390" s="24"/>
      <c r="AB390" s="24"/>
      <c r="AC390" s="24"/>
      <c r="AD390" s="24"/>
      <c r="AE390" s="26"/>
      <c r="AF390" s="27"/>
      <c r="AG390" s="24"/>
    </row>
    <row r="391" spans="1:33" x14ac:dyDescent="0.25">
      <c r="A391" s="19"/>
      <c r="B391" s="46"/>
      <c r="C391" s="46"/>
      <c r="D391" s="46"/>
      <c r="E391" s="32"/>
      <c r="F391" s="47"/>
      <c r="G391" s="32"/>
      <c r="H391" s="46"/>
      <c r="I391" s="32"/>
      <c r="J391" s="48"/>
      <c r="K391" s="46"/>
      <c r="L391" s="48"/>
      <c r="M391" s="46"/>
      <c r="N391" s="49"/>
      <c r="O391" s="32"/>
      <c r="P391" s="32"/>
      <c r="Q391" s="50"/>
      <c r="R391" s="33"/>
      <c r="T391" s="24"/>
      <c r="U391" s="25"/>
      <c r="V391" s="26"/>
      <c r="W391" s="27"/>
      <c r="X391" s="27"/>
      <c r="Y391" s="27"/>
      <c r="Z391" s="26"/>
      <c r="AA391" s="24"/>
      <c r="AB391" s="24"/>
      <c r="AC391" s="24"/>
      <c r="AD391" s="24"/>
      <c r="AE391" s="26"/>
      <c r="AF391" s="27"/>
      <c r="AG391" s="24"/>
    </row>
    <row r="392" spans="1:33" x14ac:dyDescent="0.25">
      <c r="A392" s="19"/>
      <c r="B392" s="46"/>
      <c r="C392" s="46"/>
      <c r="D392" s="46"/>
      <c r="E392" s="32"/>
      <c r="F392" s="47"/>
      <c r="G392" s="32"/>
      <c r="H392" s="46"/>
      <c r="I392" s="32"/>
      <c r="J392" s="48"/>
      <c r="K392" s="46"/>
      <c r="L392" s="48"/>
      <c r="M392" s="46"/>
      <c r="N392" s="49"/>
      <c r="O392" s="32"/>
      <c r="P392" s="32"/>
      <c r="Q392" s="50"/>
      <c r="R392" s="33"/>
      <c r="T392" s="24"/>
      <c r="U392" s="25"/>
      <c r="V392" s="26"/>
      <c r="W392" s="27"/>
      <c r="X392" s="27"/>
      <c r="Y392" s="27"/>
      <c r="Z392" s="26"/>
      <c r="AA392" s="24"/>
      <c r="AB392" s="24"/>
      <c r="AC392" s="24"/>
      <c r="AD392" s="24"/>
      <c r="AE392" s="26"/>
      <c r="AF392" s="27"/>
      <c r="AG392" s="24"/>
    </row>
    <row r="393" spans="1:33" x14ac:dyDescent="0.25">
      <c r="A393" s="19"/>
      <c r="B393" s="46"/>
      <c r="C393" s="46"/>
      <c r="D393" s="46"/>
      <c r="E393" s="32"/>
      <c r="F393" s="47"/>
      <c r="G393" s="32"/>
      <c r="H393" s="46"/>
      <c r="I393" s="32"/>
      <c r="J393" s="48"/>
      <c r="K393" s="46"/>
      <c r="L393" s="48"/>
      <c r="M393" s="46"/>
      <c r="N393" s="49"/>
      <c r="O393" s="32"/>
      <c r="P393" s="32"/>
      <c r="Q393" s="50"/>
      <c r="R393" s="33"/>
      <c r="T393" s="24"/>
      <c r="U393" s="25"/>
      <c r="V393" s="26"/>
      <c r="W393" s="27"/>
      <c r="X393" s="27"/>
      <c r="Y393" s="27"/>
      <c r="Z393" s="26"/>
      <c r="AA393" s="24"/>
      <c r="AB393" s="24"/>
      <c r="AC393" s="24"/>
      <c r="AD393" s="24"/>
      <c r="AE393" s="26"/>
      <c r="AF393" s="27"/>
      <c r="AG393" s="24"/>
    </row>
    <row r="394" spans="1:33" x14ac:dyDescent="0.25">
      <c r="A394" s="19"/>
      <c r="B394" s="46"/>
      <c r="C394" s="46"/>
      <c r="D394" s="46"/>
      <c r="E394" s="32"/>
      <c r="F394" s="47"/>
      <c r="G394" s="32"/>
      <c r="H394" s="46"/>
      <c r="I394" s="32"/>
      <c r="J394" s="48"/>
      <c r="K394" s="46"/>
      <c r="L394" s="48"/>
      <c r="M394" s="46"/>
      <c r="N394" s="49"/>
      <c r="O394" s="32"/>
      <c r="P394" s="32"/>
      <c r="Q394" s="50"/>
      <c r="R394" s="33"/>
      <c r="T394" s="24"/>
      <c r="U394" s="25"/>
      <c r="V394" s="26"/>
      <c r="W394" s="27"/>
      <c r="X394" s="27"/>
      <c r="Y394" s="27"/>
      <c r="Z394" s="26"/>
      <c r="AA394" s="24"/>
      <c r="AB394" s="24"/>
      <c r="AC394" s="24"/>
      <c r="AD394" s="24"/>
      <c r="AE394" s="26"/>
      <c r="AF394" s="27"/>
      <c r="AG394" s="24"/>
    </row>
    <row r="395" spans="1:33" x14ac:dyDescent="0.25">
      <c r="A395" s="19"/>
      <c r="B395" s="46"/>
      <c r="C395" s="46"/>
      <c r="D395" s="46"/>
      <c r="E395" s="32"/>
      <c r="F395" s="47"/>
      <c r="G395" s="32"/>
      <c r="H395" s="46"/>
      <c r="I395" s="32"/>
      <c r="J395" s="48"/>
      <c r="K395" s="46"/>
      <c r="L395" s="48"/>
      <c r="M395" s="46"/>
      <c r="N395" s="49"/>
      <c r="O395" s="32"/>
      <c r="P395" s="32"/>
      <c r="Q395" s="50"/>
      <c r="R395" s="33"/>
      <c r="T395" s="24"/>
      <c r="U395" s="25"/>
      <c r="V395" s="26"/>
      <c r="W395" s="27"/>
      <c r="X395" s="27"/>
      <c r="Y395" s="27"/>
      <c r="Z395" s="26"/>
      <c r="AA395" s="24"/>
      <c r="AB395" s="24"/>
      <c r="AC395" s="24"/>
      <c r="AD395" s="24"/>
      <c r="AE395" s="26"/>
      <c r="AF395" s="27"/>
      <c r="AG395" s="24"/>
    </row>
    <row r="396" spans="1:33" x14ac:dyDescent="0.25">
      <c r="A396" s="19"/>
      <c r="B396" s="46"/>
      <c r="C396" s="46"/>
      <c r="D396" s="46"/>
      <c r="E396" s="32"/>
      <c r="F396" s="47"/>
      <c r="G396" s="32"/>
      <c r="H396" s="46"/>
      <c r="I396" s="32"/>
      <c r="J396" s="48"/>
      <c r="K396" s="46"/>
      <c r="L396" s="48"/>
      <c r="M396" s="46"/>
      <c r="N396" s="49"/>
      <c r="O396" s="32"/>
      <c r="P396" s="32"/>
      <c r="Q396" s="50"/>
      <c r="R396" s="33"/>
      <c r="T396" s="24"/>
      <c r="U396" s="25"/>
      <c r="V396" s="26"/>
      <c r="W396" s="27"/>
      <c r="X396" s="27"/>
      <c r="Y396" s="27"/>
      <c r="Z396" s="26"/>
      <c r="AA396" s="24"/>
      <c r="AB396" s="24"/>
      <c r="AC396" s="24"/>
      <c r="AD396" s="24"/>
      <c r="AE396" s="26"/>
      <c r="AF396" s="27"/>
      <c r="AG396" s="24"/>
    </row>
    <row r="397" spans="1:33" x14ac:dyDescent="0.25">
      <c r="A397" s="19"/>
      <c r="B397" s="46"/>
      <c r="C397" s="46"/>
      <c r="D397" s="46"/>
      <c r="E397" s="32"/>
      <c r="F397" s="47"/>
      <c r="G397" s="32"/>
      <c r="H397" s="46"/>
      <c r="I397" s="32"/>
      <c r="J397" s="48"/>
      <c r="K397" s="46"/>
      <c r="L397" s="48"/>
      <c r="M397" s="46"/>
      <c r="N397" s="49"/>
      <c r="O397" s="32"/>
      <c r="P397" s="32"/>
      <c r="Q397" s="50"/>
      <c r="R397" s="33"/>
      <c r="T397" s="24"/>
      <c r="U397" s="25"/>
      <c r="V397" s="26"/>
      <c r="W397" s="27"/>
      <c r="X397" s="27"/>
      <c r="Y397" s="27"/>
      <c r="Z397" s="26"/>
      <c r="AA397" s="24"/>
      <c r="AB397" s="24"/>
      <c r="AC397" s="24"/>
      <c r="AD397" s="24"/>
      <c r="AE397" s="26"/>
      <c r="AF397" s="27"/>
      <c r="AG397" s="24"/>
    </row>
    <row r="398" spans="1:33" x14ac:dyDescent="0.25">
      <c r="A398" s="19"/>
      <c r="B398" s="46"/>
      <c r="C398" s="46"/>
      <c r="D398" s="46"/>
      <c r="E398" s="32"/>
      <c r="F398" s="47"/>
      <c r="G398" s="32"/>
      <c r="H398" s="46"/>
      <c r="I398" s="32"/>
      <c r="J398" s="48"/>
      <c r="K398" s="46"/>
      <c r="L398" s="48"/>
      <c r="M398" s="46"/>
      <c r="N398" s="49"/>
      <c r="O398" s="32"/>
      <c r="P398" s="32"/>
      <c r="Q398" s="50"/>
      <c r="R398" s="33"/>
      <c r="T398" s="24"/>
      <c r="U398" s="25"/>
      <c r="V398" s="26"/>
      <c r="W398" s="27"/>
      <c r="X398" s="27"/>
      <c r="Y398" s="27"/>
      <c r="Z398" s="26"/>
      <c r="AA398" s="24"/>
      <c r="AB398" s="24"/>
      <c r="AC398" s="24"/>
      <c r="AD398" s="24"/>
      <c r="AE398" s="26"/>
      <c r="AF398" s="27"/>
      <c r="AG398" s="24"/>
    </row>
    <row r="399" spans="1:33" x14ac:dyDescent="0.25">
      <c r="A399" s="19"/>
      <c r="B399" s="46"/>
      <c r="C399" s="46"/>
      <c r="D399" s="46"/>
      <c r="E399" s="32"/>
      <c r="F399" s="47"/>
      <c r="G399" s="32"/>
      <c r="H399" s="46"/>
      <c r="I399" s="32"/>
      <c r="J399" s="48"/>
      <c r="K399" s="46"/>
      <c r="L399" s="48"/>
      <c r="M399" s="46"/>
      <c r="N399" s="49"/>
      <c r="O399" s="32"/>
      <c r="P399" s="32"/>
      <c r="Q399" s="50"/>
      <c r="R399" s="33"/>
      <c r="T399" s="24"/>
      <c r="U399" s="25"/>
      <c r="V399" s="26"/>
      <c r="W399" s="27"/>
      <c r="X399" s="27"/>
      <c r="Y399" s="27"/>
      <c r="Z399" s="26"/>
      <c r="AA399" s="24"/>
      <c r="AB399" s="24"/>
      <c r="AC399" s="24"/>
      <c r="AD399" s="24"/>
      <c r="AE399" s="26"/>
      <c r="AF399" s="27"/>
      <c r="AG399" s="24"/>
    </row>
    <row r="400" spans="1:33" x14ac:dyDescent="0.25">
      <c r="A400" s="19"/>
      <c r="B400" s="46"/>
      <c r="C400" s="46"/>
      <c r="D400" s="46"/>
      <c r="E400" s="32"/>
      <c r="F400" s="47"/>
      <c r="G400" s="32"/>
      <c r="H400" s="46"/>
      <c r="I400" s="32"/>
      <c r="J400" s="48"/>
      <c r="K400" s="46"/>
      <c r="L400" s="48"/>
      <c r="M400" s="46"/>
      <c r="N400" s="49"/>
      <c r="O400" s="32"/>
      <c r="P400" s="32"/>
      <c r="Q400" s="50"/>
      <c r="R400" s="33"/>
      <c r="T400" s="24"/>
      <c r="U400" s="25"/>
      <c r="V400" s="26"/>
      <c r="W400" s="27"/>
      <c r="X400" s="27"/>
      <c r="Y400" s="27"/>
      <c r="Z400" s="26"/>
      <c r="AA400" s="24"/>
      <c r="AB400" s="24"/>
      <c r="AC400" s="24"/>
      <c r="AD400" s="24"/>
      <c r="AE400" s="26"/>
      <c r="AF400" s="27"/>
      <c r="AG400" s="24"/>
    </row>
    <row r="401" spans="1:33" x14ac:dyDescent="0.25">
      <c r="A401" s="19"/>
      <c r="B401" s="46"/>
      <c r="C401" s="46"/>
      <c r="D401" s="46"/>
      <c r="E401" s="32"/>
      <c r="F401" s="47"/>
      <c r="G401" s="32"/>
      <c r="H401" s="46"/>
      <c r="I401" s="32"/>
      <c r="J401" s="48"/>
      <c r="K401" s="46"/>
      <c r="L401" s="48"/>
      <c r="M401" s="46"/>
      <c r="N401" s="49"/>
      <c r="O401" s="32"/>
      <c r="P401" s="32"/>
      <c r="Q401" s="50"/>
      <c r="R401" s="33"/>
      <c r="T401" s="24"/>
      <c r="U401" s="25"/>
      <c r="V401" s="26"/>
      <c r="W401" s="27"/>
      <c r="X401" s="27"/>
      <c r="Y401" s="27"/>
      <c r="Z401" s="26"/>
      <c r="AA401" s="24"/>
      <c r="AB401" s="24"/>
      <c r="AC401" s="24"/>
      <c r="AD401" s="24"/>
      <c r="AE401" s="26"/>
      <c r="AF401" s="27"/>
      <c r="AG401" s="24"/>
    </row>
    <row r="403" spans="1:33" x14ac:dyDescent="0.25">
      <c r="O403" s="21"/>
      <c r="P403" s="28"/>
      <c r="Q403" s="28"/>
      <c r="R403" s="41"/>
    </row>
    <row r="404" spans="1:33" x14ac:dyDescent="0.25">
      <c r="O404" s="21"/>
      <c r="P404" s="29"/>
      <c r="Q404" s="42"/>
      <c r="R404" s="41"/>
    </row>
    <row r="405" spans="1:33" x14ac:dyDescent="0.25">
      <c r="O405" s="21"/>
      <c r="P405" s="21"/>
      <c r="Q405" s="43"/>
    </row>
    <row r="406" spans="1:33" x14ac:dyDescent="0.25">
      <c r="O406" s="21"/>
      <c r="P406" s="21"/>
      <c r="Q406" s="22"/>
    </row>
    <row r="409" spans="1:33" x14ac:dyDescent="0.25">
      <c r="A409" s="37"/>
      <c r="B409" s="115"/>
      <c r="C409" s="115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5"/>
      <c r="P409" s="115"/>
      <c r="Q409" s="118"/>
      <c r="R409" s="118"/>
      <c r="S409" s="118"/>
      <c r="T409" s="115"/>
      <c r="U409" s="115"/>
      <c r="V409" s="115"/>
      <c r="W409" s="115"/>
      <c r="X409" s="115"/>
      <c r="Y409" s="115"/>
      <c r="Z409" s="115"/>
      <c r="AA409" s="115"/>
      <c r="AB409" s="115"/>
      <c r="AC409" s="115"/>
      <c r="AD409" s="115"/>
      <c r="AE409" s="115"/>
      <c r="AF409" s="115"/>
      <c r="AG409" s="115"/>
    </row>
    <row r="410" spans="1:33" x14ac:dyDescent="0.25">
      <c r="A410" s="19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9"/>
      <c r="R410" s="39"/>
      <c r="S410" s="40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</row>
    <row r="411" spans="1:33" x14ac:dyDescent="0.25">
      <c r="A411" s="19"/>
      <c r="B411" s="46"/>
      <c r="C411" s="46"/>
      <c r="D411" s="46"/>
      <c r="E411" s="32"/>
      <c r="F411" s="47"/>
      <c r="G411" s="32"/>
      <c r="H411" s="46"/>
      <c r="I411" s="32"/>
      <c r="J411" s="48"/>
      <c r="K411" s="46"/>
      <c r="L411" s="48"/>
      <c r="M411" s="46"/>
      <c r="N411" s="49"/>
      <c r="O411" s="32"/>
      <c r="P411" s="32"/>
      <c r="Q411" s="52"/>
      <c r="R411" s="65"/>
      <c r="T411" s="24"/>
      <c r="U411" s="66"/>
      <c r="V411" s="26"/>
      <c r="W411" s="27"/>
      <c r="X411" s="27"/>
      <c r="Y411" s="27"/>
      <c r="Z411" s="26"/>
      <c r="AA411" s="24"/>
      <c r="AB411" s="24"/>
      <c r="AC411" s="24"/>
      <c r="AD411" s="24"/>
      <c r="AE411" s="27"/>
      <c r="AF411" s="25"/>
      <c r="AG411" s="24"/>
    </row>
    <row r="412" spans="1:33" x14ac:dyDescent="0.25">
      <c r="A412" s="19"/>
      <c r="B412" s="46"/>
      <c r="C412" s="46"/>
      <c r="D412" s="46"/>
      <c r="E412" s="32"/>
      <c r="F412" s="47"/>
      <c r="G412" s="32"/>
      <c r="H412" s="46"/>
      <c r="I412" s="32"/>
      <c r="J412" s="48"/>
      <c r="K412" s="46"/>
      <c r="L412" s="48"/>
      <c r="M412" s="46"/>
      <c r="N412" s="49"/>
      <c r="O412" s="32"/>
      <c r="P412" s="32"/>
      <c r="Q412" s="50"/>
      <c r="R412" s="33"/>
      <c r="T412" s="24"/>
      <c r="U412" s="66"/>
      <c r="V412" s="26"/>
      <c r="W412" s="27"/>
      <c r="X412" s="27"/>
      <c r="Y412" s="27"/>
      <c r="Z412" s="26"/>
      <c r="AA412" s="24"/>
      <c r="AB412" s="24"/>
      <c r="AC412" s="24"/>
      <c r="AD412" s="24"/>
      <c r="AE412" s="27"/>
      <c r="AF412" s="25"/>
      <c r="AG412" s="24"/>
    </row>
    <row r="413" spans="1:33" x14ac:dyDescent="0.25">
      <c r="A413" s="19"/>
      <c r="B413" s="46"/>
      <c r="C413" s="46"/>
      <c r="D413" s="46"/>
      <c r="E413" s="32"/>
      <c r="F413" s="47"/>
      <c r="G413" s="32"/>
      <c r="H413" s="46"/>
      <c r="I413" s="32"/>
      <c r="J413" s="48"/>
      <c r="K413" s="46"/>
      <c r="L413" s="48"/>
      <c r="M413" s="46"/>
      <c r="N413" s="49"/>
      <c r="O413" s="32"/>
      <c r="P413" s="32"/>
      <c r="Q413" s="50"/>
      <c r="R413" s="33"/>
      <c r="T413" s="24"/>
      <c r="U413" s="66"/>
      <c r="V413" s="26"/>
      <c r="W413" s="27"/>
      <c r="X413" s="27"/>
      <c r="Y413" s="27"/>
      <c r="Z413" s="26"/>
      <c r="AA413" s="24"/>
      <c r="AB413" s="24"/>
      <c r="AC413" s="24"/>
      <c r="AD413" s="24"/>
      <c r="AE413" s="27"/>
      <c r="AF413" s="25"/>
      <c r="AG413" s="24"/>
    </row>
    <row r="414" spans="1:33" x14ac:dyDescent="0.25">
      <c r="A414" s="19"/>
      <c r="B414" s="46"/>
      <c r="C414" s="46"/>
      <c r="D414" s="46"/>
      <c r="E414" s="32"/>
      <c r="F414" s="47"/>
      <c r="G414" s="32"/>
      <c r="H414" s="46"/>
      <c r="I414" s="32"/>
      <c r="J414" s="48"/>
      <c r="K414" s="46"/>
      <c r="L414" s="48"/>
      <c r="M414" s="46"/>
      <c r="N414" s="49"/>
      <c r="O414" s="32"/>
      <c r="P414" s="32"/>
      <c r="Q414" s="52"/>
      <c r="R414" s="65"/>
      <c r="T414" s="24"/>
      <c r="U414" s="66"/>
      <c r="V414" s="26"/>
      <c r="W414" s="27"/>
      <c r="X414" s="27"/>
      <c r="Y414" s="27"/>
      <c r="Z414" s="26"/>
      <c r="AA414" s="24"/>
      <c r="AB414" s="24"/>
      <c r="AC414" s="24"/>
      <c r="AD414" s="24"/>
      <c r="AE414" s="27"/>
      <c r="AF414" s="25"/>
      <c r="AG414" s="24"/>
    </row>
    <row r="415" spans="1:33" x14ac:dyDescent="0.25">
      <c r="A415" s="19"/>
      <c r="B415" s="46"/>
      <c r="C415" s="46"/>
      <c r="D415" s="46"/>
      <c r="E415" s="32"/>
      <c r="F415" s="47"/>
      <c r="G415" s="32"/>
      <c r="H415" s="46"/>
      <c r="I415" s="32"/>
      <c r="J415" s="48"/>
      <c r="K415" s="46"/>
      <c r="L415" s="48"/>
      <c r="M415" s="46"/>
      <c r="N415" s="49"/>
      <c r="O415" s="32"/>
      <c r="P415" s="32"/>
      <c r="Q415" s="50"/>
      <c r="R415" s="33"/>
      <c r="T415" s="24"/>
      <c r="U415" s="66"/>
      <c r="V415" s="26"/>
      <c r="W415" s="27"/>
      <c r="X415" s="27"/>
      <c r="Y415" s="27"/>
      <c r="Z415" s="26"/>
      <c r="AA415" s="24"/>
      <c r="AB415" s="24"/>
      <c r="AC415" s="24"/>
      <c r="AD415" s="24"/>
      <c r="AE415" s="27"/>
      <c r="AF415" s="25"/>
      <c r="AG415" s="24"/>
    </row>
    <row r="416" spans="1:33" x14ac:dyDescent="0.25">
      <c r="A416" s="19"/>
      <c r="B416" s="46"/>
      <c r="C416" s="46"/>
      <c r="D416" s="46"/>
      <c r="E416" s="32"/>
      <c r="F416" s="47"/>
      <c r="G416" s="32"/>
      <c r="H416" s="46"/>
      <c r="I416" s="32"/>
      <c r="J416" s="48"/>
      <c r="K416" s="46"/>
      <c r="L416" s="48"/>
      <c r="M416" s="46"/>
      <c r="N416" s="49"/>
      <c r="O416" s="32"/>
      <c r="P416" s="32"/>
      <c r="Q416" s="50"/>
      <c r="R416" s="33"/>
      <c r="T416" s="24"/>
      <c r="U416" s="66"/>
      <c r="V416" s="26"/>
      <c r="W416" s="27"/>
      <c r="X416" s="27"/>
      <c r="Y416" s="27"/>
      <c r="Z416" s="26"/>
      <c r="AA416" s="24"/>
      <c r="AB416" s="24"/>
      <c r="AC416" s="24"/>
      <c r="AD416" s="24"/>
      <c r="AE416" s="27"/>
      <c r="AF416" s="25"/>
      <c r="AG416" s="24"/>
    </row>
    <row r="417" spans="1:33" x14ac:dyDescent="0.25">
      <c r="A417" s="19"/>
      <c r="B417" s="46"/>
      <c r="C417" s="46"/>
      <c r="D417" s="46"/>
      <c r="E417" s="32"/>
      <c r="F417" s="47"/>
      <c r="G417" s="32"/>
      <c r="H417" s="46"/>
      <c r="I417" s="32"/>
      <c r="J417" s="48"/>
      <c r="K417" s="46"/>
      <c r="L417" s="48"/>
      <c r="M417" s="46"/>
      <c r="N417" s="49"/>
      <c r="O417" s="32"/>
      <c r="P417" s="32"/>
      <c r="Q417" s="50"/>
      <c r="R417" s="33"/>
      <c r="T417" s="24"/>
      <c r="U417" s="66"/>
      <c r="V417" s="26"/>
      <c r="W417" s="27"/>
      <c r="X417" s="27"/>
      <c r="Y417" s="27"/>
      <c r="Z417" s="26"/>
      <c r="AA417" s="24"/>
      <c r="AB417" s="24"/>
      <c r="AC417" s="24"/>
      <c r="AD417" s="24"/>
      <c r="AE417" s="27"/>
      <c r="AF417" s="25"/>
      <c r="AG417" s="24"/>
    </row>
    <row r="418" spans="1:33" x14ac:dyDescent="0.25">
      <c r="A418" s="19"/>
      <c r="B418" s="46"/>
      <c r="C418" s="46"/>
      <c r="D418" s="46"/>
      <c r="E418" s="32"/>
      <c r="F418" s="47"/>
      <c r="G418" s="32"/>
      <c r="H418" s="46"/>
      <c r="I418" s="32"/>
      <c r="J418" s="48"/>
      <c r="K418" s="46"/>
      <c r="L418" s="48"/>
      <c r="M418" s="46"/>
      <c r="N418" s="49"/>
      <c r="O418" s="32"/>
      <c r="P418" s="32"/>
      <c r="Q418" s="50"/>
      <c r="R418" s="33"/>
      <c r="T418" s="24"/>
      <c r="U418" s="66"/>
      <c r="V418" s="26"/>
      <c r="W418" s="27"/>
      <c r="X418" s="27"/>
      <c r="Y418" s="27"/>
      <c r="Z418" s="26"/>
      <c r="AA418" s="24"/>
      <c r="AB418" s="24"/>
      <c r="AC418" s="24"/>
      <c r="AD418" s="24"/>
      <c r="AE418" s="27"/>
      <c r="AF418" s="25"/>
      <c r="AG418" s="24"/>
    </row>
    <row r="419" spans="1:33" x14ac:dyDescent="0.25">
      <c r="A419" s="19"/>
      <c r="B419" s="46"/>
      <c r="C419" s="46"/>
      <c r="D419" s="46"/>
      <c r="E419" s="32"/>
      <c r="F419" s="47"/>
      <c r="G419" s="32"/>
      <c r="H419" s="46"/>
      <c r="I419" s="32"/>
      <c r="J419" s="48"/>
      <c r="K419" s="46"/>
      <c r="L419" s="48"/>
      <c r="M419" s="46"/>
      <c r="N419" s="49"/>
      <c r="O419" s="32"/>
      <c r="P419" s="32"/>
      <c r="Q419" s="50"/>
      <c r="R419" s="33"/>
      <c r="T419" s="24"/>
      <c r="U419" s="66"/>
      <c r="V419" s="26"/>
      <c r="W419" s="27"/>
      <c r="X419" s="27"/>
      <c r="Y419" s="27"/>
      <c r="Z419" s="26"/>
      <c r="AA419" s="24"/>
      <c r="AB419" s="24"/>
      <c r="AC419" s="24"/>
      <c r="AD419" s="24"/>
      <c r="AE419" s="27"/>
      <c r="AF419" s="25"/>
      <c r="AG419" s="24"/>
    </row>
    <row r="420" spans="1:33" x14ac:dyDescent="0.25">
      <c r="A420" s="19"/>
      <c r="B420" s="46"/>
      <c r="C420" s="46"/>
      <c r="D420" s="46"/>
      <c r="E420" s="32"/>
      <c r="F420" s="47"/>
      <c r="G420" s="32"/>
      <c r="H420" s="46"/>
      <c r="I420" s="32"/>
      <c r="J420" s="48"/>
      <c r="K420" s="46"/>
      <c r="L420" s="48"/>
      <c r="M420" s="46"/>
      <c r="N420" s="49"/>
      <c r="O420" s="32"/>
      <c r="P420" s="32"/>
      <c r="Q420" s="50"/>
      <c r="R420" s="33"/>
      <c r="T420" s="24"/>
      <c r="U420" s="66"/>
      <c r="V420" s="26"/>
      <c r="W420" s="27"/>
      <c r="X420" s="27"/>
      <c r="Y420" s="27"/>
      <c r="Z420" s="26"/>
      <c r="AA420" s="24"/>
      <c r="AB420" s="24"/>
      <c r="AC420" s="24"/>
      <c r="AD420" s="24"/>
      <c r="AE420" s="27"/>
      <c r="AF420" s="25"/>
      <c r="AG420" s="24"/>
    </row>
    <row r="421" spans="1:33" x14ac:dyDescent="0.25">
      <c r="A421" s="19"/>
      <c r="B421" s="46"/>
      <c r="C421" s="46"/>
      <c r="D421" s="46"/>
      <c r="E421" s="32"/>
      <c r="F421" s="47"/>
      <c r="G421" s="32"/>
      <c r="H421" s="46"/>
      <c r="I421" s="32"/>
      <c r="J421" s="48"/>
      <c r="K421" s="46"/>
      <c r="L421" s="48"/>
      <c r="M421" s="46"/>
      <c r="N421" s="49"/>
      <c r="O421" s="32"/>
      <c r="P421" s="32"/>
      <c r="Q421" s="50"/>
      <c r="R421" s="33"/>
      <c r="T421" s="24"/>
      <c r="U421" s="66"/>
      <c r="V421" s="26"/>
      <c r="W421" s="27"/>
      <c r="X421" s="27"/>
      <c r="Y421" s="27"/>
      <c r="Z421" s="26"/>
      <c r="AA421" s="24"/>
      <c r="AB421" s="24"/>
      <c r="AC421" s="24"/>
      <c r="AD421" s="24"/>
      <c r="AE421" s="27"/>
      <c r="AF421" s="25"/>
      <c r="AG421" s="24"/>
    </row>
    <row r="422" spans="1:33" x14ac:dyDescent="0.25">
      <c r="A422" s="19"/>
      <c r="B422" s="46"/>
      <c r="C422" s="46"/>
      <c r="D422" s="46"/>
      <c r="E422" s="32"/>
      <c r="F422" s="47"/>
      <c r="G422" s="32"/>
      <c r="H422" s="46"/>
      <c r="I422" s="32"/>
      <c r="J422" s="48"/>
      <c r="K422" s="46"/>
      <c r="L422" s="48"/>
      <c r="M422" s="46"/>
      <c r="N422" s="49"/>
      <c r="O422" s="32"/>
      <c r="P422" s="32"/>
      <c r="Q422" s="50"/>
      <c r="R422" s="33"/>
      <c r="T422" s="24"/>
      <c r="U422" s="66"/>
      <c r="V422" s="26"/>
      <c r="W422" s="27"/>
      <c r="X422" s="27"/>
      <c r="Y422" s="27"/>
      <c r="Z422" s="26"/>
      <c r="AA422" s="24"/>
      <c r="AB422" s="24"/>
      <c r="AC422" s="24"/>
      <c r="AD422" s="24"/>
      <c r="AE422" s="27"/>
      <c r="AF422" s="25"/>
      <c r="AG422" s="24"/>
    </row>
    <row r="423" spans="1:33" x14ac:dyDescent="0.25">
      <c r="A423" s="19"/>
      <c r="B423" s="46"/>
      <c r="C423" s="46"/>
      <c r="D423" s="46"/>
      <c r="E423" s="32"/>
      <c r="F423" s="47"/>
      <c r="G423" s="32"/>
      <c r="H423" s="46"/>
      <c r="I423" s="32"/>
      <c r="J423" s="48"/>
      <c r="K423" s="46"/>
      <c r="L423" s="48"/>
      <c r="M423" s="46"/>
      <c r="N423" s="49"/>
      <c r="O423" s="32"/>
      <c r="P423" s="32"/>
      <c r="Q423" s="50"/>
      <c r="R423" s="33"/>
      <c r="T423" s="24"/>
      <c r="U423" s="66"/>
      <c r="V423" s="26"/>
      <c r="W423" s="27"/>
      <c r="X423" s="27"/>
      <c r="Y423" s="27"/>
      <c r="Z423" s="26"/>
      <c r="AA423" s="24"/>
      <c r="AB423" s="24"/>
      <c r="AC423" s="24"/>
      <c r="AD423" s="24"/>
      <c r="AE423" s="27"/>
      <c r="AF423" s="25"/>
      <c r="AG423" s="24"/>
    </row>
    <row r="424" spans="1:33" x14ac:dyDescent="0.25">
      <c r="A424" s="19"/>
      <c r="B424" s="46"/>
      <c r="C424" s="46"/>
      <c r="D424" s="46"/>
      <c r="E424" s="32"/>
      <c r="F424" s="47"/>
      <c r="G424" s="32"/>
      <c r="H424" s="46"/>
      <c r="I424" s="32"/>
      <c r="J424" s="48"/>
      <c r="K424" s="46"/>
      <c r="L424" s="48"/>
      <c r="M424" s="46"/>
      <c r="N424" s="49"/>
      <c r="O424" s="32"/>
      <c r="P424" s="32"/>
      <c r="Q424" s="50"/>
      <c r="R424" s="33"/>
      <c r="T424" s="24"/>
      <c r="U424" s="66"/>
      <c r="V424" s="26"/>
      <c r="W424" s="27"/>
      <c r="X424" s="27"/>
      <c r="Y424" s="27"/>
      <c r="Z424" s="26"/>
      <c r="AA424" s="24"/>
      <c r="AB424" s="24"/>
      <c r="AC424" s="24"/>
      <c r="AD424" s="24"/>
      <c r="AE424" s="27"/>
      <c r="AF424" s="25"/>
      <c r="AG424" s="24"/>
    </row>
    <row r="425" spans="1:33" x14ac:dyDescent="0.25">
      <c r="A425" s="19"/>
      <c r="B425" s="46"/>
      <c r="C425" s="46"/>
      <c r="D425" s="46"/>
      <c r="E425" s="32"/>
      <c r="F425" s="47"/>
      <c r="G425" s="32"/>
      <c r="H425" s="46"/>
      <c r="I425" s="32"/>
      <c r="J425" s="48"/>
      <c r="K425" s="46"/>
      <c r="L425" s="48"/>
      <c r="M425" s="46"/>
      <c r="N425" s="49"/>
      <c r="O425" s="32"/>
      <c r="P425" s="32"/>
      <c r="Q425" s="50"/>
      <c r="R425" s="33"/>
      <c r="T425" s="24"/>
      <c r="U425" s="66"/>
      <c r="V425" s="26"/>
      <c r="W425" s="27"/>
      <c r="X425" s="27"/>
      <c r="Y425" s="27"/>
      <c r="Z425" s="26"/>
      <c r="AA425" s="24"/>
      <c r="AB425" s="24"/>
      <c r="AC425" s="24"/>
      <c r="AD425" s="24"/>
      <c r="AE425" s="27"/>
      <c r="AF425" s="25"/>
      <c r="AG425" s="24"/>
    </row>
    <row r="426" spans="1:33" x14ac:dyDescent="0.25">
      <c r="A426" s="19"/>
      <c r="B426" s="46"/>
      <c r="C426" s="46"/>
      <c r="D426" s="46"/>
      <c r="E426" s="32"/>
      <c r="F426" s="47"/>
      <c r="G426" s="32"/>
      <c r="H426" s="46"/>
      <c r="I426" s="32"/>
      <c r="J426" s="48"/>
      <c r="K426" s="46"/>
      <c r="L426" s="48"/>
      <c r="M426" s="46"/>
      <c r="N426" s="49"/>
      <c r="O426" s="32"/>
      <c r="P426" s="32"/>
      <c r="Q426" s="50"/>
      <c r="R426" s="33"/>
      <c r="T426" s="24"/>
      <c r="U426" s="66"/>
      <c r="V426" s="26"/>
      <c r="W426" s="27"/>
      <c r="X426" s="27"/>
      <c r="Y426" s="27"/>
      <c r="Z426" s="26"/>
      <c r="AA426" s="24"/>
      <c r="AB426" s="24"/>
      <c r="AC426" s="24"/>
      <c r="AD426" s="24"/>
      <c r="AE426" s="27"/>
      <c r="AF426" s="25"/>
      <c r="AG426" s="24"/>
    </row>
    <row r="427" spans="1:33" x14ac:dyDescent="0.25">
      <c r="A427" s="19"/>
      <c r="B427" s="46"/>
      <c r="C427" s="46"/>
      <c r="D427" s="46"/>
      <c r="E427" s="32"/>
      <c r="F427" s="47"/>
      <c r="G427" s="32"/>
      <c r="H427" s="46"/>
      <c r="I427" s="32"/>
      <c r="J427" s="48"/>
      <c r="K427" s="46"/>
      <c r="L427" s="48"/>
      <c r="M427" s="46"/>
      <c r="N427" s="49"/>
      <c r="O427" s="32"/>
      <c r="P427" s="32"/>
      <c r="Q427" s="50"/>
      <c r="R427" s="33"/>
      <c r="T427" s="24"/>
      <c r="U427" s="66"/>
      <c r="V427" s="26"/>
      <c r="W427" s="27"/>
      <c r="X427" s="27"/>
      <c r="Y427" s="27"/>
      <c r="Z427" s="26"/>
      <c r="AA427" s="24"/>
      <c r="AB427" s="24"/>
      <c r="AC427" s="24"/>
      <c r="AD427" s="24"/>
      <c r="AE427" s="27"/>
      <c r="AF427" s="25"/>
      <c r="AG427" s="24"/>
    </row>
    <row r="429" spans="1:33" x14ac:dyDescent="0.25">
      <c r="O429" s="21"/>
      <c r="P429" s="28"/>
      <c r="Q429" s="28"/>
      <c r="R429" s="41"/>
    </row>
    <row r="430" spans="1:33" x14ac:dyDescent="0.25">
      <c r="O430" s="21"/>
      <c r="P430" s="29"/>
      <c r="Q430" s="42"/>
      <c r="R430" s="41"/>
    </row>
    <row r="431" spans="1:33" x14ac:dyDescent="0.25">
      <c r="O431" s="21"/>
      <c r="P431" s="21"/>
      <c r="Q431" s="43"/>
    </row>
    <row r="432" spans="1:33" x14ac:dyDescent="0.25">
      <c r="O432" s="21"/>
      <c r="P432" s="21"/>
      <c r="Q432" s="22"/>
    </row>
  </sheetData>
  <mergeCells count="85">
    <mergeCell ref="B26:C26"/>
    <mergeCell ref="D26:G26"/>
    <mergeCell ref="H26:P26"/>
    <mergeCell ref="Q26:S26"/>
    <mergeCell ref="T26:AG26"/>
    <mergeCell ref="B3:C3"/>
    <mergeCell ref="D3:G3"/>
    <mergeCell ref="H3:P3"/>
    <mergeCell ref="Q3:S3"/>
    <mergeCell ref="T3:AG3"/>
    <mergeCell ref="B77:C77"/>
    <mergeCell ref="D77:G77"/>
    <mergeCell ref="H77:P77"/>
    <mergeCell ref="Q77:S77"/>
    <mergeCell ref="T77:AG77"/>
    <mergeCell ref="B51:C51"/>
    <mergeCell ref="D51:G51"/>
    <mergeCell ref="H51:P51"/>
    <mergeCell ref="Q51:S51"/>
    <mergeCell ref="T51:AG51"/>
    <mergeCell ref="B127:C127"/>
    <mergeCell ref="D127:G127"/>
    <mergeCell ref="H127:P127"/>
    <mergeCell ref="Q127:S127"/>
    <mergeCell ref="T127:AG127"/>
    <mergeCell ref="B102:C102"/>
    <mergeCell ref="D102:G102"/>
    <mergeCell ref="H102:P102"/>
    <mergeCell ref="Q102:S102"/>
    <mergeCell ref="T102:AG102"/>
    <mergeCell ref="B177:C177"/>
    <mergeCell ref="D177:G177"/>
    <mergeCell ref="H177:P177"/>
    <mergeCell ref="Q177:S177"/>
    <mergeCell ref="T177:AG177"/>
    <mergeCell ref="B152:C152"/>
    <mergeCell ref="D152:G152"/>
    <mergeCell ref="H152:P152"/>
    <mergeCell ref="Q152:S152"/>
    <mergeCell ref="T152:AG152"/>
    <mergeCell ref="B282:C282"/>
    <mergeCell ref="D282:G282"/>
    <mergeCell ref="H282:P282"/>
    <mergeCell ref="Q282:S282"/>
    <mergeCell ref="T282:AG282"/>
    <mergeCell ref="B256:C256"/>
    <mergeCell ref="D256:G256"/>
    <mergeCell ref="H256:P256"/>
    <mergeCell ref="Q256:S256"/>
    <mergeCell ref="T256:AG256"/>
    <mergeCell ref="B332:C332"/>
    <mergeCell ref="D332:G332"/>
    <mergeCell ref="H332:P332"/>
    <mergeCell ref="Q332:S332"/>
    <mergeCell ref="T332:AG332"/>
    <mergeCell ref="B307:C307"/>
    <mergeCell ref="D307:G307"/>
    <mergeCell ref="H307:P307"/>
    <mergeCell ref="Q307:S307"/>
    <mergeCell ref="T307:AG307"/>
    <mergeCell ref="B383:C383"/>
    <mergeCell ref="D383:G383"/>
    <mergeCell ref="H383:P383"/>
    <mergeCell ref="Q383:S383"/>
    <mergeCell ref="T383:AG383"/>
    <mergeCell ref="B357:C357"/>
    <mergeCell ref="D357:G357"/>
    <mergeCell ref="H357:P357"/>
    <mergeCell ref="Q357:S357"/>
    <mergeCell ref="T357:AG357"/>
    <mergeCell ref="B409:C409"/>
    <mergeCell ref="D409:G409"/>
    <mergeCell ref="H409:P409"/>
    <mergeCell ref="Q409:S409"/>
    <mergeCell ref="T409:AG409"/>
    <mergeCell ref="B180:C180"/>
    <mergeCell ref="D180:G180"/>
    <mergeCell ref="H180:P180"/>
    <mergeCell ref="Q180:S180"/>
    <mergeCell ref="T180:AG180"/>
    <mergeCell ref="B218:C218"/>
    <mergeCell ref="D218:G218"/>
    <mergeCell ref="H218:P218"/>
    <mergeCell ref="Q218:S218"/>
    <mergeCell ref="T218:AG218"/>
  </mergeCells>
  <conditionalFormatting sqref="B220:P248">
    <cfRule type="expression" dxfId="33" priority="1" stopIfTrue="1">
      <formula>ISERROR(B220)</formula>
    </cfRule>
  </conditionalFormatting>
  <conditionalFormatting sqref="B258:R274">
    <cfRule type="expression" dxfId="32" priority="60" stopIfTrue="1">
      <formula>ISERROR(B258)</formula>
    </cfRule>
  </conditionalFormatting>
  <conditionalFormatting sqref="B284:R299">
    <cfRule type="expression" dxfId="31" priority="51" stopIfTrue="1">
      <formula>ISERROR(B284)</formula>
    </cfRule>
  </conditionalFormatting>
  <conditionalFormatting sqref="B309:R324">
    <cfRule type="expression" dxfId="30" priority="44" stopIfTrue="1">
      <formula>ISERROR(B309)</formula>
    </cfRule>
  </conditionalFormatting>
  <conditionalFormatting sqref="B334:R350">
    <cfRule type="expression" dxfId="29" priority="37" stopIfTrue="1">
      <formula>ISERROR(B334)</formula>
    </cfRule>
  </conditionalFormatting>
  <conditionalFormatting sqref="B359:R375">
    <cfRule type="expression" dxfId="28" priority="30" stopIfTrue="1">
      <formula>ISERROR(B359)</formula>
    </cfRule>
  </conditionalFormatting>
  <conditionalFormatting sqref="B385:R401">
    <cfRule type="expression" dxfId="27" priority="23" stopIfTrue="1">
      <formula>ISERROR(B385)</formula>
    </cfRule>
  </conditionalFormatting>
  <conditionalFormatting sqref="B411:R427">
    <cfRule type="expression" dxfId="26" priority="16" stopIfTrue="1">
      <formula>ISERROR(B411)</formula>
    </cfRule>
  </conditionalFormatting>
  <conditionalFormatting sqref="D182:P212">
    <cfRule type="expression" dxfId="25" priority="4" stopIfTrue="1">
      <formula>ISERROR(D182)</formula>
    </cfRule>
  </conditionalFormatting>
  <conditionalFormatting sqref="T4:AD4">
    <cfRule type="expression" dxfId="24" priority="75" stopIfTrue="1">
      <formula>ISERROR(T4)</formula>
    </cfRule>
  </conditionalFormatting>
  <conditionalFormatting sqref="T27:AD27">
    <cfRule type="expression" dxfId="23" priority="74" stopIfTrue="1">
      <formula>ISERROR(T27)</formula>
    </cfRule>
  </conditionalFormatting>
  <conditionalFormatting sqref="T41:AD45">
    <cfRule type="expression" dxfId="22" priority="73" stopIfTrue="1">
      <formula>ISERROR(T41)</formula>
    </cfRule>
  </conditionalFormatting>
  <conditionalFormatting sqref="T52:AD52">
    <cfRule type="expression" dxfId="21" priority="12" stopIfTrue="1">
      <formula>ISERROR(T52)</formula>
    </cfRule>
  </conditionalFormatting>
  <conditionalFormatting sqref="T78:AD96">
    <cfRule type="expression" dxfId="20" priority="10" stopIfTrue="1">
      <formula>ISERROR(T78)</formula>
    </cfRule>
  </conditionalFormatting>
  <conditionalFormatting sqref="T103:AD103">
    <cfRule type="expression" dxfId="19" priority="9" stopIfTrue="1">
      <formula>ISERROR(T103)</formula>
    </cfRule>
  </conditionalFormatting>
  <conditionalFormatting sqref="T128:AD128">
    <cfRule type="expression" dxfId="18" priority="7" stopIfTrue="1">
      <formula>ISERROR(T128)</formula>
    </cfRule>
  </conditionalFormatting>
  <conditionalFormatting sqref="T153:AD153">
    <cfRule type="expression" dxfId="17" priority="6" stopIfTrue="1">
      <formula>ISERROR(T153)</formula>
    </cfRule>
  </conditionalFormatting>
  <conditionalFormatting sqref="T181:AD181">
    <cfRule type="expression" dxfId="16" priority="5" stopIfTrue="1">
      <formula>ISERROR(T181)</formula>
    </cfRule>
  </conditionalFormatting>
  <conditionalFormatting sqref="T219:AD219">
    <cfRule type="expression" dxfId="15" priority="3" stopIfTrue="1">
      <formula>ISERROR(T219)</formula>
    </cfRule>
  </conditionalFormatting>
  <conditionalFormatting sqref="T231:AD231">
    <cfRule type="expression" dxfId="14" priority="65" stopIfTrue="1">
      <formula>ISERROR(T231)</formula>
    </cfRule>
  </conditionalFormatting>
  <conditionalFormatting sqref="T257:AD257">
    <cfRule type="expression" dxfId="13" priority="64" stopIfTrue="1">
      <formula>ISERROR(T257)</formula>
    </cfRule>
  </conditionalFormatting>
  <conditionalFormatting sqref="T283:AD299">
    <cfRule type="expression" dxfId="12" priority="48" stopIfTrue="1">
      <formula>ISERROR(T283)</formula>
    </cfRule>
  </conditionalFormatting>
  <conditionalFormatting sqref="T308:AD324">
    <cfRule type="expression" dxfId="11" priority="41" stopIfTrue="1">
      <formula>ISERROR(T308)</formula>
    </cfRule>
  </conditionalFormatting>
  <conditionalFormatting sqref="T333:AD350">
    <cfRule type="expression" dxfId="10" priority="34" stopIfTrue="1">
      <formula>ISERROR(T333)</formula>
    </cfRule>
  </conditionalFormatting>
  <conditionalFormatting sqref="T358:AD375">
    <cfRule type="expression" dxfId="9" priority="27" stopIfTrue="1">
      <formula>ISERROR(T358)</formula>
    </cfRule>
  </conditionalFormatting>
  <conditionalFormatting sqref="T384:AD401">
    <cfRule type="expression" dxfId="8" priority="20" stopIfTrue="1">
      <formula>ISERROR(T384)</formula>
    </cfRule>
  </conditionalFormatting>
  <conditionalFormatting sqref="T410:AD427">
    <cfRule type="expression" dxfId="7" priority="13" stopIfTrue="1">
      <formula>ISERROR(T410)</formula>
    </cfRule>
  </conditionalFormatting>
  <conditionalFormatting sqref="T258:AG274">
    <cfRule type="expression" dxfId="6" priority="56" stopIfTrue="1">
      <formula>ISERROR(T258)</formula>
    </cfRule>
  </conditionalFormatting>
  <conditionalFormatting sqref="AE284:AG299">
    <cfRule type="expression" dxfId="5" priority="49" stopIfTrue="1">
      <formula>ISERROR(AE284)</formula>
    </cfRule>
  </conditionalFormatting>
  <conditionalFormatting sqref="AE309:AG324">
    <cfRule type="expression" dxfId="4" priority="42" stopIfTrue="1">
      <formula>ISERROR(AE309)</formula>
    </cfRule>
  </conditionalFormatting>
  <conditionalFormatting sqref="AE334:AG350">
    <cfRule type="expression" dxfId="3" priority="35" stopIfTrue="1">
      <formula>ISERROR(AE334)</formula>
    </cfRule>
  </conditionalFormatting>
  <conditionalFormatting sqref="AE359:AG375">
    <cfRule type="expression" dxfId="2" priority="28" stopIfTrue="1">
      <formula>ISERROR(AE359)</formula>
    </cfRule>
  </conditionalFormatting>
  <conditionalFormatting sqref="AE385:AG401">
    <cfRule type="expression" dxfId="1" priority="21" stopIfTrue="1">
      <formula>ISERROR(AE385)</formula>
    </cfRule>
  </conditionalFormatting>
  <conditionalFormatting sqref="AE411:AG427">
    <cfRule type="expression" dxfId="0" priority="14" stopIfTrue="1">
      <formula>ISERROR(AE411)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UPb_zircon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Gilmer, Amy Kristen</dc:creator>
  <cp:lastModifiedBy>Gina Harlow</cp:lastModifiedBy>
  <dcterms:created xsi:type="dcterms:W3CDTF">2023-02-08T23:11:53Z</dcterms:created>
  <dcterms:modified xsi:type="dcterms:W3CDTF">2023-10-26T17:02:40Z</dcterms:modified>
</cp:coreProperties>
</file>