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autoCompressPictures="0"/>
  <mc:AlternateContent xmlns:mc="http://schemas.openxmlformats.org/markup-compatibility/2006">
    <mc:Choice Requires="x15">
      <x15ac:absPath xmlns:x15ac="http://schemas.microsoft.com/office/spreadsheetml/2010/11/ac" url="G:\Geosphere\Editing\1-in production\Lipman_2691\1-supplemental\"/>
    </mc:Choice>
  </mc:AlternateContent>
  <xr:revisionPtr revIDLastSave="0" documentId="13_ncr:1_{B0FF4108-E12E-4364-B88D-301CB938838F}" xr6:coauthVersionLast="47" xr6:coauthVersionMax="47" xr10:uidLastSave="{00000000-0000-0000-0000-000000000000}"/>
  <bookViews>
    <workbookView xWindow="4680" yWindow="1680" windowWidth="28800" windowHeight="19920" tabRatio="822" xr2:uid="{00000000-000D-0000-FFFF-FFFF00000000}"/>
  </bookViews>
  <sheets>
    <sheet name="2A. BLVC" sheetId="1" r:id="rId1"/>
    <sheet name="2B. Baughman" sheetId="11" r:id="rId2"/>
    <sheet name="2C. Summer Coon" sheetId="7" r:id="rId3"/>
    <sheet name="2D. Tracy Volc" sheetId="4" r:id="rId4"/>
    <sheet name="2E. Jacks Cr" sheetId="3" r:id="rId5"/>
    <sheet name="2F. Platoro Conejos" sheetId="6" r:id="rId6"/>
    <sheet name="2G. Rawley &amp; BZT" sheetId="12" r:id="rId7"/>
    <sheet name="2H. BZ caldera fill &amp; intrusion" sheetId="15" r:id="rId8"/>
    <sheet name="2I. Other NE" sheetId="14" r:id="rId9"/>
    <sheet name="2J. West SJ" sheetId="17" r:id="rId10"/>
    <sheet name="Graphs" sheetId="2" r:id="rId11"/>
    <sheet name="Sheet1" sheetId="16" r:id="rId12"/>
  </sheets>
  <definedNames>
    <definedName name="_xlnm.Print_Area" localSheetId="0">'2A. BLVC'!$A$84:$AX$130</definedName>
    <definedName name="_xlnm.Print_Area" localSheetId="1">'2B. Baughman'!$A$2:$AX$43</definedName>
    <definedName name="_xlnm.Print_Area" localSheetId="2">'2C. Summer Coon'!$A$1:$AW$101</definedName>
    <definedName name="_xlnm.Print_Area" localSheetId="3">'2D. Tracy Volc'!$A$1:$AP$35</definedName>
    <definedName name="_xlnm.Print_Area" localSheetId="4">'2E. Jacks Cr'!$A$1:$AH$28</definedName>
    <definedName name="_xlnm.Print_Area" localSheetId="6">'2G. Rawley &amp; BZT'!$A$1:$AN$88</definedName>
    <definedName name="_xlnm.Print_Area" localSheetId="9">'2J. West SJ'!$A$1:$AZ$134</definedName>
    <definedName name="_xlnm.Print_Area" localSheetId="10">Graphs!$A$1:$R$195</definedName>
    <definedName name="_xlnm.Print_Titles" localSheetId="2">'2C. Summer Coon'!$1:$4</definedName>
    <definedName name="_xlnm.Print_Titles" localSheetId="6">'2G. Rawley &amp; BZT'!$1:$4</definedName>
    <definedName name="_xlnm.Print_Titles" localSheetId="7">'2H. BZ caldera fill &amp; intrusion'!$1:$3</definedName>
    <definedName name="_xlnm.Print_Titles" localSheetId="9">'2J. West SJ'!$1:$2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3" i="7" l="1"/>
  <c r="H116" i="1"/>
  <c r="F116" i="1"/>
  <c r="H104" i="1"/>
  <c r="F104" i="1"/>
  <c r="V127" i="17"/>
  <c r="V126" i="17"/>
  <c r="V125" i="17"/>
  <c r="V124" i="17"/>
  <c r="V123" i="17"/>
  <c r="V122" i="17"/>
  <c r="V121" i="17"/>
  <c r="V120" i="17"/>
  <c r="V119" i="17"/>
  <c r="V118" i="17"/>
  <c r="V117" i="17"/>
  <c r="V116" i="17"/>
  <c r="V115" i="17"/>
  <c r="V114" i="17"/>
  <c r="V112" i="17"/>
  <c r="V111" i="17"/>
  <c r="V110" i="17"/>
  <c r="V109" i="17"/>
  <c r="V108" i="17"/>
  <c r="V107" i="17"/>
  <c r="V106" i="17"/>
  <c r="V105" i="17"/>
  <c r="V104" i="17"/>
  <c r="V103" i="17"/>
  <c r="V102" i="17"/>
  <c r="V101" i="17"/>
  <c r="V100" i="17"/>
  <c r="V99" i="17"/>
  <c r="V95" i="17"/>
  <c r="V94" i="17"/>
  <c r="V93" i="17"/>
  <c r="V92" i="17"/>
  <c r="V91" i="17"/>
  <c r="V90" i="17"/>
  <c r="V89" i="17"/>
  <c r="V88" i="17"/>
  <c r="V87" i="17"/>
  <c r="V86" i="17"/>
  <c r="V85" i="17"/>
  <c r="V84" i="17"/>
  <c r="V83" i="17"/>
  <c r="V82" i="17"/>
  <c r="V81" i="17"/>
  <c r="V80" i="17"/>
  <c r="V79" i="17"/>
  <c r="V78" i="17"/>
  <c r="V77" i="17"/>
  <c r="V76" i="17"/>
  <c r="V75" i="17"/>
  <c r="V74" i="17"/>
  <c r="V73" i="17"/>
  <c r="V72" i="17"/>
  <c r="V71" i="17"/>
  <c r="V70" i="17"/>
  <c r="V69" i="17"/>
  <c r="V68" i="17"/>
  <c r="V67" i="17"/>
  <c r="V66" i="17"/>
  <c r="V64" i="17"/>
  <c r="V63" i="17"/>
  <c r="V62" i="17"/>
  <c r="V61" i="17"/>
  <c r="V60" i="17"/>
  <c r="V59" i="17"/>
  <c r="V58" i="17"/>
  <c r="V57" i="17"/>
  <c r="V56" i="17"/>
  <c r="V55" i="17"/>
  <c r="V54" i="17"/>
  <c r="V53" i="17"/>
  <c r="V52" i="17"/>
  <c r="V51" i="17"/>
  <c r="V50" i="17"/>
  <c r="V49" i="17"/>
  <c r="V48" i="17"/>
  <c r="V47" i="17"/>
  <c r="V46" i="17"/>
  <c r="V45" i="17"/>
  <c r="V44" i="17"/>
  <c r="V43" i="17"/>
  <c r="V41" i="17"/>
  <c r="V40" i="17"/>
  <c r="V39" i="17"/>
  <c r="V38" i="17"/>
  <c r="V37" i="17"/>
  <c r="V36" i="17"/>
  <c r="V35" i="17"/>
  <c r="V34" i="17"/>
  <c r="V33" i="17"/>
  <c r="V32" i="17"/>
  <c r="V31" i="17"/>
  <c r="V30" i="17"/>
  <c r="V28" i="17"/>
  <c r="V27" i="17"/>
  <c r="V26" i="17"/>
  <c r="V25" i="17"/>
  <c r="V24" i="17"/>
  <c r="V23" i="17"/>
  <c r="V22" i="17"/>
  <c r="V21" i="17"/>
  <c r="V20" i="17"/>
  <c r="V19" i="17"/>
  <c r="V18" i="17"/>
  <c r="V17" i="17"/>
  <c r="V16" i="17"/>
  <c r="V15" i="17"/>
  <c r="V13" i="17"/>
  <c r="V12" i="17"/>
  <c r="V8" i="17"/>
  <c r="V7" i="17"/>
  <c r="V6" i="17"/>
  <c r="V5" i="17"/>
  <c r="U56" i="14"/>
  <c r="U55" i="14"/>
  <c r="U54" i="14"/>
  <c r="U53" i="14"/>
  <c r="U52" i="14"/>
  <c r="U51" i="14"/>
  <c r="U48" i="14"/>
  <c r="U47" i="14"/>
  <c r="U46" i="14"/>
  <c r="U45" i="14"/>
  <c r="U44" i="14"/>
  <c r="U43" i="14"/>
  <c r="U42" i="14"/>
  <c r="U41" i="14"/>
  <c r="U38" i="14"/>
  <c r="U37" i="14"/>
  <c r="U36" i="14"/>
  <c r="U35" i="14"/>
  <c r="U34" i="14"/>
  <c r="U33" i="14"/>
  <c r="U31" i="14"/>
  <c r="U30" i="14"/>
  <c r="U29" i="14"/>
  <c r="U28" i="14"/>
  <c r="U27" i="14"/>
  <c r="U23" i="14"/>
  <c r="U22" i="14"/>
  <c r="U21" i="14"/>
  <c r="U20" i="14"/>
  <c r="U17" i="14"/>
  <c r="U7" i="14"/>
  <c r="U8" i="14"/>
  <c r="U9" i="14"/>
  <c r="U10" i="14"/>
  <c r="U11" i="14"/>
  <c r="U12" i="14"/>
  <c r="U13" i="14"/>
  <c r="U14" i="14"/>
  <c r="U6" i="14"/>
  <c r="U63" i="6"/>
  <c r="U64" i="6"/>
  <c r="U60" i="6"/>
  <c r="U62" i="6"/>
  <c r="U59" i="6"/>
  <c r="U61" i="6"/>
  <c r="U87" i="12"/>
  <c r="U86" i="12"/>
  <c r="U85" i="12"/>
  <c r="U84" i="12"/>
  <c r="U83" i="12"/>
  <c r="U82" i="12"/>
  <c r="U81" i="12"/>
  <c r="U80" i="12"/>
  <c r="U78" i="12"/>
  <c r="U77" i="12"/>
  <c r="U76" i="12"/>
  <c r="U75" i="12"/>
  <c r="U74" i="12"/>
  <c r="U73" i="12"/>
  <c r="U72" i="12"/>
  <c r="U70" i="12"/>
  <c r="U69" i="12"/>
  <c r="U68" i="12"/>
  <c r="U67" i="12"/>
  <c r="U66" i="12"/>
  <c r="U65" i="12"/>
  <c r="U64" i="12"/>
  <c r="U63" i="12"/>
  <c r="U62" i="12"/>
  <c r="U61" i="12"/>
  <c r="U60" i="12"/>
  <c r="U59" i="12"/>
  <c r="U58" i="12"/>
  <c r="U57" i="12"/>
  <c r="U56" i="12"/>
  <c r="U55" i="12"/>
  <c r="W99" i="7"/>
  <c r="V99" i="7"/>
  <c r="W98" i="7"/>
  <c r="V98" i="7"/>
  <c r="W97" i="7"/>
  <c r="V97" i="7"/>
  <c r="W96" i="7"/>
  <c r="V96" i="7"/>
  <c r="W95" i="7"/>
  <c r="V95" i="7"/>
  <c r="W94" i="7"/>
  <c r="V94" i="7"/>
  <c r="W93" i="7"/>
  <c r="V93" i="7"/>
  <c r="W92" i="7"/>
  <c r="V92" i="7"/>
  <c r="W91" i="7"/>
  <c r="V91" i="7"/>
  <c r="W90" i="7"/>
  <c r="V90" i="7"/>
  <c r="W89" i="7"/>
  <c r="V89" i="7"/>
  <c r="W88" i="7"/>
  <c r="V88" i="7"/>
  <c r="W87" i="7"/>
  <c r="V87" i="7"/>
  <c r="W86" i="7"/>
  <c r="V86" i="7"/>
  <c r="W85" i="7"/>
  <c r="V85" i="7"/>
  <c r="W84" i="7"/>
  <c r="V84" i="7"/>
  <c r="W83" i="7"/>
  <c r="V83" i="7"/>
  <c r="W82" i="7"/>
  <c r="V82" i="7"/>
  <c r="W81" i="7"/>
  <c r="V81" i="7"/>
  <c r="W80" i="7"/>
  <c r="V80" i="7"/>
  <c r="W79" i="7"/>
  <c r="V79" i="7"/>
  <c r="W78" i="7"/>
  <c r="V78" i="7"/>
  <c r="W77" i="7"/>
  <c r="V77" i="7"/>
  <c r="U18" i="12"/>
  <c r="G18" i="12"/>
  <c r="E18" i="12"/>
  <c r="S39" i="6"/>
  <c r="S40" i="6"/>
  <c r="S41" i="6"/>
  <c r="S42" i="6"/>
  <c r="S43" i="6"/>
  <c r="S44" i="6"/>
  <c r="S45" i="6"/>
  <c r="S46" i="6"/>
  <c r="S47" i="6"/>
  <c r="S48" i="6"/>
  <c r="S50" i="6"/>
  <c r="S51" i="6"/>
  <c r="S52" i="6"/>
  <c r="S53" i="6"/>
  <c r="S54" i="6"/>
  <c r="S55" i="6"/>
  <c r="S56" i="6"/>
  <c r="S57" i="6"/>
  <c r="S38" i="6"/>
  <c r="U74" i="15"/>
  <c r="U73" i="15"/>
  <c r="U72" i="15"/>
  <c r="U71" i="15"/>
  <c r="U70" i="15"/>
  <c r="U69" i="15"/>
  <c r="U68" i="15"/>
  <c r="U67" i="15"/>
  <c r="U66" i="15"/>
  <c r="U65" i="15"/>
  <c r="U64" i="15"/>
  <c r="U63" i="15"/>
  <c r="U62" i="15"/>
  <c r="U61" i="15"/>
  <c r="U59" i="15"/>
  <c r="U58" i="15"/>
  <c r="U57" i="15"/>
  <c r="U56" i="15"/>
  <c r="U55" i="15"/>
  <c r="U54" i="15"/>
  <c r="U53" i="15"/>
  <c r="U52" i="15"/>
  <c r="U51" i="15"/>
  <c r="U88" i="15"/>
  <c r="U87" i="15"/>
  <c r="U85" i="15"/>
  <c r="U84" i="15"/>
  <c r="U83" i="15"/>
  <c r="U82" i="15"/>
  <c r="U81" i="15"/>
  <c r="U80" i="15"/>
  <c r="U79" i="15"/>
  <c r="U77" i="15"/>
  <c r="U76" i="15"/>
  <c r="U49" i="15"/>
  <c r="U48" i="15"/>
  <c r="U47" i="15"/>
  <c r="U46" i="15"/>
  <c r="U45" i="15"/>
  <c r="U44" i="15"/>
  <c r="U43" i="15"/>
  <c r="U42" i="15"/>
  <c r="U41" i="15"/>
  <c r="U40" i="15"/>
  <c r="U38" i="15"/>
  <c r="U37" i="15"/>
  <c r="U36" i="15"/>
  <c r="U9" i="15"/>
  <c r="U10" i="15"/>
  <c r="U90" i="15"/>
  <c r="U91" i="15"/>
  <c r="U12" i="15"/>
  <c r="U13" i="15"/>
  <c r="U14" i="15"/>
  <c r="U15" i="15"/>
  <c r="U16" i="15"/>
  <c r="U17" i="15"/>
  <c r="U19" i="15"/>
  <c r="U20" i="15"/>
  <c r="U21" i="15"/>
  <c r="U23" i="15"/>
  <c r="U24" i="15"/>
  <c r="U25" i="15"/>
  <c r="U27" i="15"/>
  <c r="U28" i="15"/>
  <c r="U29" i="15"/>
  <c r="U30" i="15"/>
  <c r="U31" i="15"/>
  <c r="U32" i="15"/>
  <c r="U7" i="15"/>
  <c r="U50" i="12"/>
  <c r="U49" i="12"/>
  <c r="U48" i="12"/>
  <c r="U47" i="12"/>
  <c r="U51" i="12"/>
  <c r="U42" i="12"/>
  <c r="U41" i="12"/>
  <c r="U36" i="12"/>
  <c r="U40" i="12"/>
  <c r="U35" i="12"/>
  <c r="U43" i="12"/>
  <c r="U32" i="12"/>
  <c r="U37" i="12"/>
  <c r="U38" i="12"/>
  <c r="U39" i="12"/>
  <c r="U33" i="12"/>
  <c r="U13" i="12"/>
  <c r="U24" i="12"/>
  <c r="U34" i="12"/>
  <c r="U31" i="12"/>
  <c r="U29" i="12"/>
  <c r="U28" i="12"/>
  <c r="U27" i="12"/>
  <c r="U26" i="12"/>
  <c r="U22" i="12"/>
  <c r="U21" i="12"/>
  <c r="U23" i="12"/>
  <c r="U15" i="12"/>
  <c r="U20" i="12"/>
  <c r="U19" i="12"/>
  <c r="U10" i="12"/>
  <c r="U9" i="12"/>
  <c r="U8" i="12"/>
  <c r="U17" i="12"/>
  <c r="U14" i="12"/>
  <c r="U16" i="12"/>
  <c r="U11" i="12"/>
  <c r="U7" i="12"/>
  <c r="U25" i="12"/>
  <c r="U30" i="12"/>
  <c r="U12" i="12"/>
  <c r="U44" i="12"/>
  <c r="V40" i="11"/>
  <c r="U40" i="11"/>
  <c r="V39" i="11"/>
  <c r="U39" i="11"/>
  <c r="V38" i="11"/>
  <c r="U38" i="11"/>
  <c r="V37" i="11"/>
  <c r="U37" i="11"/>
  <c r="V36" i="11"/>
  <c r="U36" i="11"/>
  <c r="V35" i="11"/>
  <c r="U35" i="11"/>
  <c r="V34" i="11"/>
  <c r="U34" i="11"/>
  <c r="V33" i="11"/>
  <c r="U33" i="11"/>
  <c r="V32" i="11"/>
  <c r="U32" i="11"/>
  <c r="V31" i="11"/>
  <c r="U31" i="11"/>
  <c r="V30" i="11"/>
  <c r="U30" i="11"/>
  <c r="V29" i="11"/>
  <c r="U29" i="11"/>
  <c r="V28" i="11"/>
  <c r="U28" i="11"/>
  <c r="V27" i="11"/>
  <c r="U27" i="11"/>
  <c r="V26" i="11"/>
  <c r="U26" i="11"/>
  <c r="V25" i="11"/>
  <c r="U25" i="11"/>
  <c r="V24" i="11"/>
  <c r="U24" i="11"/>
  <c r="V22" i="11"/>
  <c r="V21" i="11"/>
  <c r="V20" i="11"/>
  <c r="V19" i="11"/>
  <c r="V18" i="11"/>
  <c r="V17" i="11"/>
  <c r="V16" i="11"/>
  <c r="V15" i="11"/>
  <c r="V13" i="11"/>
  <c r="V12" i="11"/>
  <c r="V11" i="11"/>
  <c r="V10" i="11"/>
  <c r="V9" i="11"/>
  <c r="V8" i="11"/>
  <c r="V7" i="11"/>
  <c r="V6" i="11"/>
  <c r="U11" i="6"/>
  <c r="U10" i="6"/>
  <c r="V30" i="4"/>
  <c r="V46" i="1"/>
  <c r="V47" i="1"/>
  <c r="V45" i="1"/>
  <c r="V23" i="1"/>
  <c r="H35" i="1"/>
  <c r="F35" i="1"/>
  <c r="V35" i="1"/>
  <c r="H23" i="1"/>
  <c r="F23" i="1"/>
  <c r="V10" i="1"/>
  <c r="V15" i="1"/>
  <c r="V16" i="1"/>
  <c r="V34" i="1"/>
  <c r="V39" i="1"/>
  <c r="V13" i="1"/>
  <c r="V28" i="1"/>
  <c r="V27" i="1"/>
  <c r="V6" i="1"/>
  <c r="W46" i="7"/>
  <c r="W45" i="7"/>
  <c r="W44" i="7"/>
  <c r="W43" i="7"/>
  <c r="W42" i="7"/>
  <c r="W41" i="7"/>
  <c r="W40" i="7"/>
  <c r="W39" i="7"/>
  <c r="W38" i="7"/>
  <c r="W37" i="7"/>
  <c r="W36" i="7"/>
  <c r="W35" i="7"/>
  <c r="W34" i="7"/>
  <c r="W33" i="7"/>
  <c r="W32" i="7"/>
  <c r="W31" i="7"/>
  <c r="W30" i="7"/>
  <c r="W29" i="7"/>
  <c r="W28" i="7"/>
  <c r="W27" i="7"/>
  <c r="W26" i="7"/>
  <c r="W25" i="7"/>
  <c r="W24" i="7"/>
  <c r="W23" i="7"/>
  <c r="W22" i="7"/>
  <c r="W21" i="7"/>
  <c r="W20" i="7"/>
  <c r="W19" i="7"/>
  <c r="W18" i="7"/>
  <c r="W17" i="7"/>
  <c r="W16" i="7"/>
  <c r="W15" i="7"/>
  <c r="W14" i="7"/>
  <c r="W13" i="7"/>
  <c r="W7" i="7"/>
  <c r="W8" i="7"/>
  <c r="W9" i="7"/>
  <c r="W10" i="7"/>
  <c r="W11" i="7"/>
  <c r="W6" i="7"/>
  <c r="V14" i="7"/>
  <c r="V15" i="7"/>
  <c r="V16" i="7"/>
  <c r="V17" i="7"/>
  <c r="V18" i="7"/>
  <c r="V19" i="7"/>
  <c r="V20" i="7"/>
  <c r="V21" i="7"/>
  <c r="V22" i="7"/>
  <c r="V23" i="7"/>
  <c r="V24" i="7"/>
  <c r="V25" i="7"/>
  <c r="V26" i="7"/>
  <c r="V27" i="7"/>
  <c r="V28" i="7"/>
  <c r="V29" i="7"/>
  <c r="V30" i="7"/>
  <c r="V31" i="7"/>
  <c r="V32" i="7"/>
  <c r="V33" i="7"/>
  <c r="V34" i="7"/>
  <c r="V35" i="7"/>
  <c r="V36" i="7"/>
  <c r="V37" i="7"/>
  <c r="V38" i="7"/>
  <c r="V39" i="7"/>
  <c r="V40" i="7"/>
  <c r="V41" i="7"/>
  <c r="V42" i="7"/>
  <c r="V43" i="7"/>
  <c r="V44" i="7"/>
  <c r="V45" i="7"/>
  <c r="V46" i="7"/>
  <c r="V13" i="7"/>
  <c r="U28" i="6"/>
  <c r="U29" i="6"/>
  <c r="U30" i="6"/>
  <c r="U31" i="6"/>
  <c r="H31" i="6"/>
  <c r="F31" i="6"/>
  <c r="H30" i="6"/>
  <c r="F30" i="6"/>
  <c r="U27" i="6"/>
  <c r="U12" i="6"/>
  <c r="U13" i="6"/>
  <c r="U14" i="6"/>
  <c r="U16" i="6"/>
  <c r="U17" i="6"/>
  <c r="U18" i="6"/>
  <c r="U19" i="6"/>
  <c r="U20" i="6"/>
  <c r="U24" i="6"/>
  <c r="U25" i="6"/>
  <c r="U5" i="6"/>
  <c r="U6" i="6"/>
  <c r="U34" i="6"/>
  <c r="U33" i="6"/>
  <c r="U48" i="6"/>
  <c r="U47" i="6"/>
  <c r="U57" i="6"/>
  <c r="U46" i="6"/>
  <c r="U56" i="6"/>
  <c r="U45" i="6"/>
  <c r="U55" i="6"/>
  <c r="U44" i="6"/>
  <c r="U54" i="6"/>
  <c r="U43" i="6"/>
  <c r="U42" i="6"/>
  <c r="U41" i="6"/>
  <c r="U53" i="6"/>
  <c r="U40" i="6"/>
  <c r="U39" i="6"/>
  <c r="U52" i="6"/>
  <c r="U51" i="6"/>
  <c r="U50" i="6"/>
  <c r="U38" i="6"/>
  <c r="V31" i="4"/>
  <c r="V27" i="4"/>
  <c r="V10" i="4"/>
  <c r="V8" i="4"/>
  <c r="V7" i="4"/>
  <c r="V6" i="4"/>
  <c r="V28" i="4"/>
  <c r="V19" i="4"/>
  <c r="V18" i="4"/>
  <c r="V14" i="4"/>
  <c r="V12" i="4"/>
  <c r="V29" i="4"/>
  <c r="V20" i="4"/>
  <c r="V17" i="4"/>
  <c r="V11" i="4"/>
  <c r="V5" i="4"/>
  <c r="V33" i="4"/>
  <c r="V32" i="4"/>
  <c r="V26" i="4"/>
  <c r="V25" i="4"/>
  <c r="V24" i="4"/>
  <c r="V23" i="4"/>
  <c r="V22" i="4"/>
  <c r="V21" i="4"/>
  <c r="V15" i="4"/>
  <c r="V13" i="4"/>
  <c r="V16" i="4"/>
  <c r="V9" i="4"/>
  <c r="V34" i="4"/>
  <c r="W21" i="3"/>
  <c r="W17" i="3"/>
  <c r="W18" i="3"/>
  <c r="W15" i="3"/>
  <c r="W9" i="3"/>
  <c r="W11" i="3"/>
  <c r="W22" i="3"/>
  <c r="W19" i="3"/>
  <c r="W16" i="3"/>
  <c r="W13" i="3"/>
  <c r="W10" i="3"/>
  <c r="W8" i="3"/>
  <c r="W7" i="3"/>
  <c r="W6" i="3"/>
  <c r="W5" i="3"/>
  <c r="W12" i="3"/>
  <c r="W14" i="3"/>
  <c r="W20" i="3"/>
  <c r="V18" i="1"/>
  <c r="V9" i="1"/>
  <c r="V12" i="1"/>
  <c r="V21" i="1"/>
  <c r="V40" i="1"/>
  <c r="V33" i="1"/>
  <c r="V17" i="1"/>
  <c r="V22" i="1"/>
  <c r="V38" i="1"/>
  <c r="V37" i="1"/>
  <c r="V24" i="1"/>
  <c r="V7" i="1"/>
  <c r="V5" i="1"/>
  <c r="V8" i="1"/>
  <c r="V25" i="1"/>
  <c r="V48" i="1"/>
  <c r="V43" i="1"/>
  <c r="V31" i="1"/>
  <c r="V30" i="1"/>
  <c r="V29" i="1"/>
  <c r="V49" i="1"/>
  <c r="V70" i="1"/>
  <c r="V72" i="1"/>
  <c r="V74" i="1"/>
  <c r="V75" i="1"/>
  <c r="V76" i="1"/>
  <c r="V52" i="1"/>
  <c r="V53" i="1"/>
  <c r="V55" i="1"/>
  <c r="V56" i="1"/>
  <c r="V58" i="1"/>
  <c r="V64" i="1"/>
  <c r="V67" i="1"/>
  <c r="V68" i="1"/>
  <c r="V69" i="1"/>
  <c r="V73" i="1"/>
  <c r="V77" i="1"/>
  <c r="V54" i="1"/>
  <c r="V57" i="1"/>
  <c r="V60" i="1"/>
  <c r="V61" i="1"/>
  <c r="V62" i="1"/>
  <c r="V63" i="1"/>
  <c r="V65" i="1"/>
  <c r="V66" i="1"/>
  <c r="V71" i="1"/>
  <c r="V59" i="1"/>
</calcChain>
</file>

<file path=xl/sharedStrings.xml><?xml version="1.0" encoding="utf-8"?>
<sst xmlns="http://schemas.openxmlformats.org/spreadsheetml/2006/main" count="2754" uniqueCount="1396">
  <si>
    <t>Sample</t>
  </si>
  <si>
    <t>TiO2</t>
  </si>
  <si>
    <t>MnO</t>
  </si>
  <si>
    <t>MgO</t>
  </si>
  <si>
    <t>CaO</t>
  </si>
  <si>
    <t>P2O5</t>
  </si>
  <si>
    <t>Ni</t>
  </si>
  <si>
    <t>Cr</t>
  </si>
  <si>
    <t>V</t>
  </si>
  <si>
    <t>Sc</t>
  </si>
  <si>
    <t>Cu</t>
  </si>
  <si>
    <t>Zn</t>
  </si>
  <si>
    <t>Ga</t>
  </si>
  <si>
    <t>Ba</t>
  </si>
  <si>
    <t>Rb</t>
  </si>
  <si>
    <t>Cs</t>
  </si>
  <si>
    <t>Sr</t>
  </si>
  <si>
    <t>Y</t>
  </si>
  <si>
    <t>Zr</t>
  </si>
  <si>
    <t>Nb</t>
  </si>
  <si>
    <t>Mo</t>
  </si>
  <si>
    <t>La</t>
  </si>
  <si>
    <t>Ce</t>
  </si>
  <si>
    <t>Nd</t>
  </si>
  <si>
    <t>Th</t>
  </si>
  <si>
    <t>U</t>
  </si>
  <si>
    <t>Pb</t>
  </si>
  <si>
    <t>17L-15</t>
  </si>
  <si>
    <t>17L-16</t>
  </si>
  <si>
    <t>17L-17</t>
  </si>
  <si>
    <t>17L-18</t>
  </si>
  <si>
    <t>17L-21</t>
  </si>
  <si>
    <t>17L-22</t>
  </si>
  <si>
    <t>18L-1</t>
  </si>
  <si>
    <t>18L-11A</t>
  </si>
  <si>
    <t>18L-13</t>
  </si>
  <si>
    <t>18L-14</t>
  </si>
  <si>
    <t>18L-15</t>
  </si>
  <si>
    <t>18L-16</t>
  </si>
  <si>
    <t>18L-17</t>
  </si>
  <si>
    <t>18L-18</t>
  </si>
  <si>
    <t>18L-19</t>
  </si>
  <si>
    <t>18L-20</t>
  </si>
  <si>
    <t>18L-21</t>
  </si>
  <si>
    <t>18L-25</t>
  </si>
  <si>
    <t>18L-26</t>
  </si>
  <si>
    <t>18L-3</t>
  </si>
  <si>
    <t>18L-5</t>
  </si>
  <si>
    <t>18L-6</t>
  </si>
  <si>
    <t>18L-7</t>
  </si>
  <si>
    <t>18L-9</t>
  </si>
  <si>
    <t>Dacite dike</t>
  </si>
  <si>
    <t>Hbl-andesite dike</t>
  </si>
  <si>
    <t>Dense black andesite</t>
  </si>
  <si>
    <t>Dacite intrusion</t>
  </si>
  <si>
    <t>Hbl? (or cpx) andesite dike</t>
  </si>
  <si>
    <t>Lowest pyroxene andesite</t>
  </si>
  <si>
    <t>Highest hbl andesite lava</t>
  </si>
  <si>
    <t>Crystal rich phase of rhyolite</t>
  </si>
  <si>
    <t>Biotite dacite mix lava</t>
  </si>
  <si>
    <t>FeO</t>
  </si>
  <si>
    <t>Total</t>
  </si>
  <si>
    <t>94551CC</t>
  </si>
  <si>
    <t>Lava</t>
  </si>
  <si>
    <t>94718CC</t>
  </si>
  <si>
    <t xml:space="preserve">94719CC </t>
  </si>
  <si>
    <t>94701CC</t>
  </si>
  <si>
    <t>94702CC</t>
  </si>
  <si>
    <t>94703CC</t>
  </si>
  <si>
    <t>94555CC</t>
  </si>
  <si>
    <t>Dike</t>
  </si>
  <si>
    <t>94556CC</t>
  </si>
  <si>
    <t>94708CC</t>
  </si>
  <si>
    <t>94553CC</t>
  </si>
  <si>
    <t>94552CC</t>
  </si>
  <si>
    <t xml:space="preserve">94706CC </t>
  </si>
  <si>
    <t>O.07</t>
  </si>
  <si>
    <t xml:space="preserve"> 94705CC</t>
  </si>
  <si>
    <t xml:space="preserve"> 94704CC  </t>
  </si>
  <si>
    <t xml:space="preserve"> 94721CC</t>
  </si>
  <si>
    <t>94724CC</t>
  </si>
  <si>
    <t xml:space="preserve"> 94715CC</t>
  </si>
  <si>
    <t>94720CC</t>
  </si>
  <si>
    <t>breccia</t>
  </si>
  <si>
    <t xml:space="preserve">947l6CC       </t>
  </si>
  <si>
    <t>94711CC</t>
  </si>
  <si>
    <t>94722CC</t>
  </si>
  <si>
    <t>94714CC</t>
  </si>
  <si>
    <t xml:space="preserve"> 94723CC </t>
  </si>
  <si>
    <t xml:space="preserve">94710CC  </t>
  </si>
  <si>
    <t xml:space="preserve">94562CC  </t>
  </si>
  <si>
    <t>mine</t>
  </si>
  <si>
    <t>94563CC</t>
  </si>
  <si>
    <t>Alkalis</t>
  </si>
  <si>
    <t>Map</t>
  </si>
  <si>
    <r>
      <t>40</t>
    </r>
    <r>
      <rPr>
        <b/>
        <sz val="10"/>
        <rFont val="Helvetica"/>
        <family val="2"/>
      </rPr>
      <t>Ar/</t>
    </r>
    <r>
      <rPr>
        <b/>
        <vertAlign val="superscript"/>
        <sz val="10"/>
        <rFont val="Helvetica"/>
        <family val="2"/>
      </rPr>
      <t>39</t>
    </r>
    <r>
      <rPr>
        <b/>
        <sz val="10"/>
        <rFont val="Helvetica"/>
        <family val="2"/>
      </rPr>
      <t>Ar</t>
    </r>
  </si>
  <si>
    <t>Latitude</t>
  </si>
  <si>
    <t>Longitude</t>
  </si>
  <si>
    <t xml:space="preserve"> [ANALYSES, NORMALIZED TO ORIGINAL TOTALS W/O VOLATILES]</t>
    <phoneticPr fontId="4"/>
  </si>
  <si>
    <t>Number</t>
  </si>
  <si>
    <t>Quad</t>
  </si>
  <si>
    <t>Rock type</t>
  </si>
  <si>
    <t>Location</t>
  </si>
  <si>
    <t>Age*</t>
  </si>
  <si>
    <t>Deg</t>
  </si>
  <si>
    <t>Min</t>
  </si>
  <si>
    <r>
      <t>SiO</t>
    </r>
    <r>
      <rPr>
        <b/>
        <vertAlign val="subscript"/>
        <sz val="10"/>
        <rFont val="Helvetica"/>
        <family val="2"/>
      </rPr>
      <t>2</t>
    </r>
  </si>
  <si>
    <r>
      <t>TiO</t>
    </r>
    <r>
      <rPr>
        <b/>
        <vertAlign val="subscript"/>
        <sz val="10"/>
        <rFont val="Helvetica"/>
        <family val="2"/>
      </rPr>
      <t>2</t>
    </r>
  </si>
  <si>
    <r>
      <t>Al</t>
    </r>
    <r>
      <rPr>
        <b/>
        <vertAlign val="subscript"/>
        <sz val="10"/>
        <rFont val="Helvetica"/>
        <family val="2"/>
      </rPr>
      <t>2</t>
    </r>
    <r>
      <rPr>
        <b/>
        <sz val="10"/>
        <rFont val="Helvetica"/>
        <family val="2"/>
      </rPr>
      <t>O</t>
    </r>
    <r>
      <rPr>
        <b/>
        <vertAlign val="subscript"/>
        <sz val="10"/>
        <rFont val="Helvetica"/>
        <family val="2"/>
      </rPr>
      <t>3</t>
    </r>
  </si>
  <si>
    <r>
      <t>FeTO</t>
    </r>
    <r>
      <rPr>
        <b/>
        <vertAlign val="subscript"/>
        <sz val="10"/>
        <rFont val="Helvetica"/>
        <family val="2"/>
      </rPr>
      <t>3</t>
    </r>
  </si>
  <si>
    <r>
      <t>Na</t>
    </r>
    <r>
      <rPr>
        <b/>
        <vertAlign val="subscript"/>
        <sz val="10"/>
        <rFont val="Helvetica"/>
        <family val="2"/>
      </rPr>
      <t>2</t>
    </r>
    <r>
      <rPr>
        <b/>
        <sz val="10"/>
        <rFont val="Helvetica"/>
        <family val="2"/>
      </rPr>
      <t>O</t>
    </r>
  </si>
  <si>
    <r>
      <t>K</t>
    </r>
    <r>
      <rPr>
        <b/>
        <vertAlign val="subscript"/>
        <sz val="10"/>
        <rFont val="Helvetica"/>
        <family val="2"/>
      </rPr>
      <t>2</t>
    </r>
    <r>
      <rPr>
        <b/>
        <sz val="10"/>
        <rFont val="Helvetica"/>
        <family val="2"/>
      </rPr>
      <t>O</t>
    </r>
  </si>
  <si>
    <r>
      <t>P</t>
    </r>
    <r>
      <rPr>
        <b/>
        <vertAlign val="subscript"/>
        <sz val="10"/>
        <rFont val="Helvetica"/>
        <family val="2"/>
      </rPr>
      <t>2</t>
    </r>
    <r>
      <rPr>
        <b/>
        <sz val="10"/>
        <rFont val="Helvetica"/>
        <family val="2"/>
      </rPr>
      <t>O</t>
    </r>
    <r>
      <rPr>
        <b/>
        <vertAlign val="subscript"/>
        <sz val="10"/>
        <rFont val="Helvetica"/>
        <family val="2"/>
      </rPr>
      <t>5</t>
    </r>
  </si>
  <si>
    <t>LOI</t>
  </si>
  <si>
    <t>TOTAL</t>
  </si>
  <si>
    <t xml:space="preserve"> [ANALYSES, NORMALIZED TO ORIGINAL TOTALS W/O VOLATILES]</t>
  </si>
  <si>
    <t>Unit</t>
  </si>
  <si>
    <t>07L-43</t>
  </si>
  <si>
    <t>LMNE</t>
  </si>
  <si>
    <t>Radial san dacite dike</t>
  </si>
  <si>
    <t>Jacks Creek</t>
  </si>
  <si>
    <t>SRM-2</t>
  </si>
  <si>
    <t>Central dacite inrusion</t>
    <phoneticPr fontId="2" type="noConversion"/>
  </si>
  <si>
    <t xml:space="preserve">Jacks Cr volcano </t>
    <phoneticPr fontId="2" type="noConversion"/>
  </si>
  <si>
    <t>07L-25</t>
  </si>
  <si>
    <t>San-qtz porph intrusion</t>
  </si>
  <si>
    <t>07L-57</t>
  </si>
  <si>
    <t>Bio-pl dacite dike</t>
  </si>
  <si>
    <t>07L-59</t>
  </si>
  <si>
    <t>Bio-pl siliciic dike</t>
  </si>
  <si>
    <t>07L-26</t>
  </si>
  <si>
    <t>F.G. diorite intrusion</t>
  </si>
  <si>
    <t>SRM-1</t>
  </si>
  <si>
    <t xml:space="preserve">Fine-grain granodiorite </t>
  </si>
  <si>
    <t>07L-62</t>
  </si>
  <si>
    <t>Aphyric basal rhyolite lava</t>
  </si>
  <si>
    <t>10L-25</t>
  </si>
  <si>
    <t>Rhyolite lava (Jacks Cr volc)</t>
  </si>
  <si>
    <t>E of Cabin Draw</t>
  </si>
  <si>
    <t>12L-10</t>
    <phoneticPr fontId="4"/>
  </si>
  <si>
    <t>Fine-grain biotite dacite lava</t>
  </si>
  <si>
    <t>N of Bear Creek</t>
    <phoneticPr fontId="4"/>
  </si>
  <si>
    <t>10L-21</t>
  </si>
  <si>
    <t>"Rhyolite" breccia</t>
    <phoneticPr fontId="4"/>
  </si>
  <si>
    <t>E of Bear Creek</t>
    <phoneticPr fontId="4"/>
  </si>
  <si>
    <t>07L-83</t>
  </si>
  <si>
    <t>Plag andesite lava</t>
  </si>
  <si>
    <t>07L-81</t>
  </si>
  <si>
    <t>Xl-poor hbl andesite breccia</t>
  </si>
  <si>
    <t>28,15</t>
  </si>
  <si>
    <t>07L-58</t>
  </si>
  <si>
    <t>Fine-gr andesite lava</t>
  </si>
  <si>
    <t>07L-60</t>
  </si>
  <si>
    <t>Fine-grain andesite lava</t>
  </si>
  <si>
    <t>07L-61</t>
  </si>
  <si>
    <t>Hbl-cpx andesite dike</t>
  </si>
  <si>
    <t>09L-34A</t>
    <phoneticPr fontId="4"/>
  </si>
  <si>
    <t>Andesite dike</t>
    <phoneticPr fontId="4"/>
  </si>
  <si>
    <t>09L-34B</t>
    <phoneticPr fontId="4"/>
  </si>
  <si>
    <t>Andesite lava</t>
  </si>
  <si>
    <t>06L-6</t>
  </si>
  <si>
    <t>Tyir</t>
    <phoneticPr fontId="4"/>
  </si>
  <si>
    <t>Rhyolite dike</t>
  </si>
  <si>
    <t>Tracy Canyon</t>
  </si>
  <si>
    <t>&lt;0.10</t>
  </si>
  <si>
    <t>&lt;4</t>
  </si>
  <si>
    <t>&lt;2</t>
  </si>
  <si>
    <t>&lt;5</t>
  </si>
  <si>
    <t>06L-14</t>
  </si>
  <si>
    <t xml:space="preserve">Rhyolite dike (aphyr), </t>
  </si>
  <si>
    <t>S of Tracy Canyon</t>
  </si>
  <si>
    <t>11L-38</t>
    <phoneticPr fontId="4"/>
  </si>
  <si>
    <t>Tyid</t>
    <phoneticPr fontId="4"/>
  </si>
  <si>
    <t>Dacite dike</t>
    <phoneticPr fontId="4"/>
  </si>
  <si>
    <t>E of N Tracy Canyon</t>
    <phoneticPr fontId="4"/>
  </si>
  <si>
    <t>11L-40</t>
  </si>
  <si>
    <t>Tyia</t>
    <phoneticPr fontId="4"/>
  </si>
  <si>
    <t xml:space="preserve">Radial andesite dike </t>
    <phoneticPr fontId="4"/>
  </si>
  <si>
    <t>East of N Tracy Canyon</t>
    <phoneticPr fontId="4"/>
  </si>
  <si>
    <t>06L-21</t>
  </si>
  <si>
    <t xml:space="preserve">Porph andesite dike </t>
  </si>
  <si>
    <t>11L-39</t>
    <phoneticPr fontId="4"/>
  </si>
  <si>
    <t>SRM-5</t>
  </si>
  <si>
    <t>Tyig</t>
  </si>
  <si>
    <t xml:space="preserve">Tracy volcano </t>
    <phoneticPr fontId="2" type="noConversion"/>
  </si>
  <si>
    <t>11L-33</t>
  </si>
  <si>
    <t>Tyca</t>
    <phoneticPr fontId="4"/>
  </si>
  <si>
    <t>Ponded  lava</t>
  </si>
  <si>
    <t>Tracy junction</t>
    <phoneticPr fontId="4"/>
  </si>
  <si>
    <t>11L-34</t>
    <phoneticPr fontId="4"/>
  </si>
  <si>
    <t>N Tracy Canyon</t>
    <phoneticPr fontId="4"/>
  </si>
  <si>
    <t>11L-41</t>
    <phoneticPr fontId="4"/>
  </si>
  <si>
    <t>N of Tracy Canyon</t>
    <phoneticPr fontId="4"/>
  </si>
  <si>
    <t>11L-42</t>
  </si>
  <si>
    <t>Tracy Canyon</t>
    <phoneticPr fontId="4"/>
  </si>
  <si>
    <t>11L-43</t>
  </si>
  <si>
    <t>South Tracy canyon</t>
    <phoneticPr fontId="4"/>
  </si>
  <si>
    <t>04L-22</t>
    <phoneticPr fontId="4"/>
  </si>
  <si>
    <t>Tydu</t>
    <phoneticPr fontId="4"/>
  </si>
  <si>
    <t>Above Campo Santo</t>
    <phoneticPr fontId="4"/>
  </si>
  <si>
    <t>06L-10</t>
  </si>
  <si>
    <t>Mill Creek</t>
  </si>
  <si>
    <t>06L-12</t>
  </si>
  <si>
    <t>Tyau</t>
    <phoneticPr fontId="4"/>
  </si>
  <si>
    <t>Tracy Mountain (top)</t>
  </si>
  <si>
    <t>11L-31</t>
    <phoneticPr fontId="4"/>
  </si>
  <si>
    <t>Upper andesite lava</t>
  </si>
  <si>
    <t>Rdcut,  S of Saguache</t>
    <phoneticPr fontId="4"/>
  </si>
  <si>
    <t>11L-32</t>
  </si>
  <si>
    <t>S of lower Tracy Canyon</t>
    <phoneticPr fontId="4"/>
  </si>
  <si>
    <t>06L-5-A</t>
  </si>
  <si>
    <t>Tyfr</t>
    <phoneticPr fontId="4"/>
  </si>
  <si>
    <t>Rhyolite lava dome</t>
  </si>
  <si>
    <t>06L-15</t>
  </si>
  <si>
    <t>Rhyolite lava</t>
  </si>
  <si>
    <t>06L-71</t>
  </si>
  <si>
    <t>Tyds</t>
    <phoneticPr fontId="4"/>
  </si>
  <si>
    <t>06L-75</t>
  </si>
  <si>
    <t>Lower Tracy Canyon</t>
  </si>
  <si>
    <t>06L-4</t>
  </si>
  <si>
    <t>06L-18</t>
  </si>
  <si>
    <t>06L-74</t>
  </si>
  <si>
    <t>06L-8</t>
  </si>
  <si>
    <t>10A-13</t>
  </si>
  <si>
    <t>Devil's Ridge</t>
    <phoneticPr fontId="4"/>
  </si>
  <si>
    <t>06L-13</t>
  </si>
  <si>
    <t>06L-22</t>
  </si>
  <si>
    <t>06L-73</t>
  </si>
  <si>
    <t>Inclusion-rich dacite lava</t>
  </si>
  <si>
    <t>11L-35</t>
    <phoneticPr fontId="4"/>
  </si>
  <si>
    <t>Tyap</t>
    <phoneticPr fontId="4"/>
  </si>
  <si>
    <t>Plagioclase andesite</t>
    <phoneticPr fontId="4"/>
  </si>
  <si>
    <t>11L-37</t>
  </si>
  <si>
    <t>11L-40A</t>
    <phoneticPr fontId="4"/>
  </si>
  <si>
    <t>Tyaq</t>
    <phoneticPr fontId="4"/>
  </si>
  <si>
    <t>Xenocrystic (qtz) andesite</t>
    <phoneticPr fontId="4"/>
  </si>
  <si>
    <t>11L-36</t>
  </si>
  <si>
    <t>Tya</t>
    <phoneticPr fontId="4"/>
  </si>
  <si>
    <t>Fine-grain andesite</t>
    <phoneticPr fontId="4"/>
  </si>
  <si>
    <t>06L-16</t>
  </si>
  <si>
    <t>Crystal-rich rhyolite lava</t>
  </si>
  <si>
    <t>Lime Creek</t>
  </si>
  <si>
    <t>Granitoid intrusion</t>
  </si>
  <si>
    <t xml:space="preserve"> Baughman Cr</t>
  </si>
  <si>
    <t>CoV-43</t>
  </si>
  <si>
    <t>CoV-94</t>
  </si>
  <si>
    <t>CoV-115</t>
  </si>
  <si>
    <t>CoV-95</t>
  </si>
  <si>
    <t>CoV-80</t>
  </si>
  <si>
    <t>CoV-72</t>
  </si>
  <si>
    <t>CoV-88</t>
  </si>
  <si>
    <t>CoV-154</t>
  </si>
  <si>
    <t>CoV-127</t>
  </si>
  <si>
    <t>CoV-142</t>
  </si>
  <si>
    <t>CoV-87a</t>
  </si>
  <si>
    <t>CoV-21</t>
  </si>
  <si>
    <t>CoV-113</t>
  </si>
  <si>
    <t>CoV0-79</t>
  </si>
  <si>
    <t>CoV-75</t>
  </si>
  <si>
    <t>CoV-150</t>
  </si>
  <si>
    <t>CoV-130</t>
  </si>
  <si>
    <t>CoV-166</t>
  </si>
  <si>
    <t>CoV-10</t>
  </si>
  <si>
    <t>15L-31</t>
  </si>
  <si>
    <t>Cobble, upper conglomerate</t>
  </si>
  <si>
    <t>Hwy 160</t>
  </si>
  <si>
    <t>15L-32</t>
  </si>
  <si>
    <t>Basal dacitic breccia</t>
  </si>
  <si>
    <t>16L-36</t>
  </si>
  <si>
    <t>At Rito Gato</t>
    <phoneticPr fontId="2"/>
  </si>
  <si>
    <t>16L-38</t>
  </si>
  <si>
    <t>At lake shore</t>
    <phoneticPr fontId="2"/>
  </si>
  <si>
    <t>16L-42</t>
  </si>
  <si>
    <t>N of Rito Gato</t>
    <phoneticPr fontId="2"/>
  </si>
  <si>
    <t>16L-28</t>
  </si>
  <si>
    <t>Cat Cr road junction</t>
    <phoneticPr fontId="2"/>
  </si>
  <si>
    <t>16L-30</t>
  </si>
  <si>
    <t>S of Adams Fork</t>
    <phoneticPr fontId="2"/>
  </si>
  <si>
    <t>16L-31</t>
  </si>
  <si>
    <t>Three Forks road</t>
    <phoneticPr fontId="2"/>
  </si>
  <si>
    <t>16L-33</t>
  </si>
  <si>
    <t>Below Three Forks road</t>
  </si>
  <si>
    <t>16L-34</t>
  </si>
  <si>
    <t>16L-32</t>
  </si>
  <si>
    <t>Below trail</t>
    <phoneticPr fontId="2"/>
  </si>
  <si>
    <t>16L-35</t>
  </si>
  <si>
    <t>Adams Fork, along trail</t>
    <phoneticPr fontId="2"/>
  </si>
  <si>
    <t>Lavas</t>
  </si>
  <si>
    <t>16L-40</t>
  </si>
  <si>
    <t>Hillman Park road</t>
    <phoneticPr fontId="2"/>
  </si>
  <si>
    <t>16L-41</t>
  </si>
  <si>
    <t>16L-1</t>
  </si>
  <si>
    <t>Blanco Basin road</t>
    <phoneticPr fontId="2"/>
  </si>
  <si>
    <t>16L-22</t>
  </si>
  <si>
    <t>Sparks Creek</t>
    <phoneticPr fontId="2"/>
  </si>
  <si>
    <t>17L-6</t>
  </si>
  <si>
    <t>Rito Blanco road</t>
  </si>
  <si>
    <t>16KA-1</t>
  </si>
  <si>
    <t>Flattop Mtn, S ridge</t>
  </si>
  <si>
    <t>16KA-2</t>
  </si>
  <si>
    <t>Latitude N</t>
  </si>
  <si>
    <t>Longitude W</t>
  </si>
  <si>
    <r>
      <t>Sample</t>
    </r>
    <r>
      <rPr>
        <b/>
        <vertAlign val="superscript"/>
        <sz val="10"/>
        <rFont val="Arial"/>
        <family val="2"/>
      </rPr>
      <t>&amp;</t>
    </r>
  </si>
  <si>
    <r>
      <t xml:space="preserve"> SiO</t>
    </r>
    <r>
      <rPr>
        <b/>
        <vertAlign val="subscript"/>
        <sz val="10"/>
        <rFont val="Arial"/>
        <family val="2"/>
      </rPr>
      <t>2</t>
    </r>
    <r>
      <rPr>
        <b/>
        <sz val="10"/>
        <rFont val="Arial"/>
        <family val="2"/>
      </rPr>
      <t xml:space="preserve">  </t>
    </r>
  </si>
  <si>
    <r>
      <t xml:space="preserve"> TiO</t>
    </r>
    <r>
      <rPr>
        <b/>
        <vertAlign val="subscript"/>
        <sz val="10"/>
        <rFont val="Arial"/>
        <family val="2"/>
      </rPr>
      <t>2</t>
    </r>
    <r>
      <rPr>
        <b/>
        <sz val="10"/>
        <rFont val="Arial"/>
        <family val="2"/>
      </rPr>
      <t xml:space="preserve">  </t>
    </r>
  </si>
  <si>
    <r>
      <t xml:space="preserve"> Al</t>
    </r>
    <r>
      <rPr>
        <b/>
        <vertAlign val="subscript"/>
        <sz val="10"/>
        <rFont val="Arial"/>
        <family val="2"/>
      </rPr>
      <t>2</t>
    </r>
    <r>
      <rPr>
        <b/>
        <sz val="10"/>
        <rFont val="Arial"/>
        <family val="2"/>
      </rPr>
      <t>O</t>
    </r>
    <r>
      <rPr>
        <b/>
        <vertAlign val="subscript"/>
        <sz val="10"/>
        <rFont val="Arial"/>
        <family val="2"/>
      </rPr>
      <t>3</t>
    </r>
    <r>
      <rPr>
        <b/>
        <sz val="10"/>
        <rFont val="Arial"/>
        <family val="2"/>
      </rPr>
      <t xml:space="preserve"> </t>
    </r>
  </si>
  <si>
    <t xml:space="preserve"> FeO*</t>
  </si>
  <si>
    <t xml:space="preserve"> MnO   </t>
  </si>
  <si>
    <t xml:space="preserve"> MgO   </t>
  </si>
  <si>
    <t xml:space="preserve"> CaO   </t>
  </si>
  <si>
    <r>
      <t xml:space="preserve"> Na</t>
    </r>
    <r>
      <rPr>
        <b/>
        <vertAlign val="subscript"/>
        <sz val="10"/>
        <rFont val="Arial"/>
        <family val="2"/>
      </rPr>
      <t>2</t>
    </r>
    <r>
      <rPr>
        <b/>
        <sz val="10"/>
        <rFont val="Arial"/>
        <family val="2"/>
      </rPr>
      <t xml:space="preserve">O  </t>
    </r>
  </si>
  <si>
    <r>
      <t xml:space="preserve"> K</t>
    </r>
    <r>
      <rPr>
        <b/>
        <vertAlign val="subscript"/>
        <sz val="10"/>
        <rFont val="Arial"/>
        <family val="2"/>
      </rPr>
      <t>2</t>
    </r>
    <r>
      <rPr>
        <b/>
        <sz val="10"/>
        <rFont val="Arial"/>
        <family val="2"/>
      </rPr>
      <t xml:space="preserve">O   </t>
    </r>
  </si>
  <si>
    <r>
      <t xml:space="preserve"> P</t>
    </r>
    <r>
      <rPr>
        <b/>
        <vertAlign val="subscript"/>
        <sz val="10"/>
        <rFont val="Arial"/>
        <family val="2"/>
      </rPr>
      <t>2</t>
    </r>
    <r>
      <rPr>
        <b/>
        <sz val="10"/>
        <rFont val="Arial"/>
        <family val="2"/>
      </rPr>
      <t>O</t>
    </r>
    <r>
      <rPr>
        <b/>
        <vertAlign val="subscript"/>
        <sz val="10"/>
        <rFont val="Arial"/>
        <family val="2"/>
      </rPr>
      <t xml:space="preserve">5 </t>
    </r>
    <r>
      <rPr>
        <b/>
        <sz val="10"/>
        <rFont val="Arial"/>
        <family val="2"/>
      </rPr>
      <t xml:space="preserve"> </t>
    </r>
  </si>
  <si>
    <t xml:space="preserve"> Sum</t>
  </si>
  <si>
    <t>LOI %</t>
  </si>
  <si>
    <t xml:space="preserve"> Ni</t>
  </si>
  <si>
    <t xml:space="preserve"> Cr</t>
  </si>
  <si>
    <t xml:space="preserve"> Sc</t>
  </si>
  <si>
    <t xml:space="preserve"> V</t>
  </si>
  <si>
    <t xml:space="preserve"> Ba</t>
  </si>
  <si>
    <t xml:space="preserve"> Rb</t>
  </si>
  <si>
    <t xml:space="preserve"> Sr</t>
  </si>
  <si>
    <t xml:space="preserve"> Zr</t>
  </si>
  <si>
    <t xml:space="preserve"> Y</t>
  </si>
  <si>
    <t xml:space="preserve"> Nb</t>
  </si>
  <si>
    <t xml:space="preserve"> Ga</t>
  </si>
  <si>
    <t xml:space="preserve"> Cu</t>
  </si>
  <si>
    <t xml:space="preserve"> Zn</t>
  </si>
  <si>
    <t xml:space="preserve"> Pb</t>
  </si>
  <si>
    <t xml:space="preserve"> La</t>
  </si>
  <si>
    <t xml:space="preserve"> Ce</t>
  </si>
  <si>
    <t xml:space="preserve"> Th</t>
  </si>
  <si>
    <t xml:space="preserve"> Nd</t>
  </si>
  <si>
    <t xml:space="preserve"> U</t>
  </si>
  <si>
    <t>Colucci et al (1991)</t>
  </si>
  <si>
    <t>D-11-EL-SC-03</t>
  </si>
  <si>
    <t>D-11-EL-SC-04</t>
  </si>
  <si>
    <t>D-11-EL-SC-05</t>
  </si>
  <si>
    <t>D-10-EL-SC-06</t>
  </si>
  <si>
    <t>SiO2</t>
  </si>
  <si>
    <t>Al2O3</t>
  </si>
  <si>
    <t>Fe2O3</t>
  </si>
  <si>
    <t>Na2O</t>
  </si>
  <si>
    <t>K2O</t>
  </si>
  <si>
    <t>CO2</t>
  </si>
  <si>
    <t>H2O</t>
  </si>
  <si>
    <t>Hf</t>
  </si>
  <si>
    <t>Ta</t>
  </si>
  <si>
    <t>BDL</t>
  </si>
  <si>
    <t>Pr</t>
  </si>
  <si>
    <t>Sm</t>
  </si>
  <si>
    <t>Eu</t>
  </si>
  <si>
    <t>Gd</t>
  </si>
  <si>
    <t>Tb</t>
  </si>
  <si>
    <t>Dy</t>
  </si>
  <si>
    <t>Ho</t>
  </si>
  <si>
    <t>Er</t>
  </si>
  <si>
    <t>Tm</t>
  </si>
  <si>
    <t>Yb</t>
  </si>
  <si>
    <t>D-11-EL-SC-01</t>
  </si>
  <si>
    <t>D-11-EL-SC-02</t>
  </si>
  <si>
    <t xml:space="preserve">Lu                                         </t>
  </si>
  <si>
    <t>Lower San Juan Cr</t>
  </si>
  <si>
    <t>Xl-poor ("rhyolite") dike</t>
  </si>
  <si>
    <t>Crystal Hill</t>
  </si>
  <si>
    <t>S of Biedell Creek</t>
  </si>
  <si>
    <t>E of Hill 10,389'</t>
  </si>
  <si>
    <t>Lower Biedell Creek</t>
  </si>
  <si>
    <t>E side of high point</t>
  </si>
  <si>
    <t>Sanderson Creek</t>
  </si>
  <si>
    <t>Red Rock Canyon</t>
  </si>
  <si>
    <t>Sanidine dacite lava</t>
  </si>
  <si>
    <t xml:space="preserve">Fine-grain monzonite </t>
  </si>
  <si>
    <t>18L-4</t>
  </si>
  <si>
    <t>Sn</t>
  </si>
  <si>
    <t>Bi</t>
  </si>
  <si>
    <t>Tl</t>
  </si>
  <si>
    <t>19L-6A</t>
  </si>
  <si>
    <t>Rhyolite lava, devit</t>
  </si>
  <si>
    <t>S Twin Mountain</t>
  </si>
  <si>
    <t>19L-6B</t>
  </si>
  <si>
    <t>Rhyolite lava, perlite</t>
  </si>
  <si>
    <t>19L-7</t>
  </si>
  <si>
    <t>"Dacite" lava</t>
  </si>
  <si>
    <t>S flank, Twin Mtn</t>
  </si>
  <si>
    <t>19L-8</t>
  </si>
  <si>
    <t>SW flank Twin Mtn</t>
  </si>
  <si>
    <t>19L-9</t>
  </si>
  <si>
    <t>Embargo Creek rd</t>
  </si>
  <si>
    <t>19L-10</t>
  </si>
  <si>
    <t>19L-11</t>
  </si>
  <si>
    <t>Oliv andesite lava</t>
  </si>
  <si>
    <t>19L-12</t>
  </si>
  <si>
    <t>Groundhog Park rd</t>
  </si>
  <si>
    <t>19L-13</t>
  </si>
  <si>
    <t>Dacite, basal flow breccia</t>
  </si>
  <si>
    <t>19L-14</t>
  </si>
  <si>
    <t>Hbl andesite dike</t>
  </si>
  <si>
    <t>19L-15</t>
  </si>
  <si>
    <t>Plag andesite dike</t>
  </si>
  <si>
    <t>19L-16</t>
  </si>
  <si>
    <t>Cpx andesite dike</t>
  </si>
  <si>
    <t>19L-1</t>
  </si>
  <si>
    <t xml:space="preserve">Monzonite </t>
  </si>
  <si>
    <t>19L-2</t>
  </si>
  <si>
    <t>19L-3</t>
  </si>
  <si>
    <t>19L-4</t>
  </si>
  <si>
    <t>19L-5</t>
  </si>
  <si>
    <t>Dacite lava, perlite</t>
  </si>
  <si>
    <t>Hellgate</t>
  </si>
  <si>
    <t>18L-2</t>
  </si>
  <si>
    <t>18L-8</t>
  </si>
  <si>
    <t>18L-10</t>
  </si>
  <si>
    <t>18L-12</t>
  </si>
  <si>
    <t>18AG16</t>
  </si>
  <si>
    <t>18AG17</t>
  </si>
  <si>
    <t>Cyclone Mountain</t>
  </si>
  <si>
    <t>Biedell Cr, Texas Star Dr</t>
  </si>
  <si>
    <t>Little Cottonwood G</t>
  </si>
  <si>
    <t>19AG12</t>
  </si>
  <si>
    <t>Klondike</t>
  </si>
  <si>
    <t>19AG14</t>
  </si>
  <si>
    <t>--</t>
  </si>
  <si>
    <t>Lower San Juan Creek</t>
  </si>
  <si>
    <t>Rhyolite breccia (Biedell?)</t>
  </si>
  <si>
    <t>Crystal-rich rhyolite (intrus.?)</t>
  </si>
  <si>
    <t>Intrusions</t>
  </si>
  <si>
    <t>Postcaldera lavas</t>
  </si>
  <si>
    <t>Platoro: proximal  dikes</t>
  </si>
  <si>
    <t>Conejos Formation (precaldera)</t>
  </si>
  <si>
    <t>Distal-caldera  dikes</t>
  </si>
  <si>
    <t>Wolf Creek Pass</t>
  </si>
  <si>
    <t>Proximal-caldera dikes</t>
  </si>
  <si>
    <t>Postcaldera</t>
  </si>
  <si>
    <t xml:space="preserve"> NNE-trend </t>
  </si>
  <si>
    <t>Age uncertain</t>
  </si>
  <si>
    <t>~28.9</t>
  </si>
  <si>
    <t xml:space="preserve">Andesite, f.gr. NE-trend </t>
  </si>
  <si>
    <t xml:space="preserve">Hbl andesite, NE-trend dike </t>
  </si>
  <si>
    <t>(29.4)</t>
  </si>
  <si>
    <t xml:space="preserve">Plag andesite  along road </t>
  </si>
  <si>
    <t xml:space="preserve">Hbl-andesite  NNE-trend </t>
  </si>
  <si>
    <t xml:space="preserve">Hbl andesite  NE-trend </t>
  </si>
  <si>
    <t xml:space="preserve">Andesite  N-trend  </t>
  </si>
  <si>
    <t xml:space="preserve">Andesite  N trend </t>
  </si>
  <si>
    <t>Andesite  NNW-trend</t>
  </si>
  <si>
    <t>Andesite  small</t>
  </si>
  <si>
    <t xml:space="preserve">Andesite </t>
  </si>
  <si>
    <t>Andesite  smaller northern</t>
  </si>
  <si>
    <t xml:space="preserve">Plag andesite  (Conejos?) </t>
  </si>
  <si>
    <t xml:space="preserve">Fine-gr,  NE-trend (Conejos?) </t>
  </si>
  <si>
    <t>15L-61</t>
  </si>
  <si>
    <t>17L-13</t>
  </si>
  <si>
    <t>Sanidine dacite dike</t>
    <phoneticPr fontId="1"/>
  </si>
  <si>
    <t>Rio Blanco trail</t>
    <phoneticPr fontId="1"/>
  </si>
  <si>
    <t>Sanidine dacite sill</t>
  </si>
  <si>
    <t>Blanco Basin</t>
  </si>
  <si>
    <t>10L-31</t>
  </si>
  <si>
    <t>06L-9</t>
  </si>
  <si>
    <t xml:space="preserve">Upper andesite </t>
  </si>
  <si>
    <t xml:space="preserve">Ponded andesite </t>
  </si>
  <si>
    <t xml:space="preserve">Ponded "andesite" </t>
  </si>
  <si>
    <t>Ponded "andesite", at wall</t>
  </si>
  <si>
    <t>Small-phenocryst dacite</t>
  </si>
  <si>
    <t xml:space="preserve">Porphyritic dacite </t>
  </si>
  <si>
    <t xml:space="preserve">Fine-grain 'andesite" </t>
  </si>
  <si>
    <t>Ponded andesite (sill?)</t>
  </si>
  <si>
    <t>Dacite (f.g.), upper lavas</t>
  </si>
  <si>
    <r>
      <t>40</t>
    </r>
    <r>
      <rPr>
        <b/>
        <sz val="10"/>
        <rFont val="Arial"/>
        <family val="2"/>
      </rPr>
      <t>Ar/</t>
    </r>
    <r>
      <rPr>
        <b/>
        <vertAlign val="superscript"/>
        <sz val="10"/>
        <rFont val="Arial"/>
        <family val="2"/>
      </rPr>
      <t>39</t>
    </r>
    <r>
      <rPr>
        <b/>
        <sz val="10"/>
        <rFont val="Arial"/>
        <family val="2"/>
      </rPr>
      <t>Ar</t>
    </r>
  </si>
  <si>
    <r>
      <t>SiO</t>
    </r>
    <r>
      <rPr>
        <b/>
        <vertAlign val="subscript"/>
        <sz val="10"/>
        <rFont val="Arial"/>
        <family val="2"/>
      </rPr>
      <t>2</t>
    </r>
  </si>
  <si>
    <r>
      <t>TiO</t>
    </r>
    <r>
      <rPr>
        <b/>
        <vertAlign val="subscript"/>
        <sz val="10"/>
        <rFont val="Arial"/>
        <family val="2"/>
      </rPr>
      <t>2</t>
    </r>
  </si>
  <si>
    <r>
      <t>Al</t>
    </r>
    <r>
      <rPr>
        <b/>
        <vertAlign val="subscript"/>
        <sz val="10"/>
        <rFont val="Arial"/>
        <family val="2"/>
      </rPr>
      <t>2</t>
    </r>
    <r>
      <rPr>
        <b/>
        <sz val="10"/>
        <rFont val="Arial"/>
        <family val="2"/>
      </rPr>
      <t>O</t>
    </r>
    <r>
      <rPr>
        <b/>
        <vertAlign val="subscript"/>
        <sz val="10"/>
        <rFont val="Arial"/>
        <family val="2"/>
      </rPr>
      <t>3</t>
    </r>
  </si>
  <si>
    <r>
      <t>FeTO</t>
    </r>
    <r>
      <rPr>
        <b/>
        <vertAlign val="subscript"/>
        <sz val="10"/>
        <rFont val="Arial"/>
        <family val="2"/>
      </rPr>
      <t>3</t>
    </r>
  </si>
  <si>
    <r>
      <t>Na</t>
    </r>
    <r>
      <rPr>
        <b/>
        <vertAlign val="subscript"/>
        <sz val="10"/>
        <rFont val="Arial"/>
        <family val="2"/>
      </rPr>
      <t>2</t>
    </r>
    <r>
      <rPr>
        <b/>
        <sz val="10"/>
        <rFont val="Arial"/>
        <family val="2"/>
      </rPr>
      <t>O</t>
    </r>
  </si>
  <si>
    <r>
      <t>K</t>
    </r>
    <r>
      <rPr>
        <b/>
        <vertAlign val="subscript"/>
        <sz val="10"/>
        <rFont val="Arial"/>
        <family val="2"/>
      </rPr>
      <t>2</t>
    </r>
    <r>
      <rPr>
        <b/>
        <sz val="10"/>
        <rFont val="Arial"/>
        <family val="2"/>
      </rPr>
      <t>O</t>
    </r>
  </si>
  <si>
    <r>
      <t>P</t>
    </r>
    <r>
      <rPr>
        <b/>
        <vertAlign val="subscript"/>
        <sz val="10"/>
        <rFont val="Arial"/>
        <family val="2"/>
      </rPr>
      <t>2</t>
    </r>
    <r>
      <rPr>
        <b/>
        <sz val="10"/>
        <rFont val="Arial"/>
        <family val="2"/>
      </rPr>
      <t>O</t>
    </r>
    <r>
      <rPr>
        <b/>
        <vertAlign val="subscript"/>
        <sz val="10"/>
        <rFont val="Arial"/>
        <family val="2"/>
      </rPr>
      <t>5</t>
    </r>
  </si>
  <si>
    <t>Rock Creek member</t>
  </si>
  <si>
    <t>Willow Mtn member</t>
  </si>
  <si>
    <t>Hoseshoe Mtn member</t>
  </si>
  <si>
    <t>Lu</t>
  </si>
  <si>
    <t>SW of Lime Creek</t>
  </si>
  <si>
    <t>Sanderson Gulch</t>
  </si>
  <si>
    <t>S of Cottonwood Guch</t>
  </si>
  <si>
    <t>Crystal-rich san dacite dome</t>
  </si>
  <si>
    <t>Dacite dike (silicified)</t>
  </si>
  <si>
    <t>Northern Locus</t>
  </si>
  <si>
    <t>Central Locus</t>
  </si>
  <si>
    <t>Southern Locus</t>
  </si>
  <si>
    <t>Typical hbl andesite lava</t>
  </si>
  <si>
    <t>Hbl-bio dike</t>
  </si>
  <si>
    <t>Aplitic granodiorite dike</t>
  </si>
  <si>
    <t xml:space="preserve">Red dacite lava </t>
  </si>
  <si>
    <t>And-dacite, Sanderson Gulch</t>
  </si>
  <si>
    <t>Dacite lava dome</t>
  </si>
  <si>
    <t>Dacite clast, pit breccia</t>
  </si>
  <si>
    <t>Hbl-andesite lava</t>
  </si>
  <si>
    <t>Biedell Creek</t>
  </si>
  <si>
    <t>Lower Carnero Creek</t>
  </si>
  <si>
    <t>Within silicified focus</t>
  </si>
  <si>
    <t>Biotite dacite</t>
  </si>
  <si>
    <t>W ridgecap, S of Lime Cr</t>
  </si>
  <si>
    <t>Hornblende-plagioclase lava</t>
  </si>
  <si>
    <t>Biotite dacite lava</t>
  </si>
  <si>
    <t>Mountain front-E</t>
  </si>
  <si>
    <t>Bio-rich dacite lava (upper?)</t>
  </si>
  <si>
    <t>Lower Cottonwood Gulch</t>
  </si>
  <si>
    <t xml:space="preserve">Large dike, hbl and-dacite  </t>
  </si>
  <si>
    <t>Mill site, Biedell Creek</t>
  </si>
  <si>
    <t>Bio-hbl dacite lava</t>
  </si>
  <si>
    <t>Crystall Hill</t>
  </si>
  <si>
    <t>Divide, S of Sanderson</t>
  </si>
  <si>
    <t>Margin of SL Valley</t>
  </si>
  <si>
    <t>Vitrophyric dacite lava</t>
  </si>
  <si>
    <t>COMPOSITIONS, ROCKS OF BAUGHMAN CREEK VOLCANO</t>
  </si>
  <si>
    <t xml:space="preserve"> [ANALYSES, NORMALIZED TO ORIGINAL TOTALS W/O VOLATILES]</t>
    <phoneticPr fontId="6"/>
  </si>
  <si>
    <t>07L-31</t>
  </si>
  <si>
    <t>McIntyre Gulch</t>
  </si>
  <si>
    <t>08L-3</t>
  </si>
  <si>
    <t>Astahouse Creek</t>
  </si>
  <si>
    <t>08L-12</t>
  </si>
  <si>
    <t>Head, McIntyre Gulch</t>
  </si>
  <si>
    <t>07L-9</t>
  </si>
  <si>
    <t>Silicic lava (devit)</t>
  </si>
  <si>
    <t>Sawlog Gulch</t>
    <phoneticPr fontId="6"/>
  </si>
  <si>
    <t>08L-26</t>
  </si>
  <si>
    <t>N of Kerber junction</t>
    <phoneticPr fontId="6"/>
  </si>
  <si>
    <t>10L-28</t>
  </si>
  <si>
    <t>E of Sawmill Gulch</t>
    <phoneticPr fontId="6"/>
  </si>
  <si>
    <t>11L-46</t>
    <phoneticPr fontId="6"/>
  </si>
  <si>
    <t>Rhyolite tuff, w/lithics?</t>
    <phoneticPr fontId="6"/>
  </si>
  <si>
    <t>Hill, Kerber junction</t>
    <phoneticPr fontId="6"/>
  </si>
  <si>
    <t>15L-30</t>
  </si>
  <si>
    <t>Bio dacite lava</t>
  </si>
  <si>
    <t>Round Hill Gulch</t>
    <phoneticPr fontId="3"/>
  </si>
  <si>
    <t>07L-39</t>
  </si>
  <si>
    <t>Flow-layer dacite-rhyolite</t>
  </si>
  <si>
    <t>Top, Hill 12,011 ft</t>
    <phoneticPr fontId="6"/>
  </si>
  <si>
    <t>08L-7</t>
  </si>
  <si>
    <t>Base, capping lava</t>
  </si>
  <si>
    <t>N of Hayden Peak</t>
    <phoneticPr fontId="6"/>
  </si>
  <si>
    <t>10L-40</t>
  </si>
  <si>
    <t>Basal flow breccia?</t>
  </si>
  <si>
    <t>Eutaxitic base, Hill 12,011</t>
  </si>
  <si>
    <t>09L-9</t>
    <phoneticPr fontId="6"/>
  </si>
  <si>
    <t>Dacite plug (sanidine!)</t>
    <phoneticPr fontId="6"/>
  </si>
  <si>
    <t>Lower Cottonwood Cr</t>
  </si>
  <si>
    <t>08L-24</t>
  </si>
  <si>
    <t>Biotite dacite (intrusion?)</t>
  </si>
  <si>
    <t>Rawley Creek</t>
  </si>
  <si>
    <t>07L-18</t>
  </si>
  <si>
    <t>Dacite (intrusion?)</t>
  </si>
  <si>
    <t>U.S. Gulch</t>
  </si>
  <si>
    <t>06L-36</t>
  </si>
  <si>
    <t>Dac-rhy lava dome (san)</t>
    <phoneticPr fontId="6"/>
  </si>
  <si>
    <t>Upper Mill Creek</t>
  </si>
  <si>
    <t>10A-10</t>
  </si>
  <si>
    <t>Dacite</t>
    <phoneticPr fontId="6"/>
  </si>
  <si>
    <t>W slope, Baxter Mtn</t>
    <phoneticPr fontId="6"/>
  </si>
  <si>
    <t>10L-17A</t>
  </si>
  <si>
    <t>Eutaxitic base, dacite lava</t>
  </si>
  <si>
    <t>Baxter Mountain</t>
    <phoneticPr fontId="6"/>
  </si>
  <si>
    <t>06L-38</t>
  </si>
  <si>
    <t>Dacite lava</t>
  </si>
  <si>
    <t>Poison Creek</t>
  </si>
  <si>
    <t>06L-37</t>
  </si>
  <si>
    <t>Vitro dacite lava</t>
  </si>
  <si>
    <t>07L-7</t>
  </si>
  <si>
    <t>Large-plag dacite lava</t>
  </si>
  <si>
    <t>07L-4</t>
  </si>
  <si>
    <t>Gray dacite</t>
  </si>
  <si>
    <t>Ute Pass area</t>
  </si>
  <si>
    <t>07L-8</t>
  </si>
  <si>
    <t>Small-xl dacite lava</t>
  </si>
  <si>
    <t>08L-25</t>
    <phoneticPr fontId="6"/>
  </si>
  <si>
    <t>Basal dacite lava</t>
  </si>
  <si>
    <t>Kerber Creek</t>
    <phoneticPr fontId="6"/>
  </si>
  <si>
    <t>08A-7</t>
  </si>
  <si>
    <t>East Middle Creek</t>
  </si>
  <si>
    <t>07L-20</t>
  </si>
  <si>
    <t>Dark plagioclase "andesite"</t>
    <phoneticPr fontId="6"/>
  </si>
  <si>
    <t>Ford Creek</t>
  </si>
  <si>
    <t>07L-5</t>
  </si>
  <si>
    <t>Crystal-poor vitrophyre</t>
    <phoneticPr fontId="6"/>
  </si>
  <si>
    <t>Ute Pass road, south</t>
    <phoneticPr fontId="6"/>
  </si>
  <si>
    <t>07L-3</t>
  </si>
  <si>
    <t>Dark plag andesite</t>
    <phoneticPr fontId="6"/>
  </si>
  <si>
    <t>Ute Pass road</t>
    <phoneticPr fontId="6"/>
  </si>
  <si>
    <t>07L-3-RE</t>
    <phoneticPr fontId="6"/>
  </si>
  <si>
    <t>07L-1</t>
  </si>
  <si>
    <t>Glassy pl andesite</t>
  </si>
  <si>
    <t>Little Kerber Cr</t>
  </si>
  <si>
    <t>07L-21</t>
  </si>
  <si>
    <t>Aglutinated andesitic spatter</t>
    <phoneticPr fontId="6"/>
  </si>
  <si>
    <t>Tuttle Creek</t>
  </si>
  <si>
    <t>07L-2</t>
  </si>
  <si>
    <t>Fine-gr bio-hbl and/dac</t>
    <phoneticPr fontId="6"/>
  </si>
  <si>
    <t>Antenna hill, Ute Pass</t>
  </si>
  <si>
    <t>07L-2 R</t>
  </si>
  <si>
    <t>10A-9</t>
  </si>
  <si>
    <t>Mafic fine-grain and/dacite</t>
    <phoneticPr fontId="6"/>
  </si>
  <si>
    <t>Indian Creek</t>
    <phoneticPr fontId="6"/>
  </si>
  <si>
    <t>07L-22</t>
  </si>
  <si>
    <t>Aphanitic andesite</t>
  </si>
  <si>
    <t>Mill Gulch</t>
  </si>
  <si>
    <t>07L-33</t>
    <phoneticPr fontId="6"/>
  </si>
  <si>
    <t>Fine-grain "andesite"</t>
    <phoneticPr fontId="6"/>
  </si>
  <si>
    <t>McIntyre Ridge</t>
    <phoneticPr fontId="6"/>
  </si>
  <si>
    <t>11L-44</t>
    <phoneticPr fontId="6"/>
  </si>
  <si>
    <t>Light fine-grain lava (dacite?)</t>
  </si>
  <si>
    <t>Hwy 285, in Saguache</t>
    <phoneticPr fontId="6"/>
  </si>
  <si>
    <t>11L-45</t>
  </si>
  <si>
    <t>Andesite</t>
    <phoneticPr fontId="6"/>
  </si>
  <si>
    <t>Eastern hills</t>
    <phoneticPr fontId="6"/>
  </si>
  <si>
    <t>Kerber Creek</t>
  </si>
  <si>
    <t>10L-27</t>
  </si>
  <si>
    <t>Duncan Creek</t>
    <phoneticPr fontId="6"/>
  </si>
  <si>
    <t>06L-3</t>
  </si>
  <si>
    <t>Crystal-rich dacite lava</t>
  </si>
  <si>
    <t>Marshall Creek</t>
  </si>
  <si>
    <t>06L-23</t>
  </si>
  <si>
    <t>Long Branch</t>
  </si>
  <si>
    <t>08L-35</t>
  </si>
  <si>
    <t>Sheep Mountain Dacite</t>
  </si>
  <si>
    <t>Sheep Mountain</t>
  </si>
  <si>
    <t>08A-9</t>
  </si>
  <si>
    <t>RAWLEY VOLCANICS</t>
  </si>
  <si>
    <t>LAVA FILL OF MARSHALL CALDERA (~=Rawley  complex)</t>
  </si>
  <si>
    <t>SARGENTS MESA VOLCANO</t>
  </si>
  <si>
    <t>06L-39</t>
  </si>
  <si>
    <t>Upper Long Branch</t>
  </si>
  <si>
    <t>10L-42x</t>
    <phoneticPr fontId="6"/>
  </si>
  <si>
    <t>Vulcan Gulch</t>
    <phoneticPr fontId="6"/>
  </si>
  <si>
    <t>10L-43</t>
    <phoneticPr fontId="6"/>
  </si>
  <si>
    <t>Houghland Gulch</t>
    <phoneticPr fontId="6"/>
  </si>
  <si>
    <t>09L-18</t>
  </si>
  <si>
    <t>Sargents Mesa road</t>
    <phoneticPr fontId="6"/>
  </si>
  <si>
    <t>09L-19</t>
  </si>
  <si>
    <t>10L-8</t>
  </si>
  <si>
    <t>C.D., Sargents Mesa</t>
    <phoneticPr fontId="6"/>
  </si>
  <si>
    <t>09L-17</t>
  </si>
  <si>
    <t>15L-3</t>
  </si>
  <si>
    <t>Marshall Pass road</t>
    <phoneticPr fontId="3"/>
  </si>
  <si>
    <t>Lookout Mountain</t>
  </si>
  <si>
    <t>Poncha Creek road</t>
    <phoneticPr fontId="6"/>
  </si>
  <si>
    <t>RESURGENT INTRUSIONS</t>
  </si>
  <si>
    <t>08L-21</t>
  </si>
  <si>
    <t xml:space="preserve">Porphyritic granite </t>
  </si>
  <si>
    <t>Alder Creek</t>
  </si>
  <si>
    <t>08L-16</t>
  </si>
  <si>
    <t>Interior granite</t>
  </si>
  <si>
    <t>Spring Creek</t>
  </si>
  <si>
    <t>11L-8</t>
    <phoneticPr fontId="6"/>
  </si>
  <si>
    <t>06L-33</t>
  </si>
  <si>
    <t>Porphyritic aplite</t>
  </si>
  <si>
    <t>06L-34</t>
  </si>
  <si>
    <t>Sparsely porphyritic aplite</t>
  </si>
  <si>
    <t>08L-4A</t>
  </si>
  <si>
    <t>Aplitic granodiorite</t>
  </si>
  <si>
    <t>Ridge, N of Kelly Creek</t>
  </si>
  <si>
    <t>08L-4B</t>
  </si>
  <si>
    <t>Granodiorite</t>
  </si>
  <si>
    <t>08L-14</t>
    <phoneticPr fontId="6"/>
  </si>
  <si>
    <t>Peterson Creek</t>
    <phoneticPr fontId="6"/>
  </si>
  <si>
    <t>08L-41</t>
  </si>
  <si>
    <t>Intrusive andesite</t>
  </si>
  <si>
    <t>06L-35</t>
  </si>
  <si>
    <t>Coarse diorite</t>
  </si>
  <si>
    <t>Turquois Mine, Peterson Cr</t>
  </si>
  <si>
    <t>07L-35</t>
  </si>
  <si>
    <t>Fine-grain diorite-andesite</t>
  </si>
  <si>
    <t>SE of Hayden Pk</t>
  </si>
  <si>
    <t>07L-52</t>
  </si>
  <si>
    <t>Greenback Gulch</t>
  </si>
  <si>
    <t>09L-22</t>
  </si>
  <si>
    <t>Granodiorite (K feldspar)</t>
    <phoneticPr fontId="6"/>
  </si>
  <si>
    <t>Elkhorn Gulch</t>
    <phoneticPr fontId="6"/>
  </si>
  <si>
    <t>11L-30</t>
    <phoneticPr fontId="6"/>
  </si>
  <si>
    <t>Rawley Gulch</t>
    <phoneticPr fontId="6"/>
  </si>
  <si>
    <t>09L-23</t>
  </si>
  <si>
    <t>Eagle Gulch Dacite</t>
    <phoneticPr fontId="6"/>
  </si>
  <si>
    <t>Ridge, S of Elkhorn Gulch</t>
    <phoneticPr fontId="6"/>
  </si>
  <si>
    <t>11L-12</t>
    <phoneticPr fontId="6"/>
  </si>
  <si>
    <t>Ridge, betw Eagle&amp;Elkhorn</t>
    <phoneticPr fontId="6"/>
  </si>
  <si>
    <t>07L-34</t>
  </si>
  <si>
    <t xml:space="preserve">Plag-bio dacite </t>
  </si>
  <si>
    <t>SE ridge, Hayden Pk</t>
  </si>
  <si>
    <t>11L-2</t>
    <phoneticPr fontId="6"/>
  </si>
  <si>
    <t>Dacite intrusion (Ted, Tmds?)</t>
    <phoneticPr fontId="6"/>
  </si>
  <si>
    <t>Slaughterhouse cirque</t>
    <phoneticPr fontId="6"/>
  </si>
  <si>
    <t xml:space="preserve">   [repeat analysis]</t>
    <phoneticPr fontId="6"/>
  </si>
  <si>
    <t>11L-13</t>
  </si>
  <si>
    <t>Head, Kerber Cr</t>
    <phoneticPr fontId="6"/>
  </si>
  <si>
    <t>06L-40</t>
  </si>
  <si>
    <t>Dacite intrusion</t>
    <phoneticPr fontId="6"/>
  </si>
  <si>
    <t>Kerber Creek junction</t>
  </si>
  <si>
    <t>12L-6</t>
    <phoneticPr fontId="6"/>
  </si>
  <si>
    <t>Andesite dike</t>
    <phoneticPr fontId="6"/>
  </si>
  <si>
    <t>Upper Squirrel Gulch</t>
    <phoneticPr fontId="6"/>
  </si>
  <si>
    <t>12L-7</t>
  </si>
  <si>
    <t>Upper Kerber Creek</t>
    <phoneticPr fontId="6"/>
  </si>
  <si>
    <t>POSTCOLLAPSE LAVAS &amp; LOCAL TUFFS</t>
  </si>
  <si>
    <t>07L-53</t>
  </si>
  <si>
    <t>Dacite of Hayden Peak</t>
    <phoneticPr fontId="6"/>
  </si>
  <si>
    <t>Hayden Peak, east</t>
  </si>
  <si>
    <t>09L-15</t>
  </si>
  <si>
    <t>NW trib Greenback Gulch</t>
  </si>
  <si>
    <t>08L-6</t>
  </si>
  <si>
    <t>Hayden Peak, N ridge</t>
  </si>
  <si>
    <t>10L-51</t>
    <phoneticPr fontId="6"/>
  </si>
  <si>
    <t>Large-san dacite lava/intrusion?</t>
  </si>
  <si>
    <t>NE of Porphyry Peak</t>
  </si>
  <si>
    <t>08L-43</t>
  </si>
  <si>
    <t>Large-sanidine dacite lava</t>
  </si>
  <si>
    <t>Poncha Creek</t>
  </si>
  <si>
    <t>08L-44</t>
  </si>
  <si>
    <t>Silver Creek</t>
  </si>
  <si>
    <t>08L-31</t>
  </si>
  <si>
    <t>Altered dacite (or xl Trp?)</t>
  </si>
  <si>
    <t>Head, Squirrel Gulch</t>
  </si>
  <si>
    <t>10L-14</t>
    <phoneticPr fontId="6"/>
  </si>
  <si>
    <t>Sanidine dacite</t>
    <phoneticPr fontId="6"/>
  </si>
  <si>
    <t>Tuttle Creek</t>
    <phoneticPr fontId="6"/>
  </si>
  <si>
    <t>10L-2</t>
  </si>
  <si>
    <t>Valley-fill dacite</t>
    <phoneticPr fontId="6"/>
  </si>
  <si>
    <t>Capping lava, Silver Cr ridge</t>
  </si>
  <si>
    <t>10L-3</t>
  </si>
  <si>
    <t>Small-crystal dacite</t>
    <phoneticPr fontId="6"/>
  </si>
  <si>
    <t>Silver Creek ridge</t>
    <phoneticPr fontId="6"/>
  </si>
  <si>
    <t>10L-12</t>
    <phoneticPr fontId="6"/>
  </si>
  <si>
    <t>Silver Creek</t>
    <phoneticPr fontId="6"/>
  </si>
  <si>
    <t>11L-3</t>
    <phoneticPr fontId="6"/>
  </si>
  <si>
    <t>N of Kerber Creek</t>
    <phoneticPr fontId="6"/>
  </si>
  <si>
    <t>11L-5</t>
    <phoneticPr fontId="6"/>
  </si>
  <si>
    <t>Ridge, S of Kerber Cr</t>
    <phoneticPr fontId="6"/>
  </si>
  <si>
    <t>10L-23</t>
  </si>
  <si>
    <t xml:space="preserve">Rhyolite cobble </t>
  </si>
  <si>
    <t>Upper Middle Creek</t>
    <phoneticPr fontId="6"/>
  </si>
  <si>
    <t>10L-24</t>
  </si>
  <si>
    <t>C.D.</t>
    <phoneticPr fontId="6"/>
  </si>
  <si>
    <t>06L-41</t>
  </si>
  <si>
    <t>Crystal-poor rhyolite</t>
  </si>
  <si>
    <t>Porphyry Peak</t>
  </si>
  <si>
    <t>08L-17</t>
  </si>
  <si>
    <t>( " , repeat)</t>
  </si>
  <si>
    <t>09L-1</t>
  </si>
  <si>
    <t>Betw Silver-Starvation Cr</t>
    <phoneticPr fontId="6"/>
  </si>
  <si>
    <t>09L-4</t>
  </si>
  <si>
    <t>14L-4</t>
  </si>
  <si>
    <t>N slope, Poncha Creek</t>
  </si>
  <si>
    <t>08L46</t>
  </si>
  <si>
    <t>Crystal-poor rhyolite lava</t>
  </si>
  <si>
    <t>Sheep Mountain, SE ridge</t>
    <phoneticPr fontId="6"/>
  </si>
  <si>
    <t>10L-22</t>
  </si>
  <si>
    <t>Rhyolite, above Tbam (no san)</t>
    <phoneticPr fontId="6"/>
  </si>
  <si>
    <t>Cross Creek</t>
    <phoneticPr fontId="6"/>
  </si>
  <si>
    <t>10L-26</t>
  </si>
  <si>
    <t>Rhyolite lava (no san)</t>
  </si>
  <si>
    <t>Laughlin Gulch (above Tbd)</t>
    <phoneticPr fontId="6"/>
  </si>
  <si>
    <t>09L-7</t>
  </si>
  <si>
    <t>Xl-poor capping lava</t>
  </si>
  <si>
    <t>Findley Ridge</t>
    <phoneticPr fontId="6"/>
  </si>
  <si>
    <t>07L-12</t>
  </si>
  <si>
    <t>Devit xl-poor dacite lava</t>
  </si>
  <si>
    <t>Findley Ridge</t>
  </si>
  <si>
    <t>07L-13</t>
  </si>
  <si>
    <t>12,47</t>
  </si>
  <si>
    <t>07L-14</t>
  </si>
  <si>
    <t>Pl-bio lava</t>
  </si>
  <si>
    <t>07L-16</t>
  </si>
  <si>
    <t>Upper plag-rich "andesite" lava</t>
  </si>
  <si>
    <t>Dry Gulch</t>
  </si>
  <si>
    <t>10L-20</t>
  </si>
  <si>
    <t>Upper dark f.g. "andesite" lava</t>
  </si>
  <si>
    <t>E of Bear Creek</t>
    <phoneticPr fontId="6"/>
  </si>
  <si>
    <t>13L-2</t>
  </si>
  <si>
    <t>Upper dacite lava</t>
  </si>
  <si>
    <t>Brewery Cr rd</t>
  </si>
  <si>
    <t>12L-3</t>
    <phoneticPr fontId="6"/>
  </si>
  <si>
    <t xml:space="preserve">Dacite lava (compare 12L-4) </t>
  </si>
  <si>
    <t>Slaughterhouse Creek</t>
  </si>
  <si>
    <t>13L-4</t>
  </si>
  <si>
    <t>Slaughterhouse road</t>
  </si>
  <si>
    <t>10L-19B</t>
  </si>
  <si>
    <t>"Malpais" andesite</t>
    <phoneticPr fontId="6"/>
  </si>
  <si>
    <t>Bear Creek</t>
    <phoneticPr fontId="6"/>
  </si>
  <si>
    <t>09L-16</t>
  </si>
  <si>
    <t>"Malpai" andesite</t>
    <phoneticPr fontId="6"/>
  </si>
  <si>
    <t>Cameron Park</t>
    <phoneticPr fontId="6"/>
  </si>
  <si>
    <t>08L-49</t>
  </si>
  <si>
    <t>Dark vesicular andesite</t>
  </si>
  <si>
    <t>Bear Creek</t>
  </si>
  <si>
    <t>12L-9</t>
    <phoneticPr fontId="6"/>
  </si>
  <si>
    <t>Cone breccia</t>
    <phoneticPr fontId="6"/>
  </si>
  <si>
    <t>Middle Creek</t>
    <phoneticPr fontId="6"/>
  </si>
  <si>
    <t>07L-32</t>
  </si>
  <si>
    <t>Plag andesite (w/bio, san)</t>
    <phoneticPr fontId="6"/>
  </si>
  <si>
    <t>Upper Tuttle Creek</t>
  </si>
  <si>
    <t>07L-24</t>
  </si>
  <si>
    <t>Hornblende lava</t>
  </si>
  <si>
    <t>10A-4</t>
  </si>
  <si>
    <t>Hbl andesite lava</t>
  </si>
  <si>
    <t>E of Middle Cr</t>
    <phoneticPr fontId="6"/>
  </si>
  <si>
    <t>12L-4</t>
    <phoneticPr fontId="6"/>
  </si>
  <si>
    <t>"Dacite" lava,  caldera fill</t>
  </si>
  <si>
    <t>Brewery Creek</t>
    <phoneticPr fontId="6"/>
  </si>
  <si>
    <t>09L-30</t>
    <phoneticPr fontId="6"/>
  </si>
  <si>
    <t>09L-31</t>
  </si>
  <si>
    <t>Plag andesite lava, caldera fill</t>
  </si>
  <si>
    <t>07L-19</t>
  </si>
  <si>
    <t>Squirrel Gulch Andesite</t>
  </si>
  <si>
    <t>Bonanza junction</t>
  </si>
  <si>
    <t>07L-56</t>
  </si>
  <si>
    <t>12L-5</t>
    <phoneticPr fontId="6"/>
  </si>
  <si>
    <t>Slaughterhouse Creek</t>
    <phoneticPr fontId="6"/>
  </si>
  <si>
    <t>07L-23</t>
  </si>
  <si>
    <t>Fine-grain lava</t>
  </si>
  <si>
    <r>
      <rPr>
        <b/>
        <sz val="10"/>
        <rFont val="Arial"/>
        <family val="2"/>
      </rPr>
      <t>Data sources</t>
    </r>
    <r>
      <rPr>
        <sz val="10"/>
        <rFont val="Arial"/>
        <family val="2"/>
      </rPr>
      <t>:  Lipman et al., 2015</t>
    </r>
  </si>
  <si>
    <t>Age</t>
  </si>
  <si>
    <r>
      <rPr>
        <b/>
        <sz val="10"/>
        <rFont val="Arial"/>
        <family val="2"/>
      </rPr>
      <t>Data sources:</t>
    </r>
    <r>
      <rPr>
        <sz val="10"/>
        <rFont val="Arial"/>
        <family val="2"/>
      </rPr>
      <t xml:space="preserve">  Lipman et al., 2015</t>
    </r>
  </si>
  <si>
    <r>
      <t>Data sources:</t>
    </r>
    <r>
      <rPr>
        <sz val="10"/>
        <rFont val="Arial"/>
        <family val="2"/>
      </rPr>
      <t xml:space="preserve">  Lipman et al., 2015</t>
    </r>
  </si>
  <si>
    <t>Green Mountain</t>
  </si>
  <si>
    <t>Conejos River valley</t>
  </si>
  <si>
    <t>NE slope, Pintada Mtn</t>
  </si>
  <si>
    <t>Rock Creek</t>
  </si>
  <si>
    <t>Pintada Mountain</t>
  </si>
  <si>
    <t>Plagioclase-cpx, Summitville A</t>
  </si>
  <si>
    <t>BONANZA TUFF</t>
  </si>
  <si>
    <t>09L-8A</t>
    <phoneticPr fontId="6"/>
  </si>
  <si>
    <t>Bonanza T, upper dacite</t>
    <phoneticPr fontId="6"/>
  </si>
  <si>
    <t>Findley Ridge</t>
    <phoneticPr fontId="6"/>
  </si>
  <si>
    <t>09L-8B</t>
    <phoneticPr fontId="6"/>
  </si>
  <si>
    <t>Bonanza T, upper rhyolite</t>
    <phoneticPr fontId="6"/>
  </si>
  <si>
    <t>02L-21B</t>
    <phoneticPr fontId="6"/>
  </si>
  <si>
    <t xml:space="preserve">Dense welded upper rhyolite </t>
  </si>
  <si>
    <t>SE of Poison Gulch</t>
  </si>
  <si>
    <t>02L-21A</t>
    <phoneticPr fontId="6"/>
  </si>
  <si>
    <t>Partly welded upper rhyolite</t>
  </si>
  <si>
    <t>&lt;3</t>
  </si>
  <si>
    <t>02L-40</t>
  </si>
  <si>
    <t xml:space="preserve">Partly welded upper rhyolite?  </t>
  </si>
  <si>
    <t>C.D. trail</t>
  </si>
  <si>
    <t>02L-22A</t>
    <phoneticPr fontId="6"/>
  </si>
  <si>
    <t>Winnowed top, main dacite</t>
  </si>
  <si>
    <t>02L-16</t>
  </si>
  <si>
    <t xml:space="preserve">Crystal-rich dacite </t>
  </si>
  <si>
    <t>Razor Cr access road</t>
  </si>
  <si>
    <t>00L-2</t>
  </si>
  <si>
    <t>Crystal-rich main dacite</t>
  </si>
  <si>
    <t>Houghland Hill</t>
  </si>
  <si>
    <t>02L-22B</t>
    <phoneticPr fontId="6"/>
  </si>
  <si>
    <t xml:space="preserve">Vitrophyric main dacite </t>
  </si>
  <si>
    <t>02L-9</t>
  </si>
  <si>
    <t>Welded crystal-rich dacite</t>
  </si>
  <si>
    <t>Hwy 114, Pass Creek</t>
  </si>
  <si>
    <t>02L-14</t>
  </si>
  <si>
    <t xml:space="preserve">Dacite vitrophyre </t>
  </si>
  <si>
    <t>09L-8C</t>
    <phoneticPr fontId="6"/>
  </si>
  <si>
    <t>Bonanza T, top, lower dacite</t>
  </si>
  <si>
    <t>09L-8D</t>
    <phoneticPr fontId="6"/>
  </si>
  <si>
    <t>Bonanza T, mid lower dacite</t>
    <phoneticPr fontId="6"/>
  </si>
  <si>
    <t>09L-8E</t>
    <phoneticPr fontId="6"/>
  </si>
  <si>
    <t>Bonanza T, near base, lower dacite</t>
    <phoneticPr fontId="6"/>
  </si>
  <si>
    <t>06L-30</t>
  </si>
  <si>
    <t>Lower rhyolite, outflow west</t>
  </si>
  <si>
    <t>Bend Creek</t>
  </si>
  <si>
    <t>10A-2</t>
  </si>
  <si>
    <t>Cobble, paleovalley</t>
  </si>
  <si>
    <t>Pitch Mine area</t>
    <phoneticPr fontId="6"/>
  </si>
  <si>
    <t>Pumice fiamme</t>
    <phoneticPr fontId="6"/>
  </si>
  <si>
    <t>09L-33A</t>
    <phoneticPr fontId="6"/>
  </si>
  <si>
    <t>Mafic scoria, resorb K-feld</t>
    <phoneticPr fontId="6"/>
  </si>
  <si>
    <t>Jacks Cr tributary</t>
  </si>
  <si>
    <t>09L-33B</t>
    <phoneticPr fontId="6"/>
  </si>
  <si>
    <t>09L-33C</t>
    <phoneticPr fontId="6"/>
  </si>
  <si>
    <t>11L-9A</t>
    <phoneticPr fontId="14"/>
  </si>
  <si>
    <t>Mafic scoria, basal unit (no K-f)</t>
    <phoneticPr fontId="6"/>
  </si>
  <si>
    <t>11L-9B</t>
    <phoneticPr fontId="14"/>
  </si>
  <si>
    <t>11L-10A</t>
    <phoneticPr fontId="14"/>
  </si>
  <si>
    <t>Mafic scoria, upper unit (no K-f)</t>
    <phoneticPr fontId="6"/>
  </si>
  <si>
    <t>11L-10B</t>
    <phoneticPr fontId="14"/>
  </si>
  <si>
    <t>Outflow east, mostly lower rhyolite? ("Gribble Park Tuff")</t>
    <phoneticPr fontId="6"/>
  </si>
  <si>
    <t>09L-5B</t>
  </si>
  <si>
    <t>Top of rhyolite</t>
  </si>
  <si>
    <t>Two Creek section</t>
  </si>
  <si>
    <t>09L-5A</t>
    <phoneticPr fontId="6"/>
  </si>
  <si>
    <t>Crystal-rich dacite</t>
  </si>
  <si>
    <t>08L-33E</t>
  </si>
  <si>
    <t>08L-33D</t>
  </si>
  <si>
    <t xml:space="preserve">Upper crystal-poor rhyolite </t>
  </si>
  <si>
    <t>08L-33C</t>
  </si>
  <si>
    <t>Middle rhyolite (vapor-phase)</t>
  </si>
  <si>
    <t>08L-33B</t>
  </si>
  <si>
    <t>Middle crystal-poor rhyolite</t>
  </si>
  <si>
    <t>08L-33A</t>
  </si>
  <si>
    <t xml:space="preserve">Lower crystal-poor rhyolite </t>
  </si>
  <si>
    <t>09L-26</t>
  </si>
  <si>
    <t>Xl-rich "Gribbles Park T"</t>
  </si>
  <si>
    <t>East Gulch area</t>
    <phoneticPr fontId="6"/>
  </si>
  <si>
    <t>Outflow west</t>
  </si>
  <si>
    <t>NEEDLE CREEK CENTER</t>
  </si>
  <si>
    <t>03L-17</t>
  </si>
  <si>
    <t>03L-18</t>
  </si>
  <si>
    <t>05L-12</t>
  </si>
  <si>
    <t>03L-20A</t>
  </si>
  <si>
    <t>05L-15</t>
  </si>
  <si>
    <t>04L-20</t>
  </si>
  <si>
    <t>03L-23</t>
  </si>
  <si>
    <t>03L-15</t>
  </si>
  <si>
    <t>Coarsely porphyritic dacite</t>
  </si>
  <si>
    <t>05L-45</t>
  </si>
  <si>
    <t>00L-15</t>
  </si>
  <si>
    <t>00L-20</t>
  </si>
  <si>
    <t>02L-38</t>
  </si>
  <si>
    <t>02L-39</t>
  </si>
  <si>
    <t>Middle Baldy</t>
  </si>
  <si>
    <t>Dense aphyric mafic lava</t>
  </si>
  <si>
    <t>Olivine-rich mafic lava</t>
  </si>
  <si>
    <t>GRAYS CREEK CENTER; CONEJOS FM, UNDIVIDED</t>
  </si>
  <si>
    <t>BARRET CREEK CENTER</t>
  </si>
  <si>
    <t>03L-20B</t>
  </si>
  <si>
    <t>03L-21</t>
  </si>
  <si>
    <t>04L-5</t>
  </si>
  <si>
    <t>inf</t>
  </si>
  <si>
    <t>04L-6</t>
  </si>
  <si>
    <t>04L-7</t>
  </si>
  <si>
    <t>04L-21</t>
  </si>
  <si>
    <t>&lt;1.1</t>
  </si>
  <si>
    <t>&lt;0.6</t>
  </si>
  <si>
    <t>05L-1</t>
  </si>
  <si>
    <t>03L-31</t>
  </si>
  <si>
    <t>Hbl-rich dike (Conejos), Hwy 114</t>
  </si>
  <si>
    <t>SAWTOOTH MTN CENTER</t>
  </si>
  <si>
    <t>01L-18</t>
  </si>
  <si>
    <t>01L-19</t>
  </si>
  <si>
    <t>01L-20</t>
  </si>
  <si>
    <t>01L-29</t>
  </si>
  <si>
    <t>PC-2</t>
  </si>
  <si>
    <t>F.g. granodiorite</t>
  </si>
  <si>
    <t>SKY CITY CENTER</t>
  </si>
  <si>
    <t>Wanamaker Creek</t>
  </si>
  <si>
    <t>Grays Creek</t>
  </si>
  <si>
    <t xml:space="preserve">F </t>
  </si>
  <si>
    <t xml:space="preserve">Cl </t>
  </si>
  <si>
    <t xml:space="preserve">SO3 </t>
  </si>
  <si>
    <t>SUPPLEMENTAL TABLE 2-I. COMPOSITIONS, ROCKS OF OTHER EASTERN AND NORTH-CENTRAL CONEJOS CENTERS</t>
  </si>
  <si>
    <t>"Tan" andesite lava</t>
  </si>
  <si>
    <t>Dark f.g. andesite lava</t>
  </si>
  <si>
    <t>Plag-andesite lava</t>
  </si>
  <si>
    <t>Source</t>
  </si>
  <si>
    <t>[Major oxides in weight percent, analyses normalized to original totals w/o volatiles; minor elements in parts per million]</t>
  </si>
  <si>
    <t>Granodiorite intrusion</t>
  </si>
  <si>
    <t>Upper Needle Creek</t>
  </si>
  <si>
    <t>Intrusion, (high point)</t>
  </si>
  <si>
    <t>Bio-hbl intrusion</t>
  </si>
  <si>
    <t>Needle Rock</t>
  </si>
  <si>
    <t>Left Hand Needle Creek</t>
  </si>
  <si>
    <t>Top, north Sawtooth Mtn</t>
  </si>
  <si>
    <t>Porphyritic lava flow</t>
  </si>
  <si>
    <t>Sawtooth Mtn, top flow</t>
  </si>
  <si>
    <t>Rhyolitic lava</t>
  </si>
  <si>
    <t>Cochetopa Canyon (FCT mineralogy?)</t>
  </si>
  <si>
    <t>Fine-grained andesite</t>
  </si>
  <si>
    <t>Razor Creek Dome</t>
  </si>
  <si>
    <t>Coarse porph dacite (san)</t>
  </si>
  <si>
    <t>Large lava dome</t>
  </si>
  <si>
    <t>Fine-grain xl-rich dacite</t>
  </si>
  <si>
    <t>South of Lions Head</t>
  </si>
  <si>
    <t>South  of Carnos Pass</t>
  </si>
  <si>
    <t>North of Pinto Basin</t>
  </si>
  <si>
    <t>Hbl-bio-pl dike</t>
  </si>
  <si>
    <t>Barret Creek</t>
  </si>
  <si>
    <t>Sanidine-quartz flow</t>
  </si>
  <si>
    <t>Crystal-rich rhyolite flow</t>
  </si>
  <si>
    <t>Upper sanidine-quartz flow</t>
  </si>
  <si>
    <t>Upper Dutchman Cr</t>
  </si>
  <si>
    <t xml:space="preserve">Dacite lava </t>
  </si>
  <si>
    <t>Fine-grained hbl dacite</t>
  </si>
  <si>
    <t>Hwy 114, Cochetopa Cr</t>
  </si>
  <si>
    <t>Summit,  Razor Cr Dome</t>
  </si>
  <si>
    <r>
      <t>Data sources:</t>
    </r>
    <r>
      <rPr>
        <sz val="10"/>
        <rFont val="Arial"/>
        <family val="2"/>
      </rPr>
      <t xml:space="preserve">  1. Lipman and McIntosh, 2008; 2. Lipman et al., 2015; 3. This report,</t>
    </r>
  </si>
  <si>
    <t>Breccia</t>
  </si>
  <si>
    <t>Mine</t>
  </si>
  <si>
    <t>Locations uncertain</t>
  </si>
  <si>
    <r>
      <rPr>
        <b/>
        <sz val="10"/>
        <rFont val="Arial"/>
        <family val="2"/>
      </rPr>
      <t>Data sources</t>
    </r>
    <r>
      <rPr>
        <sz val="10"/>
        <rFont val="Arial"/>
        <family val="2"/>
      </rPr>
      <t>: 1. This report; 2. Willman, 1993; Parker et al., 2005</t>
    </r>
  </si>
  <si>
    <t>SUPPLEMENTAL TABLE 2-C. COMPOSITIONS, ROCKS OF SUMMER COON AND DEL NORTE VOLCANOES</t>
  </si>
  <si>
    <t>Summer Coon Volcano</t>
  </si>
  <si>
    <t>Del Norte Volcano</t>
  </si>
  <si>
    <t>SC99-6-4-1FP</t>
  </si>
  <si>
    <t>SC99-7-9-2FP</t>
  </si>
  <si>
    <t>SC99-6-15-3GW</t>
  </si>
  <si>
    <t>SC97-10-27-2</t>
  </si>
  <si>
    <t>SC97-10-27-1</t>
  </si>
  <si>
    <t>SC97-10-7-2</t>
  </si>
  <si>
    <t>SC99-5-10-5</t>
  </si>
  <si>
    <t>SC99-5-10-1</t>
  </si>
  <si>
    <t>SC99-7-9-2GW</t>
  </si>
  <si>
    <t>SC99-6-3-4</t>
  </si>
  <si>
    <t>SC99-7-9-3FP</t>
  </si>
  <si>
    <t>SC99-6-14-2</t>
  </si>
  <si>
    <t>SC99-5-11-14</t>
  </si>
  <si>
    <t>SC99-6-3-6GW</t>
  </si>
  <si>
    <t>SC99-6-14-1</t>
  </si>
  <si>
    <t>SC99-6-14-4</t>
  </si>
  <si>
    <t>SC99-6-14-3</t>
  </si>
  <si>
    <t>SC97-10-28-3</t>
  </si>
  <si>
    <t>SC99-7-8-2FP</t>
  </si>
  <si>
    <t>SC97-10-6-2</t>
  </si>
  <si>
    <t>SC97-10-6-1</t>
  </si>
  <si>
    <t>SC99-6-4-2FP</t>
  </si>
  <si>
    <t>SC99-7-9-1FP</t>
  </si>
  <si>
    <t>SC99-6-15-5GW</t>
  </si>
  <si>
    <t>SC97-10-6-3</t>
  </si>
  <si>
    <t>SC99-6-3-2FP</t>
  </si>
  <si>
    <t>SC97-10-28-1</t>
  </si>
  <si>
    <t>SUPPLEMENTAL TABLE 2D. COMPOSITIONS, ROCKS OF TRACY VOLCANO</t>
  </si>
  <si>
    <t>SUPPLEMENTAL TABLE 2-E. COMPOSITIONS, ROCKS OF JACKS CREEK VOLCANO</t>
  </si>
  <si>
    <t>SUPPLEMENTAL TABLE 2-F. COMPOSITIONS, ROCKS OF CONEJOS FORMATION, PLATORO CALDERA: SOUTHEAST SAN JUAN MOUNTAINS</t>
  </si>
  <si>
    <t>SUPPLEMENTAL TABLE 2-G. COMPOSITIONS, RAWLEY VOLCANICS &amp; FILL OF MARSHAL CALDERA</t>
  </si>
  <si>
    <t>SUPPLEMENTAL TABLE 2-H. COMPOSITIONS OF CALDERA FILL AND INTRUSIONS OF BONANZA CALDERA CYCLE</t>
  </si>
  <si>
    <t>CoV-41</t>
  </si>
  <si>
    <t>CoV-50</t>
  </si>
  <si>
    <t>CoV-59b</t>
  </si>
  <si>
    <t>CoV-64</t>
  </si>
  <si>
    <t>CoV-11</t>
  </si>
  <si>
    <t>&lt;11</t>
  </si>
  <si>
    <t>CoV-200</t>
  </si>
  <si>
    <r>
      <rPr>
        <b/>
        <sz val="10"/>
        <rFont val="Arial"/>
        <family val="2"/>
      </rPr>
      <t>Excluded from graph plots (Fig. 6):</t>
    </r>
    <r>
      <rPr>
        <sz val="10"/>
        <rFont val="Arial"/>
        <family val="2"/>
      </rPr>
      <t xml:space="preserve"> Rock Creek member,postcaldera lavas and dikes</t>
    </r>
  </si>
  <si>
    <r>
      <rPr>
        <b/>
        <sz val="10"/>
        <color theme="1"/>
        <rFont val="Arial"/>
        <family val="2"/>
      </rPr>
      <t>Data sources:</t>
    </r>
    <r>
      <rPr>
        <sz val="10"/>
        <color theme="1"/>
        <rFont val="Arial"/>
        <family val="2"/>
      </rPr>
      <t xml:space="preserve"> 1. Lipman and Zimmerer, 2019; 2 Colucci et al., 1991</t>
    </r>
  </si>
  <si>
    <r>
      <rPr>
        <b/>
        <sz val="10"/>
        <color rgb="FF800000"/>
        <rFont val="Arial"/>
        <family val="2"/>
      </rPr>
      <t xml:space="preserve"> In red:</t>
    </r>
    <r>
      <rPr>
        <sz val="10"/>
        <color theme="1"/>
        <rFont val="Arial"/>
        <family val="2"/>
      </rPr>
      <t xml:space="preserve"> values deemed nonrepresentative or  unreliable</t>
    </r>
  </si>
  <si>
    <r>
      <rPr>
        <b/>
        <sz val="10"/>
        <rFont val="Arial"/>
        <family val="2"/>
      </rPr>
      <t>Data sources:</t>
    </r>
    <r>
      <rPr>
        <sz val="10"/>
        <rFont val="Arial"/>
        <family val="2"/>
      </rPr>
      <t xml:space="preserve"> 1. This, report; 2. Lipman and Zimmerer, 2015; 3. Parker et al., 2005; Ghosh 1997</t>
    </r>
  </si>
  <si>
    <r>
      <t xml:space="preserve"> In red:</t>
    </r>
    <r>
      <rPr>
        <sz val="10"/>
        <color rgb="FF000000"/>
        <rFont val="Arial"/>
        <family val="2"/>
      </rPr>
      <t xml:space="preserve"> values deemed nonrepresentative or  unreliable</t>
    </r>
  </si>
  <si>
    <r>
      <t>In red,</t>
    </r>
    <r>
      <rPr>
        <sz val="10"/>
        <color theme="1"/>
        <rFont val="Arial"/>
        <family val="2"/>
      </rPr>
      <t xml:space="preserve"> values deemed unreliable or nonrepresentative</t>
    </r>
  </si>
  <si>
    <r>
      <rPr>
        <b/>
        <sz val="10"/>
        <color rgb="FFC00000"/>
        <rFont val="Arial"/>
        <family val="2"/>
      </rPr>
      <t xml:space="preserve"> In red:</t>
    </r>
    <r>
      <rPr>
        <sz val="10"/>
        <color rgb="FF000000"/>
        <rFont val="Arial"/>
        <family val="2"/>
      </rPr>
      <t xml:space="preserve"> values deemed nonrepresentative or unreliable</t>
    </r>
  </si>
  <si>
    <r>
      <rPr>
        <b/>
        <sz val="10"/>
        <color rgb="FFC00000"/>
        <rFont val="Arial"/>
        <family val="2"/>
      </rPr>
      <t xml:space="preserve"> In red:</t>
    </r>
    <r>
      <rPr>
        <sz val="10"/>
        <color theme="1"/>
        <rFont val="Arial"/>
        <family val="2"/>
      </rPr>
      <t xml:space="preserve"> values deemed nonrepresentative or  unreliable</t>
    </r>
  </si>
  <si>
    <r>
      <t xml:space="preserve"> In red:</t>
    </r>
    <r>
      <rPr>
        <sz val="10"/>
        <color rgb="FF000000"/>
        <rFont val="Arial"/>
        <family val="2"/>
      </rPr>
      <t xml:space="preserve"> values deemed nonrepresentative or unreliable</t>
    </r>
  </si>
  <si>
    <t>SUPPLEMENTAL TABLE 2-J.  COMPOSITIONS, EARLY (CONEJOS/SAN JUAN FORMATION) AND CALDERA-FILLING LAVAS, WESTERN SAN JUAN MOUNTAINS</t>
  </si>
  <si>
    <t>FIELD_ID</t>
  </si>
  <si>
    <t>SUBMITTER</t>
  </si>
  <si>
    <t>LOCATION</t>
  </si>
  <si>
    <t>ROCK NAME</t>
  </si>
  <si>
    <t>NOTES</t>
  </si>
  <si>
    <t>Ti20</t>
  </si>
  <si>
    <t>Fe3T</t>
  </si>
  <si>
    <t>Ca0</t>
  </si>
  <si>
    <t>Volatile</t>
  </si>
  <si>
    <t>Co</t>
  </si>
  <si>
    <t>Li</t>
  </si>
  <si>
    <t>SRM-16</t>
  </si>
  <si>
    <t>Lipman, P.</t>
  </si>
  <si>
    <t>S of Williams Creek</t>
  </si>
  <si>
    <t>Diorite</t>
  </si>
  <si>
    <t>Castle Lake Intrusion</t>
  </si>
  <si>
    <t>SRM-17</t>
  </si>
  <si>
    <t>Roadcut</t>
  </si>
  <si>
    <t>Monzonite</t>
  </si>
  <si>
    <t>SRM-14</t>
  </si>
  <si>
    <t xml:space="preserve">Carson </t>
  </si>
  <si>
    <t>Carson Creek Intrusion</t>
  </si>
  <si>
    <t>SRM-13</t>
  </si>
  <si>
    <t>Rdcut, Hwy 149</t>
  </si>
  <si>
    <t>Larson volcano</t>
  </si>
  <si>
    <t>SILVERTON VOLCANICS (Postcaldera)</t>
  </si>
  <si>
    <t>Henson Member</t>
  </si>
  <si>
    <t>HWDY091306-2</t>
  </si>
  <si>
    <t>Yager, D.</t>
  </si>
  <si>
    <t>E of upper Maggie G</t>
  </si>
  <si>
    <t>920901-1</t>
  </si>
  <si>
    <t>Casadevall, T.</t>
  </si>
  <si>
    <t>Boulder Gulch</t>
  </si>
  <si>
    <t>Biotite lava</t>
  </si>
  <si>
    <t>Pyroxene Andesite Member</t>
  </si>
  <si>
    <t>840730-5</t>
  </si>
  <si>
    <t>Pyrox andesite lava</t>
  </si>
  <si>
    <t>McDougal, R.</t>
  </si>
  <si>
    <t>I-2861</t>
  </si>
  <si>
    <t>HWDY091506-10</t>
  </si>
  <si>
    <t>Minnie Gulch</t>
  </si>
  <si>
    <t>RM07-SP-05</t>
  </si>
  <si>
    <t>Stoney Pass</t>
  </si>
  <si>
    <t>920910-9</t>
  </si>
  <si>
    <t>W  flank Mt. Abrams</t>
  </si>
  <si>
    <t>Lava below ash flow tuff</t>
  </si>
  <si>
    <t>RM07-SP-03</t>
  </si>
  <si>
    <t>RM07-SP-01</t>
  </si>
  <si>
    <t>RM07-MG-06</t>
  </si>
  <si>
    <t>Traverse above Minnie Gulch</t>
  </si>
  <si>
    <t>HWDY091306-4</t>
  </si>
  <si>
    <t>E of upper Maggie Gulch</t>
  </si>
  <si>
    <t>RM07-MG-05</t>
  </si>
  <si>
    <t>RM07-MG-07</t>
  </si>
  <si>
    <t>RM07-MG-08</t>
  </si>
  <si>
    <t>RM07-MG-03</t>
  </si>
  <si>
    <t>HDY091506-7</t>
  </si>
  <si>
    <t>Cinnamon Pass</t>
  </si>
  <si>
    <t>I-962</t>
  </si>
  <si>
    <t>92H6</t>
  </si>
  <si>
    <t>Luedke, R.</t>
  </si>
  <si>
    <t>Ridge, N of Minnie G, #19</t>
  </si>
  <si>
    <t>I-2681</t>
  </si>
  <si>
    <t>Pyroxene Andesite Member (interpreted from map location)</t>
  </si>
  <si>
    <t>W ridge, Storm Pk</t>
  </si>
  <si>
    <t>HDY0317</t>
  </si>
  <si>
    <t>S of Silver Queen mine</t>
  </si>
  <si>
    <t>GQ-1596</t>
  </si>
  <si>
    <t>900924-9</t>
  </si>
  <si>
    <t>E of Storm Peak</t>
  </si>
  <si>
    <t>900910-7</t>
  </si>
  <si>
    <t>13,053 peak</t>
  </si>
  <si>
    <t>900830-6</t>
  </si>
  <si>
    <t>900910-5</t>
  </si>
  <si>
    <t>Ridge, N of Cascade G</t>
  </si>
  <si>
    <t>900824-7Y</t>
  </si>
  <si>
    <t>Ridge, E of Storm Pk</t>
  </si>
  <si>
    <t>900830-2</t>
  </si>
  <si>
    <t>900813-3Y</t>
  </si>
  <si>
    <t>Upper Hancock Guch</t>
  </si>
  <si>
    <t>900810-6Y</t>
  </si>
  <si>
    <t>W of  Boulder Gulch</t>
  </si>
  <si>
    <t>Base, pyrox andesite M ?</t>
  </si>
  <si>
    <t>900926-5</t>
  </si>
  <si>
    <t>S slope, Tower Mtn</t>
  </si>
  <si>
    <t>900924-1Y</t>
  </si>
  <si>
    <t>900911-4</t>
  </si>
  <si>
    <t>Ridge, E of S Fk Cement Cr</t>
  </si>
  <si>
    <t>Burns Member</t>
  </si>
  <si>
    <t>920830-2</t>
  </si>
  <si>
    <t>Ophir Pass</t>
  </si>
  <si>
    <t xml:space="preserve">Cliff, north side of road </t>
  </si>
  <si>
    <t>840730-3</t>
  </si>
  <si>
    <t>Porphyritic lava</t>
  </si>
  <si>
    <t>Dacite</t>
  </si>
  <si>
    <t>840726-7</t>
  </si>
  <si>
    <t>Dark porphyritic lava</t>
  </si>
  <si>
    <t>890817-8</t>
  </si>
  <si>
    <t>S of mouth Deadwood Gulch?</t>
  </si>
  <si>
    <t>Latite lava</t>
  </si>
  <si>
    <t>Inconsistent w/map geology?</t>
  </si>
  <si>
    <t>840720-8</t>
  </si>
  <si>
    <t>HWDY091306-1</t>
  </si>
  <si>
    <t>Upper Maggie Gulch</t>
  </si>
  <si>
    <t>Andesite</t>
  </si>
  <si>
    <t>Near 84H6</t>
  </si>
  <si>
    <t>840730-2</t>
  </si>
  <si>
    <t>RM07-LSP-02</t>
  </si>
  <si>
    <t>Lower Stoney Pass Rd</t>
  </si>
  <si>
    <t>SDY5097</t>
  </si>
  <si>
    <t>Lower Topeka G</t>
  </si>
  <si>
    <t>Propylitized lava with calcite</t>
  </si>
  <si>
    <t>IDB6597</t>
  </si>
  <si>
    <t>Bove, D..</t>
  </si>
  <si>
    <t>N of Prospect G</t>
  </si>
  <si>
    <t xml:space="preserve"> Propyltized lava</t>
  </si>
  <si>
    <t>IDY091406-6</t>
  </si>
  <si>
    <t>N of Ross Basin</t>
  </si>
  <si>
    <t>SDY2196</t>
  </si>
  <si>
    <t>Upper Niagara G</t>
  </si>
  <si>
    <t>SDY5497</t>
  </si>
  <si>
    <t>S of upper Topeka G</t>
  </si>
  <si>
    <t>SDY5297</t>
  </si>
  <si>
    <t>Up Topeka Gulch</t>
  </si>
  <si>
    <t>SDY2696</t>
  </si>
  <si>
    <t>Upper Topeka G</t>
  </si>
  <si>
    <t>Propylitized lava, top of Burns?</t>
  </si>
  <si>
    <t>930806-1</t>
  </si>
  <si>
    <t>Red Mtn Pass</t>
  </si>
  <si>
    <t>890808-1</t>
  </si>
  <si>
    <t>840804-14</t>
  </si>
  <si>
    <t>Potosi Pk, summit</t>
  </si>
  <si>
    <t>IDY070601</t>
  </si>
  <si>
    <t>SDY5397</t>
  </si>
  <si>
    <t>Propylitized lava</t>
  </si>
  <si>
    <t>IDB6497</t>
  </si>
  <si>
    <t>Bove, Dana J.</t>
  </si>
  <si>
    <t>SDY0196</t>
  </si>
  <si>
    <t>E of Topeka Gulch</t>
  </si>
  <si>
    <t>Burns Member (interpreted from map location)</t>
  </si>
  <si>
    <t>900831-1</t>
  </si>
  <si>
    <t>E of Boulder G</t>
  </si>
  <si>
    <t>HDY0313</t>
  </si>
  <si>
    <t>Mouth, Eureka Gulch</t>
  </si>
  <si>
    <t>GQ-1595</t>
  </si>
  <si>
    <t>SDY0325</t>
  </si>
  <si>
    <t>Browns Gulch,USLM1565</t>
  </si>
  <si>
    <t>900821-1Y</t>
  </si>
  <si>
    <t>Above Mayflower Mill</t>
  </si>
  <si>
    <t>GQ-291</t>
  </si>
  <si>
    <t>900810-2Y</t>
  </si>
  <si>
    <t>Lower Boulder Gulch</t>
  </si>
  <si>
    <t>900927-8</t>
  </si>
  <si>
    <t xml:space="preserve">Macumber Peak, lower SW ridge, </t>
  </si>
  <si>
    <t>SDY0308</t>
  </si>
  <si>
    <t>Mid Boulder Gulch</t>
  </si>
  <si>
    <t>900828-3Y</t>
  </si>
  <si>
    <t>Ridge, E of  Boulder G</t>
  </si>
  <si>
    <t>IRDY0403</t>
  </si>
  <si>
    <t>N, mouth Prospect G</t>
  </si>
  <si>
    <t>900810-1Y</t>
  </si>
  <si>
    <t>Mouth Boulder G?</t>
  </si>
  <si>
    <t>Burns M ?</t>
  </si>
  <si>
    <t>900817-4Y</t>
  </si>
  <si>
    <t>E of  Boulder Gulch</t>
  </si>
  <si>
    <t>90089-3Y</t>
  </si>
  <si>
    <t>Ridge, NE of Sliverton</t>
  </si>
  <si>
    <t>Top, Burns M ?</t>
  </si>
  <si>
    <t>900922-3</t>
  </si>
  <si>
    <t>E of lower Boulder Gulch</t>
  </si>
  <si>
    <t>900824-4Y</t>
  </si>
  <si>
    <t>E of  Boulder Gulch?</t>
  </si>
  <si>
    <t>Location mismatch?</t>
  </si>
  <si>
    <t>I-2860</t>
  </si>
  <si>
    <t>Higher Boulder Gulch</t>
  </si>
  <si>
    <t>SDY0306</t>
  </si>
  <si>
    <t>Mouth, Boulder Gulch</t>
  </si>
  <si>
    <t>900915-2</t>
  </si>
  <si>
    <t>N ridge, Dome Mtn?</t>
  </si>
  <si>
    <t>900904-1</t>
  </si>
  <si>
    <t>S side, Browns G</t>
  </si>
  <si>
    <t>900922-4</t>
  </si>
  <si>
    <t>W of lower Boulder Gulch</t>
  </si>
  <si>
    <t>SDY0326</t>
  </si>
  <si>
    <t>E of Brooklyn mine</t>
  </si>
  <si>
    <t>IDY0328</t>
  </si>
  <si>
    <t>Mineral Creek</t>
  </si>
  <si>
    <t>900810-5Y</t>
  </si>
  <si>
    <t>Same as 0922-4?</t>
  </si>
  <si>
    <t>900911-8</t>
  </si>
  <si>
    <t>Head, S fk Animas R</t>
  </si>
  <si>
    <t>SDY0311</t>
  </si>
  <si>
    <t>900910-9</t>
  </si>
  <si>
    <t>E of 13,053 peak</t>
  </si>
  <si>
    <t>IRDY0203</t>
  </si>
  <si>
    <t>Head, Prospect G</t>
  </si>
  <si>
    <t>900711-4</t>
  </si>
  <si>
    <t>Lower Cement Cr</t>
  </si>
  <si>
    <t>SDY0310</t>
  </si>
  <si>
    <t>900810-4Y</t>
  </si>
  <si>
    <t>SDY0312</t>
  </si>
  <si>
    <t>W of high Boulder Gulch</t>
  </si>
  <si>
    <t>SDY0324</t>
  </si>
  <si>
    <t>Mouth, Browns Gulch</t>
  </si>
  <si>
    <t>SAN JUAN/CONEJOS FORMATION</t>
  </si>
  <si>
    <t>Lava blocks, from intracaldera Sapinero Mesa Tuff (Picayune Megabreccia Member)</t>
  </si>
  <si>
    <t>67 U 6</t>
  </si>
  <si>
    <t>920830-1</t>
  </si>
  <si>
    <t>92T2</t>
  </si>
  <si>
    <t>Governor Basin</t>
  </si>
  <si>
    <t>GQ-504</t>
  </si>
  <si>
    <t>Church, S.</t>
  </si>
  <si>
    <t>920911-3</t>
  </si>
  <si>
    <t>Imogene Basin to Telluride</t>
  </si>
  <si>
    <t>840804-1</t>
  </si>
  <si>
    <t>S91_9</t>
  </si>
  <si>
    <t>Cinnamon Creek</t>
  </si>
  <si>
    <t>HDY0315</t>
  </si>
  <si>
    <t>Animas Forks, E of Frisco Mill</t>
  </si>
  <si>
    <t>61HP1</t>
  </si>
  <si>
    <t>Animas Rd, #2</t>
  </si>
  <si>
    <t>Basaltic andesite breccia</t>
  </si>
  <si>
    <t>Road cut</t>
  </si>
  <si>
    <t>S90_17</t>
  </si>
  <si>
    <t>Kendall Gulch</t>
  </si>
  <si>
    <t>68HP14</t>
  </si>
  <si>
    <t>Head, Lake Fk, #4</t>
  </si>
  <si>
    <t>890919-1</t>
  </si>
  <si>
    <t>Tsemb_Yager</t>
  </si>
  <si>
    <t>Mouth, Picayune Gulch.</t>
  </si>
  <si>
    <t>GQ-1594</t>
  </si>
  <si>
    <t>900811-2</t>
  </si>
  <si>
    <t>S90_6</t>
  </si>
  <si>
    <t>San Juan/Conejos Formation (overlain by outflow ignimbrites)</t>
  </si>
  <si>
    <t>ODY0331</t>
  </si>
  <si>
    <t>E of Vermillion Five Peak</t>
  </si>
  <si>
    <r>
      <t xml:space="preserve">Dacite </t>
    </r>
    <r>
      <rPr>
        <sz val="10"/>
        <color rgb="FFC00000"/>
        <rFont val="Arial"/>
        <family val="2"/>
      </rPr>
      <t>(location in talus?)</t>
    </r>
  </si>
  <si>
    <t>ODY9801B</t>
  </si>
  <si>
    <t>Middle Fork Mineral Cr</t>
  </si>
  <si>
    <t xml:space="preserve">Lava </t>
  </si>
  <si>
    <t>840715-2</t>
  </si>
  <si>
    <t>Valley of Lake Fork</t>
  </si>
  <si>
    <t>AP-6-6</t>
  </si>
  <si>
    <t>Hon, K.</t>
  </si>
  <si>
    <t>Hornblende andesite</t>
  </si>
  <si>
    <t>AP-6-14</t>
  </si>
  <si>
    <t xml:space="preserve">Hornblende andesite </t>
  </si>
  <si>
    <t>AP-6-17</t>
  </si>
  <si>
    <t>AP-6-20</t>
  </si>
  <si>
    <t xml:space="preserve">Bio-hbl dacite </t>
  </si>
  <si>
    <t>AP-6-61A</t>
  </si>
  <si>
    <t>AP-6-74</t>
  </si>
  <si>
    <t xml:space="preserve">Bio-rhyolite </t>
  </si>
  <si>
    <t>AP-3-14</t>
  </si>
  <si>
    <t>AP-3-17</t>
  </si>
  <si>
    <t>Plagioclase andesite</t>
  </si>
  <si>
    <t>AP-3-22</t>
  </si>
  <si>
    <t>Pyroxene andesite</t>
  </si>
  <si>
    <t>AP-3-24</t>
  </si>
  <si>
    <t xml:space="preserve">Banded hbl andesite </t>
  </si>
  <si>
    <t>TC-3</t>
  </si>
  <si>
    <t>stock</t>
  </si>
  <si>
    <t>Bio-hbl dacite intrusion</t>
  </si>
  <si>
    <r>
      <rPr>
        <b/>
        <sz val="10"/>
        <color theme="1"/>
        <rFont val="Arial"/>
        <family val="2"/>
      </rPr>
      <t>Compilation Notes:</t>
    </r>
    <r>
      <rPr>
        <sz val="10"/>
        <color theme="1"/>
        <rFont val="Arial"/>
        <family val="2"/>
      </rPr>
      <t xml:space="preserve">  Some W San Juan lava analyses in the USGS National Geochemical Database were made primarily for ore-deposit and alteration studies; these were deleted from the compilation, based on submittal notes. incomplete determinations of major elements, low totals, or highly disturbed alkali values. Additional analyses with obviously modified alkali ratios (K</t>
    </r>
    <r>
      <rPr>
        <vertAlign val="subscript"/>
        <sz val="10"/>
        <color theme="1"/>
        <rFont val="Arial"/>
        <family val="2"/>
      </rPr>
      <t>2</t>
    </r>
    <r>
      <rPr>
        <sz val="10"/>
        <color theme="1"/>
        <rFont val="Arial"/>
        <family val="2"/>
      </rPr>
      <t>O&gt;&gt;&gt;Na</t>
    </r>
    <r>
      <rPr>
        <vertAlign val="subscript"/>
        <sz val="10"/>
        <color theme="1"/>
        <rFont val="Arial"/>
        <family val="2"/>
      </rPr>
      <t>2</t>
    </r>
    <r>
      <rPr>
        <sz val="10"/>
        <color theme="1"/>
        <rFont val="Arial"/>
        <family val="2"/>
      </rPr>
      <t>O were also omitted, as were analyses that lacked trace-element data or analyses only by low-precision emission-spectrographic methods.</t>
    </r>
  </si>
  <si>
    <r>
      <t>Because major elements were listed as element percentages in the database, rather than oxides (except for FeO and Fe</t>
    </r>
    <r>
      <rPr>
        <vertAlign val="subscript"/>
        <sz val="10"/>
        <color theme="1"/>
        <rFont val="Arial"/>
        <family val="2"/>
      </rPr>
      <t>2</t>
    </r>
    <r>
      <rPr>
        <sz val="10"/>
        <color theme="1"/>
        <rFont val="Arial"/>
        <family val="2"/>
      </rPr>
      <t>O</t>
    </r>
    <r>
      <rPr>
        <vertAlign val="subscript"/>
        <sz val="10"/>
        <color theme="1"/>
        <rFont val="Arial"/>
        <family val="2"/>
      </rPr>
      <t>3</t>
    </r>
    <r>
      <rPr>
        <sz val="10"/>
        <color theme="1"/>
        <rFont val="Arial"/>
        <family val="2"/>
      </rPr>
      <t>, where determined), the element values were recalculated as oxides to facilitate petrologic comparisons. Values listed as Fe were calculated as Fe</t>
    </r>
    <r>
      <rPr>
        <vertAlign val="superscript"/>
        <sz val="10"/>
        <color theme="1"/>
        <rFont val="Arial"/>
        <family val="2"/>
      </rPr>
      <t>3</t>
    </r>
    <r>
      <rPr>
        <sz val="10"/>
        <color theme="1"/>
        <rFont val="Arial"/>
        <family val="2"/>
      </rPr>
      <t>Total, for comparison with published compositions for other San Juan volcanic rocks.</t>
    </r>
  </si>
  <si>
    <r>
      <t>Most  analyzed samples have undergone variable hydration and other alteration; accordingly, the oxides were recalculated to the reported analytical total without volatiles, as done for other San Juan analyses. For samples with both H</t>
    </r>
    <r>
      <rPr>
        <vertAlign val="subscript"/>
        <sz val="10"/>
        <color rgb="FF000000"/>
        <rFont val="Arial"/>
        <family val="2"/>
      </rPr>
      <t>2</t>
    </r>
    <r>
      <rPr>
        <sz val="10"/>
        <color rgb="FF000000"/>
        <rFont val="Arial"/>
        <family val="2"/>
      </rPr>
      <t>O and LOI reported, the water values (and CO</t>
    </r>
    <r>
      <rPr>
        <vertAlign val="subscript"/>
        <sz val="10"/>
        <color rgb="FF000000"/>
        <rFont val="Arial"/>
        <family val="2"/>
      </rPr>
      <t>2</t>
    </r>
    <r>
      <rPr>
        <sz val="10"/>
        <color rgb="FF000000"/>
        <rFont val="Arial"/>
        <family val="2"/>
      </rPr>
      <t>) were used for the calculations. Analyses without volatile determinations were recalculated to 100% total.</t>
    </r>
  </si>
  <si>
    <r>
      <t>The resulting selected samples are listed in best-interpreted stratigraphic order, based on unit designation on submittal forms or by compariton of location coordinates with published geologic maps. Assignments for some analyses are uncertain because locations for many of the 20</t>
    </r>
    <r>
      <rPr>
        <vertAlign val="superscript"/>
        <sz val="10"/>
        <color rgb="FF000000"/>
        <rFont val="Arial"/>
        <family val="2"/>
      </rPr>
      <t>th</t>
    </r>
    <r>
      <rPr>
        <sz val="10"/>
        <color rgb="FF000000"/>
        <rFont val="Arial"/>
        <family val="2"/>
      </rPr>
      <t xml:space="preserve"> century samples are only approximation (some only for the SE corner of the quadrangle). </t>
    </r>
  </si>
  <si>
    <r>
      <rPr>
        <b/>
        <sz val="10"/>
        <color rgb="FF800000"/>
        <rFont val="Arial"/>
        <family val="2"/>
      </rPr>
      <t>In red:</t>
    </r>
    <r>
      <rPr>
        <sz val="10"/>
        <color rgb="FF800000"/>
        <rFont val="Arial"/>
        <family val="2"/>
      </rPr>
      <t xml:space="preserve"> outlier values (alteration, alkalai exchange, volatiles &gt;3%; inconsistent collector notes)</t>
    </r>
  </si>
  <si>
    <t>"Rhyolite lava"</t>
  </si>
  <si>
    <r>
      <rPr>
        <b/>
        <sz val="10"/>
        <color theme="1"/>
        <rFont val="Arial"/>
        <family val="2"/>
      </rPr>
      <t xml:space="preserve">Data source: </t>
    </r>
    <r>
      <rPr>
        <sz val="10"/>
        <color theme="1"/>
        <rFont val="Arial"/>
        <family val="2"/>
      </rPr>
      <t>Adjusted from U.S. Geological Survey National Geochemical Database (https://mrdata.usgs.gov/ngdb/rock/)</t>
    </r>
  </si>
  <si>
    <t>S of Cement Lake</t>
  </si>
  <si>
    <r>
      <rPr>
        <b/>
        <sz val="10"/>
        <color rgb="FF0000FF"/>
        <rFont val="Arial"/>
        <family val="2"/>
      </rPr>
      <t>In Blue:</t>
    </r>
    <r>
      <rPr>
        <sz val="10"/>
        <color rgb="FF0000FF"/>
        <rFont val="Arial"/>
        <family val="2"/>
      </rPr>
      <t xml:space="preserve"> PWL interpreted locations, rock names, or formation assignments based on submitter coordinates</t>
    </r>
  </si>
  <si>
    <t>Volcaniclastic</t>
  </si>
  <si>
    <t>INTRUSIONS  (Late Conejos, or postcaldera?)</t>
  </si>
  <si>
    <t>As</t>
  </si>
  <si>
    <t>Sb</t>
  </si>
  <si>
    <t>SUPPLEMENTAL TABLE 2-B. ICP COMPOSITIONS, ROCKS OF BAUGHMAN VOLCANO</t>
  </si>
  <si>
    <t>SUPPLEMENTAL TABLE 2-B. XRF COMPOSITIONS, ROCKS OF BAUGHMAN VOLCANO</t>
  </si>
  <si>
    <t>nd</t>
  </si>
  <si>
    <r>
      <t xml:space="preserve">At Te-Tb contact </t>
    </r>
    <r>
      <rPr>
        <sz val="10"/>
        <color rgb="FF800000"/>
        <rFont val="Arial"/>
        <family val="2"/>
      </rPr>
      <t>(but inconsistent w/lat-long)?</t>
    </r>
  </si>
  <si>
    <t>Crystal-rich rhyolite (intrus?)</t>
  </si>
  <si>
    <t>Basaltic Dike</t>
  </si>
  <si>
    <t>Mafic block</t>
  </si>
  <si>
    <t>Andesite block</t>
  </si>
  <si>
    <t>Small plug at crest of hill</t>
  </si>
  <si>
    <t>SW flank of Hill 8535</t>
  </si>
  <si>
    <t>Dacite (?) block</t>
  </si>
  <si>
    <t>Hill N of North River Rd</t>
  </si>
  <si>
    <t xml:space="preserve"> N of FS RD 32A</t>
  </si>
  <si>
    <t xml:space="preserve">Andesite lava </t>
  </si>
  <si>
    <t xml:space="preserve">Andesite dike </t>
  </si>
  <si>
    <t>NE flank of volcano</t>
  </si>
  <si>
    <t>Cliff S of FR E39</t>
  </si>
  <si>
    <t>Andesitelava</t>
  </si>
  <si>
    <t xml:space="preserve">Dike </t>
  </si>
  <si>
    <t>SW of Window dike</t>
  </si>
  <si>
    <t>N of FR 32A</t>
  </si>
  <si>
    <t>Base of bluff</t>
  </si>
  <si>
    <t xml:space="preserve">Andesite  </t>
  </si>
  <si>
    <t>Window Rock road</t>
  </si>
  <si>
    <t>W of Window dike</t>
  </si>
  <si>
    <t xml:space="preserve"> S of FR32A</t>
  </si>
  <si>
    <t>Mafic dike</t>
  </si>
  <si>
    <t xml:space="preserve">Dike  </t>
  </si>
  <si>
    <t>English Valley</t>
  </si>
  <si>
    <t>Dacite (?)lava</t>
  </si>
  <si>
    <t>Window Dike</t>
  </si>
  <si>
    <t>At roadcut</t>
  </si>
  <si>
    <t>Central intrusion</t>
  </si>
  <si>
    <t xml:space="preserve"> (appro. location)</t>
  </si>
  <si>
    <t>East Butte, S end</t>
  </si>
  <si>
    <t xml:space="preserve"> N of FR 32A</t>
  </si>
  <si>
    <t>Block</t>
  </si>
  <si>
    <t xml:space="preserve"> S of La Garita Ck Rd</t>
  </si>
  <si>
    <t xml:space="preserve">Rhyolite dike </t>
  </si>
  <si>
    <t xml:space="preserve">Old Woman Creek </t>
  </si>
  <si>
    <t xml:space="preserve"> W of jeep rd ~8300'</t>
  </si>
  <si>
    <t>Old Woman Ck road</t>
  </si>
  <si>
    <t>Lava flow above flow of sample 90620</t>
  </si>
  <si>
    <t>Rdcut US 160</t>
  </si>
  <si>
    <t>Lava ~75 m N of dike of Sample 90625</t>
  </si>
  <si>
    <t>Cliff above Rio Grande</t>
  </si>
  <si>
    <t>Quarry S of North River Rd</t>
  </si>
  <si>
    <t>Hill S of US 160</t>
  </si>
  <si>
    <t>Summit Hill 8586</t>
  </si>
  <si>
    <t>Along pickup road adjacent to Rio Grande</t>
  </si>
  <si>
    <t>Hillside ~1.4 km SW of Lookout Mountain</t>
  </si>
  <si>
    <t>Flow capping ridge above Rio Grande</t>
  </si>
  <si>
    <t>Hill S of Rio Grande</t>
  </si>
  <si>
    <t>Hill S of North River Rd</t>
  </si>
  <si>
    <t>Hill N of Indian Head</t>
  </si>
  <si>
    <t>Dike next to Rio Grande</t>
  </si>
  <si>
    <t xml:space="preserve"> Los Pinos Rd, W  of Del Norte S of US160</t>
  </si>
  <si>
    <t>Small hill N of E Branch of Pinos Cr</t>
  </si>
  <si>
    <t>Indian Head dike</t>
  </si>
  <si>
    <t>Lookout Mtn, S of Del Norte</t>
  </si>
  <si>
    <t>W edge of hillmass, N of Rio Grande</t>
  </si>
  <si>
    <t>Lava ~0.5 kmi W of Indian Head, N of N River Rd</t>
  </si>
  <si>
    <t>LATITUDE N</t>
  </si>
  <si>
    <t>LONGITUDE W</t>
  </si>
  <si>
    <r>
      <rPr>
        <b/>
        <sz val="10"/>
        <color theme="1"/>
        <rFont val="Arial"/>
        <family val="2"/>
      </rPr>
      <t>Data sources</t>
    </r>
    <r>
      <rPr>
        <sz val="10"/>
        <color theme="1"/>
        <rFont val="Arial"/>
        <family val="2"/>
      </rPr>
      <t>: 1. Lake and Farmer, 2015; 2. Parker et al., 2005, written commun. 2023; 3. F.V. Perry, written commun., 2021; 4. Grau, 1989, D. Parker,written commun. 2023. Older major-oxide analyses, lacking minor elements (Lipman, 1968; Mertzman, 1971), not compiled</t>
    </r>
  </si>
  <si>
    <t>Basatlic andesite</t>
  </si>
  <si>
    <t>Basatlic andesite dike</t>
  </si>
  <si>
    <t>W of Old Woman Cr</t>
  </si>
  <si>
    <t>North Rver road</t>
  </si>
  <si>
    <t>SE of South Peak</t>
  </si>
  <si>
    <t>W of South Peak</t>
  </si>
  <si>
    <t>Andesite dike</t>
  </si>
  <si>
    <t>Twin Mtns valley</t>
  </si>
  <si>
    <t>Top, South Peak</t>
  </si>
  <si>
    <t>Rhyolite vitrophyre</t>
  </si>
  <si>
    <t>WNW of 92902'</t>
  </si>
  <si>
    <t>Rhyolite porphyry</t>
  </si>
  <si>
    <t>SW of North Peak</t>
  </si>
  <si>
    <t>Rhyolite</t>
  </si>
  <si>
    <t>xxxp</t>
  </si>
  <si>
    <t>Ghosh, A., 1997, Magmatic Evolution of the Carnero–Biedell Creek Center, San Juan Volcanic Field, Southwestern Colorado [M.S. thesis]: Waco, Texas, Baylor University, 115 p.</t>
  </si>
  <si>
    <t>SUPPLEMENTAL TABLE S2-A. XRF COMPOSITIONS, ROCKS OF BIEDELL-LIME CREEK VOLCANIC COMPLEX</t>
  </si>
  <si>
    <t>SUPPLEMENTAL TABLE S2-A. ICP COMPOSITIONS, ROCKS OF BIEDELL-LIME CREEK VOLCANIC COMPLEX</t>
  </si>
  <si>
    <t>Lipman, P.W., Zimmerer, M.J., and Gilmer, A.K., 2023, Precursors to a continental-arc ignimbrite flare-up: Early central volcanoes of the San Juan Mountains, Colorado, USA: Geosphere, v. 19, https://doi.org/10.1130/GES02691.1.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</si>
</sst>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 "/>
    <numFmt numFmtId="165" formatCode="0.00_)"/>
    <numFmt numFmtId="166" formatCode="0_)"/>
    <numFmt numFmtId="167" formatCode="0\ "/>
    <numFmt numFmtId="168" formatCode="0.000"/>
    <numFmt numFmtId="169" formatCode="0\ \ "/>
    <numFmt numFmtId="170" formatCode="0.0"/>
    <numFmt numFmtId="171" formatCode="[&gt;=10]##.0;[&lt;10]0.00;"/>
    <numFmt numFmtId="172" formatCode="0.0000"/>
    <numFmt numFmtId="173" formatCode="0.00000"/>
    <numFmt numFmtId="174" formatCode="0.000000"/>
  </numFmts>
  <fonts count="52">
    <font>
      <sz val="10"/>
      <name val="Arial"/>
    </font>
    <font>
      <b/>
      <sz val="10"/>
      <name val="Arial"/>
      <family val="2"/>
    </font>
    <font>
      <u/>
      <sz val="10"/>
      <color theme="10"/>
      <name val="Arial"/>
      <family val="2"/>
    </font>
    <font>
      <u/>
      <sz val="10"/>
      <color theme="11"/>
      <name val="Arial"/>
      <family val="2"/>
    </font>
    <font>
      <sz val="8"/>
      <name val="Arial"/>
      <family val="2"/>
    </font>
    <font>
      <sz val="10"/>
      <color rgb="FF800000"/>
      <name val="Arial"/>
      <family val="2"/>
    </font>
    <font>
      <b/>
      <sz val="12"/>
      <color theme="1"/>
      <name val="Calibri"/>
      <family val="2"/>
      <scheme val="minor"/>
    </font>
    <font>
      <b/>
      <sz val="10"/>
      <name val="Helvetica"/>
      <family val="2"/>
    </font>
    <font>
      <sz val="10"/>
      <name val="Helvetica"/>
      <family val="2"/>
    </font>
    <font>
      <b/>
      <vertAlign val="superscript"/>
      <sz val="10"/>
      <name val="Helvetica"/>
      <family val="2"/>
    </font>
    <font>
      <i/>
      <sz val="10"/>
      <name val="Helvetica"/>
      <family val="2"/>
    </font>
    <font>
      <b/>
      <vertAlign val="subscript"/>
      <sz val="10"/>
      <name val="Helvetica"/>
      <family val="2"/>
    </font>
    <font>
      <sz val="10"/>
      <color indexed="16"/>
      <name val="Helvetica"/>
      <family val="2"/>
    </font>
    <font>
      <sz val="10"/>
      <name val="Arial"/>
      <family val="2"/>
    </font>
    <font>
      <sz val="10"/>
      <name val="Geneva"/>
      <family val="2"/>
    </font>
    <font>
      <sz val="10"/>
      <color rgb="FF008000"/>
      <name val="Arial"/>
      <family val="2"/>
    </font>
    <font>
      <b/>
      <sz val="10"/>
      <color rgb="FF800000"/>
      <name val="Arial"/>
      <family val="2"/>
    </font>
    <font>
      <b/>
      <vertAlign val="superscript"/>
      <sz val="10"/>
      <name val="Arial"/>
      <family val="2"/>
    </font>
    <font>
      <b/>
      <vertAlign val="subscript"/>
      <sz val="10"/>
      <name val="Arial"/>
      <family val="2"/>
    </font>
    <font>
      <sz val="10"/>
      <color rgb="FF0000FF"/>
      <name val="Arial"/>
      <family val="2"/>
    </font>
    <font>
      <sz val="10"/>
      <color theme="1"/>
      <name val="Arial"/>
      <family val="2"/>
    </font>
    <font>
      <i/>
      <sz val="10"/>
      <color theme="1"/>
      <name val="Arial"/>
      <family val="2"/>
    </font>
    <font>
      <i/>
      <sz val="10"/>
      <name val="Arial"/>
      <family val="2"/>
    </font>
    <font>
      <sz val="10"/>
      <color rgb="FF800000"/>
      <name val="Helvetica"/>
      <family val="2"/>
    </font>
    <font>
      <b/>
      <sz val="10"/>
      <color rgb="FF0000FF"/>
      <name val="Arial"/>
      <family val="2"/>
    </font>
    <font>
      <b/>
      <sz val="10"/>
      <color theme="1"/>
      <name val="Arial"/>
      <family val="2"/>
    </font>
    <font>
      <sz val="10"/>
      <color indexed="57"/>
      <name val="Helvetica"/>
      <family val="2"/>
    </font>
    <font>
      <b/>
      <i/>
      <sz val="10"/>
      <name val="Helvetica"/>
      <family val="2"/>
    </font>
    <font>
      <sz val="10"/>
      <color rgb="FF000090"/>
      <name val="Helvetica"/>
      <family val="2"/>
    </font>
    <font>
      <sz val="10"/>
      <name val="Arial"/>
      <family val="2"/>
    </font>
    <font>
      <b/>
      <sz val="12"/>
      <name val="Calibri"/>
      <family val="2"/>
    </font>
    <font>
      <sz val="10"/>
      <color rgb="FFC00000"/>
      <name val="Arial"/>
      <family val="2"/>
    </font>
    <font>
      <b/>
      <sz val="10"/>
      <name val="Calibri"/>
      <family val="2"/>
    </font>
    <font>
      <b/>
      <sz val="10"/>
      <color rgb="FFC00000"/>
      <name val="Arial"/>
      <family val="2"/>
    </font>
    <font>
      <sz val="10"/>
      <color rgb="FF000000"/>
      <name val="Arial"/>
      <family val="2"/>
    </font>
    <font>
      <sz val="10"/>
      <color rgb="FFC00000"/>
      <name val="Helvetica"/>
      <family val="2"/>
    </font>
    <font>
      <sz val="10"/>
      <color theme="1"/>
      <name val="Helvetica"/>
      <family val="2"/>
    </font>
    <font>
      <sz val="10"/>
      <color rgb="FF3366FF"/>
      <name val="Arial"/>
      <family val="2"/>
    </font>
    <font>
      <sz val="10"/>
      <color rgb="FF0070C0"/>
      <name val="Arial"/>
      <family val="2"/>
    </font>
    <font>
      <sz val="10"/>
      <color rgb="FF0066E7"/>
      <name val="Arial"/>
      <family val="2"/>
    </font>
    <font>
      <vertAlign val="subscript"/>
      <sz val="10"/>
      <color theme="1"/>
      <name val="Arial"/>
      <family val="2"/>
    </font>
    <font>
      <vertAlign val="superscript"/>
      <sz val="10"/>
      <color theme="1"/>
      <name val="Arial"/>
      <family val="2"/>
    </font>
    <font>
      <vertAlign val="subscript"/>
      <sz val="10"/>
      <color rgb="FF000000"/>
      <name val="Arial"/>
      <family val="2"/>
    </font>
    <font>
      <vertAlign val="superscript"/>
      <sz val="10"/>
      <color rgb="FF000000"/>
      <name val="Arial"/>
      <family val="2"/>
    </font>
    <font>
      <b/>
      <sz val="11"/>
      <color theme="1"/>
      <name val="Calibri"/>
      <family val="2"/>
      <scheme val="minor"/>
    </font>
    <font>
      <sz val="11"/>
      <name val="Calibri"/>
      <family val="2"/>
      <scheme val="minor"/>
    </font>
    <font>
      <sz val="11"/>
      <color rgb="FFFF0000"/>
      <name val="Calibri"/>
      <family val="2"/>
      <scheme val="minor"/>
    </font>
    <font>
      <sz val="11"/>
      <color rgb="FF800000"/>
      <name val="Calibri"/>
      <family val="2"/>
      <scheme val="minor"/>
    </font>
    <font>
      <sz val="11"/>
      <color theme="1"/>
      <name val="Calibri"/>
      <family val="2"/>
      <scheme val="minor"/>
    </font>
    <font>
      <sz val="11"/>
      <color theme="1"/>
      <name val="Arial"/>
      <family val="2"/>
    </font>
    <font>
      <sz val="10"/>
      <color theme="1"/>
      <name val="Calibri"/>
      <family val="2"/>
      <scheme val="minor"/>
    </font>
    <font>
      <sz val="11"/>
      <color rgb="FF008000"/>
      <name val="Calibri"/>
      <family val="2"/>
      <scheme val="minor"/>
    </font>
  </fonts>
  <fills count="4">
    <fill>
      <patternFill patternType="none"/>
    </fill>
    <fill>
      <patternFill patternType="gray125"/>
    </fill>
    <fill>
      <patternFill patternType="solid">
        <fgColor rgb="FFFFFFCC"/>
      </patternFill>
    </fill>
    <fill>
      <patternFill patternType="solid">
        <fgColor theme="0" tint="-4.9989318521683403E-2"/>
        <bgColor indexed="64"/>
      </patternFill>
    </fill>
  </fills>
  <borders count="9">
    <border>
      <left/>
      <right/>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style="thin">
        <color auto="1"/>
      </right>
      <top/>
      <bottom/>
      <diagonal/>
    </border>
    <border>
      <left/>
      <right/>
      <top/>
      <bottom style="double">
        <color indexed="64"/>
      </bottom>
      <diagonal/>
    </border>
  </borders>
  <cellStyleXfs count="32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3" fillId="2" borderId="6" applyNumberFormat="0" applyFont="0" applyAlignment="0" applyProtection="0"/>
    <xf numFmtId="0" fontId="1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9" fontId="29" fillId="0" borderId="0" applyFont="0" applyFill="0" applyBorder="0" applyAlignment="0" applyProtection="0"/>
  </cellStyleXfs>
  <cellXfs count="281">
    <xf numFmtId="0" fontId="0" fillId="0" borderId="0" xfId="0"/>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horizontal="right"/>
    </xf>
    <xf numFmtId="0" fontId="5" fillId="0" borderId="0" xfId="0" applyFont="1"/>
    <xf numFmtId="2" fontId="0" fillId="0" borderId="0" xfId="0" applyNumberFormat="1"/>
    <xf numFmtId="2" fontId="0" fillId="0" borderId="0" xfId="0" applyNumberFormat="1" applyAlignment="1">
      <alignment horizontal="right"/>
    </xf>
    <xf numFmtId="0" fontId="0" fillId="0" borderId="0" xfId="0" applyAlignment="1">
      <alignment wrapText="1"/>
    </xf>
    <xf numFmtId="0" fontId="7" fillId="0" borderId="0" xfId="0" applyFont="1" applyAlignment="1">
      <alignment horizontal="left"/>
    </xf>
    <xf numFmtId="0" fontId="8" fillId="0" borderId="0" xfId="0" applyFont="1"/>
    <xf numFmtId="0" fontId="7" fillId="0" borderId="0" xfId="0" applyFont="1"/>
    <xf numFmtId="0" fontId="9" fillId="0" borderId="0" xfId="0" applyFont="1" applyAlignment="1">
      <alignment horizontal="center"/>
    </xf>
    <xf numFmtId="2" fontId="8" fillId="0" borderId="0" xfId="0" applyNumberFormat="1" applyFont="1" applyAlignment="1">
      <alignment horizontal="right"/>
    </xf>
    <xf numFmtId="0" fontId="8" fillId="0" borderId="0" xfId="0" applyFont="1" applyAlignment="1">
      <alignment horizontal="right"/>
    </xf>
    <xf numFmtId="0" fontId="10" fillId="0" borderId="0" xfId="0" applyFont="1" applyAlignment="1">
      <alignment horizontal="left"/>
    </xf>
    <xf numFmtId="1" fontId="8" fillId="0" borderId="0" xfId="0" applyNumberFormat="1" applyFont="1" applyAlignment="1">
      <alignment horizontal="right"/>
    </xf>
    <xf numFmtId="0" fontId="7" fillId="0" borderId="1" xfId="0" applyFont="1" applyBorder="1" applyAlignment="1">
      <alignment horizontal="left"/>
    </xf>
    <xf numFmtId="0" fontId="7" fillId="0" borderId="1" xfId="0" applyFont="1" applyBorder="1"/>
    <xf numFmtId="0" fontId="7" fillId="0" borderId="1" xfId="0" applyFont="1" applyBorder="1" applyAlignment="1">
      <alignment horizontal="center"/>
    </xf>
    <xf numFmtId="2" fontId="7" fillId="0" borderId="1" xfId="0" applyNumberFormat="1" applyFont="1" applyBorder="1" applyAlignment="1">
      <alignment horizontal="left"/>
    </xf>
    <xf numFmtId="0" fontId="7" fillId="0" borderId="1" xfId="0" applyFont="1" applyBorder="1" applyAlignment="1">
      <alignment horizontal="right"/>
    </xf>
    <xf numFmtId="2" fontId="7" fillId="0" borderId="1" xfId="0" applyNumberFormat="1" applyFont="1" applyBorder="1" applyAlignment="1">
      <alignment horizontal="right"/>
    </xf>
    <xf numFmtId="2" fontId="7" fillId="0" borderId="2" xfId="0" applyNumberFormat="1" applyFont="1" applyBorder="1" applyAlignment="1">
      <alignment horizontal="right"/>
    </xf>
    <xf numFmtId="1" fontId="7" fillId="0" borderId="3" xfId="0" applyNumberFormat="1" applyFont="1" applyBorder="1" applyAlignment="1">
      <alignment horizontal="right"/>
    </xf>
    <xf numFmtId="1" fontId="7" fillId="0" borderId="1" xfId="0" applyNumberFormat="1" applyFont="1" applyBorder="1" applyAlignment="1">
      <alignment horizontal="right"/>
    </xf>
    <xf numFmtId="0" fontId="8" fillId="0" borderId="0" xfId="0" applyFont="1" applyAlignment="1">
      <alignment horizontal="left"/>
    </xf>
    <xf numFmtId="0" fontId="8" fillId="0" borderId="0" xfId="0" applyFont="1" applyAlignment="1">
      <alignment horizontal="center"/>
    </xf>
    <xf numFmtId="2" fontId="8" fillId="0" borderId="0" xfId="0" applyNumberFormat="1" applyFont="1" applyAlignment="1">
      <alignment horizontal="left"/>
    </xf>
    <xf numFmtId="1" fontId="8" fillId="0" borderId="0" xfId="0" applyNumberFormat="1" applyFont="1"/>
    <xf numFmtId="49" fontId="8" fillId="0" borderId="0" xfId="0" applyNumberFormat="1" applyFont="1" applyAlignment="1">
      <alignment horizontal="left"/>
    </xf>
    <xf numFmtId="49" fontId="8" fillId="0" borderId="0" xfId="0" applyNumberFormat="1" applyFont="1" applyAlignment="1">
      <alignment horizontal="center"/>
    </xf>
    <xf numFmtId="2" fontId="12" fillId="0" borderId="0" xfId="0" applyNumberFormat="1" applyFont="1" applyAlignment="1">
      <alignment horizontal="right"/>
    </xf>
    <xf numFmtId="164" fontId="7" fillId="0" borderId="0" xfId="0" applyNumberFormat="1" applyFont="1"/>
    <xf numFmtId="1" fontId="7" fillId="0" borderId="0" xfId="0" applyNumberFormat="1" applyFont="1" applyAlignment="1">
      <alignment horizontal="center"/>
    </xf>
    <xf numFmtId="2" fontId="12" fillId="0" borderId="0" xfId="0" applyNumberFormat="1" applyFont="1" applyAlignment="1">
      <alignment horizontal="center"/>
    </xf>
    <xf numFmtId="0" fontId="12" fillId="0" borderId="0" xfId="0" applyFont="1" applyAlignment="1">
      <alignment horizontal="center"/>
    </xf>
    <xf numFmtId="165" fontId="0" fillId="0" borderId="0" xfId="0" applyNumberFormat="1"/>
    <xf numFmtId="166" fontId="0" fillId="0" borderId="0" xfId="0" applyNumberFormat="1"/>
    <xf numFmtId="0" fontId="0" fillId="0" borderId="0" xfId="86" applyFont="1" applyAlignment="1">
      <alignment horizontal="left"/>
    </xf>
    <xf numFmtId="164" fontId="0" fillId="0" borderId="0" xfId="0" applyNumberFormat="1"/>
    <xf numFmtId="167" fontId="0" fillId="0" borderId="0" xfId="0" applyNumberFormat="1"/>
    <xf numFmtId="2" fontId="0" fillId="0" borderId="0" xfId="0" applyNumberFormat="1" applyAlignment="1">
      <alignment horizontal="left"/>
    </xf>
    <xf numFmtId="1" fontId="0" fillId="0" borderId="0" xfId="0" applyNumberFormat="1"/>
    <xf numFmtId="1" fontId="0" fillId="0" borderId="0" xfId="0" applyNumberFormat="1" applyAlignment="1">
      <alignment horizontal="right"/>
    </xf>
    <xf numFmtId="2" fontId="0" fillId="0" borderId="6" xfId="85" applyNumberFormat="1" applyFont="1" applyFill="1" applyAlignment="1">
      <alignment horizontal="right"/>
    </xf>
    <xf numFmtId="0" fontId="15" fillId="0" borderId="0" xfId="0" applyFont="1"/>
    <xf numFmtId="2" fontId="0" fillId="0" borderId="1" xfId="0" applyNumberFormat="1" applyBorder="1" applyAlignment="1">
      <alignment horizontal="left"/>
    </xf>
    <xf numFmtId="2" fontId="0" fillId="0" borderId="1" xfId="0" applyNumberFormat="1" applyBorder="1" applyAlignment="1">
      <alignment horizontal="center"/>
    </xf>
    <xf numFmtId="0" fontId="16" fillId="0" borderId="0" xfId="0" applyFont="1"/>
    <xf numFmtId="0" fontId="1" fillId="0" borderId="1" xfId="0" applyFont="1" applyBorder="1"/>
    <xf numFmtId="0" fontId="1" fillId="0" borderId="1" xfId="0" applyFont="1" applyBorder="1" applyAlignment="1">
      <alignment horizontal="right"/>
    </xf>
    <xf numFmtId="2" fontId="1" fillId="0" borderId="1" xfId="0" applyNumberFormat="1" applyFont="1" applyBorder="1" applyAlignment="1">
      <alignment horizontal="left"/>
    </xf>
    <xf numFmtId="168" fontId="1" fillId="0" borderId="1" xfId="0" applyNumberFormat="1" applyFont="1" applyBorder="1" applyAlignment="1">
      <alignment horizontal="right"/>
    </xf>
    <xf numFmtId="169" fontId="1" fillId="0" borderId="1" xfId="0" applyNumberFormat="1" applyFont="1" applyBorder="1" applyAlignment="1">
      <alignment horizontal="right"/>
    </xf>
    <xf numFmtId="170" fontId="1" fillId="0" borderId="1" xfId="0" applyNumberFormat="1" applyFont="1" applyBorder="1" applyAlignment="1">
      <alignment horizontal="right"/>
    </xf>
    <xf numFmtId="0" fontId="1" fillId="0" borderId="0" xfId="0" applyFont="1" applyAlignment="1">
      <alignment horizontal="right"/>
    </xf>
    <xf numFmtId="0" fontId="1" fillId="0" borderId="0" xfId="0" applyFont="1" applyAlignment="1">
      <alignment horizontal="left"/>
    </xf>
    <xf numFmtId="170" fontId="0" fillId="0" borderId="0" xfId="0" applyNumberFormat="1"/>
    <xf numFmtId="170" fontId="0" fillId="0" borderId="0" xfId="0" applyNumberFormat="1" applyAlignment="1">
      <alignment horizontal="right"/>
    </xf>
    <xf numFmtId="2" fontId="5" fillId="0" borderId="0" xfId="0" applyNumberFormat="1" applyFont="1" applyAlignment="1">
      <alignment horizontal="right"/>
    </xf>
    <xf numFmtId="0" fontId="19" fillId="0" borderId="0" xfId="0" applyFont="1"/>
    <xf numFmtId="2" fontId="19" fillId="0" borderId="0" xfId="0" applyNumberFormat="1" applyFont="1" applyAlignment="1">
      <alignment horizontal="right"/>
    </xf>
    <xf numFmtId="0" fontId="20" fillId="0" borderId="0" xfId="0" applyFont="1"/>
    <xf numFmtId="0" fontId="20" fillId="0" borderId="0" xfId="0" applyFont="1" applyAlignment="1">
      <alignment horizontal="left"/>
    </xf>
    <xf numFmtId="1" fontId="5" fillId="0" borderId="0" xfId="0" applyNumberFormat="1" applyFont="1" applyAlignment="1">
      <alignment horizontal="right"/>
    </xf>
    <xf numFmtId="2" fontId="1" fillId="0" borderId="0" xfId="0" applyNumberFormat="1" applyFont="1"/>
    <xf numFmtId="0" fontId="21" fillId="0" borderId="0" xfId="0" applyFont="1"/>
    <xf numFmtId="49" fontId="0" fillId="0" borderId="0" xfId="0" applyNumberFormat="1" applyAlignment="1">
      <alignment horizontal="left"/>
    </xf>
    <xf numFmtId="0" fontId="5" fillId="0" borderId="0" xfId="0" applyFont="1" applyAlignment="1">
      <alignment horizontal="left"/>
    </xf>
    <xf numFmtId="0" fontId="22" fillId="0" borderId="0" xfId="0" applyFont="1" applyAlignment="1">
      <alignment horizontal="left"/>
    </xf>
    <xf numFmtId="2" fontId="22" fillId="0" borderId="0" xfId="0" applyNumberFormat="1" applyFont="1"/>
    <xf numFmtId="1" fontId="23" fillId="0" borderId="0" xfId="0" applyNumberFormat="1" applyFont="1" applyAlignment="1">
      <alignment horizontal="right"/>
    </xf>
    <xf numFmtId="0" fontId="23" fillId="0" borderId="0" xfId="0" applyFont="1" applyAlignment="1">
      <alignment horizontal="right"/>
    </xf>
    <xf numFmtId="0" fontId="1" fillId="0" borderId="0" xfId="0" applyFont="1" applyAlignment="1">
      <alignment horizontal="center"/>
    </xf>
    <xf numFmtId="0" fontId="1" fillId="0" borderId="1" xfId="0" applyFont="1" applyBorder="1" applyAlignment="1">
      <alignment horizontal="center"/>
    </xf>
    <xf numFmtId="170" fontId="0" fillId="0" borderId="0" xfId="0" applyNumberFormat="1" applyAlignment="1">
      <alignment horizontal="center"/>
    </xf>
    <xf numFmtId="2" fontId="8" fillId="0" borderId="0" xfId="0" applyNumberFormat="1" applyFont="1"/>
    <xf numFmtId="0" fontId="17" fillId="0" borderId="0" xfId="0" applyFont="1" applyAlignment="1">
      <alignment horizontal="center"/>
    </xf>
    <xf numFmtId="0" fontId="1" fillId="0" borderId="1" xfId="0" applyFont="1" applyBorder="1" applyAlignment="1">
      <alignment horizontal="left"/>
    </xf>
    <xf numFmtId="2" fontId="1" fillId="0" borderId="1" xfId="0" applyNumberFormat="1" applyFont="1" applyBorder="1" applyAlignment="1">
      <alignment horizontal="right"/>
    </xf>
    <xf numFmtId="2" fontId="1" fillId="0" borderId="2" xfId="0" applyNumberFormat="1" applyFont="1" applyBorder="1" applyAlignment="1">
      <alignment horizontal="right"/>
    </xf>
    <xf numFmtId="0" fontId="25" fillId="0" borderId="0" xfId="0" applyFont="1" applyAlignment="1">
      <alignment horizontal="right"/>
    </xf>
    <xf numFmtId="1" fontId="1" fillId="0" borderId="3" xfId="0" applyNumberFormat="1" applyFont="1" applyBorder="1" applyAlignment="1">
      <alignment horizontal="right"/>
    </xf>
    <xf numFmtId="1" fontId="1" fillId="0" borderId="1" xfId="0" applyNumberFormat="1" applyFont="1" applyBorder="1" applyAlignment="1">
      <alignment horizontal="right"/>
    </xf>
    <xf numFmtId="0" fontId="0" fillId="0" borderId="1" xfId="0" applyBorder="1"/>
    <xf numFmtId="0" fontId="0" fillId="0" borderId="1" xfId="0" applyBorder="1" applyAlignment="1">
      <alignment horizontal="right"/>
    </xf>
    <xf numFmtId="1" fontId="5" fillId="0" borderId="0" xfId="0" applyNumberFormat="1" applyFont="1"/>
    <xf numFmtId="0" fontId="0" fillId="0" borderId="0" xfId="0" quotePrefix="1" applyAlignment="1">
      <alignment horizontal="center"/>
    </xf>
    <xf numFmtId="164" fontId="1" fillId="0" borderId="0" xfId="0" applyNumberFormat="1" applyFont="1"/>
    <xf numFmtId="0" fontId="5" fillId="0" borderId="0" xfId="0" applyFont="1" applyAlignment="1">
      <alignment horizontal="center"/>
    </xf>
    <xf numFmtId="1" fontId="1" fillId="0" borderId="4" xfId="0" applyNumberFormat="1" applyFont="1" applyBorder="1" applyAlignment="1">
      <alignment horizontal="right"/>
    </xf>
    <xf numFmtId="1" fontId="1" fillId="0" borderId="0" xfId="0" applyNumberFormat="1" applyFont="1" applyAlignment="1">
      <alignment horizontal="center"/>
    </xf>
    <xf numFmtId="0" fontId="19" fillId="0" borderId="0" xfId="0" applyFont="1" applyAlignment="1">
      <alignment horizontal="left"/>
    </xf>
    <xf numFmtId="0" fontId="7" fillId="0" borderId="0" xfId="0" applyFont="1" applyAlignment="1">
      <alignment horizontal="right"/>
    </xf>
    <xf numFmtId="164" fontId="8" fillId="0" borderId="0" xfId="0" applyNumberFormat="1" applyFont="1"/>
    <xf numFmtId="169" fontId="8" fillId="0" borderId="0" xfId="0" applyNumberFormat="1" applyFont="1"/>
    <xf numFmtId="1" fontId="12" fillId="0" borderId="0" xfId="0" applyNumberFormat="1" applyFont="1" applyAlignment="1">
      <alignment horizontal="right"/>
    </xf>
    <xf numFmtId="164" fontId="8" fillId="0" borderId="0" xfId="0" applyNumberFormat="1" applyFont="1" applyAlignment="1">
      <alignment horizontal="right"/>
    </xf>
    <xf numFmtId="171" fontId="8" fillId="0" borderId="0" xfId="0" applyNumberFormat="1" applyFont="1" applyAlignment="1">
      <alignment horizontal="right"/>
    </xf>
    <xf numFmtId="2" fontId="7" fillId="0" borderId="0" xfId="0" applyNumberFormat="1" applyFont="1" applyAlignment="1">
      <alignment horizontal="left"/>
    </xf>
    <xf numFmtId="2" fontId="7" fillId="0" borderId="0" xfId="0" applyNumberFormat="1" applyFont="1" applyAlignment="1">
      <alignment horizontal="right"/>
    </xf>
    <xf numFmtId="1" fontId="7" fillId="0" borderId="0" xfId="0" applyNumberFormat="1" applyFont="1" applyAlignment="1">
      <alignment horizontal="right"/>
    </xf>
    <xf numFmtId="0" fontId="26" fillId="0" borderId="0" xfId="0" applyFont="1"/>
    <xf numFmtId="49" fontId="10" fillId="0" borderId="0" xfId="0" applyNumberFormat="1" applyFont="1" applyAlignment="1">
      <alignment horizontal="left"/>
    </xf>
    <xf numFmtId="49" fontId="10" fillId="0" borderId="0" xfId="0" applyNumberFormat="1" applyFont="1" applyAlignment="1">
      <alignment horizontal="center"/>
    </xf>
    <xf numFmtId="49" fontId="27" fillId="0" borderId="0" xfId="0" applyNumberFormat="1" applyFont="1" applyAlignment="1">
      <alignment horizontal="center"/>
    </xf>
    <xf numFmtId="0" fontId="10" fillId="0" borderId="0" xfId="0" applyFont="1"/>
    <xf numFmtId="2" fontId="10" fillId="0" borderId="0" xfId="0" applyNumberFormat="1" applyFont="1" applyAlignment="1">
      <alignment horizontal="right"/>
    </xf>
    <xf numFmtId="0" fontId="28" fillId="0" borderId="0" xfId="0" applyFont="1"/>
    <xf numFmtId="2" fontId="28" fillId="0" borderId="0" xfId="0" applyNumberFormat="1" applyFont="1" applyAlignment="1">
      <alignment horizontal="left"/>
    </xf>
    <xf numFmtId="0" fontId="12" fillId="0" borderId="0" xfId="0" applyFont="1"/>
    <xf numFmtId="2" fontId="8" fillId="0" borderId="0" xfId="0" quotePrefix="1" applyNumberFormat="1" applyFont="1" applyAlignment="1">
      <alignment horizontal="left"/>
    </xf>
    <xf numFmtId="0" fontId="26" fillId="0" borderId="0" xfId="0" applyFont="1" applyAlignment="1">
      <alignment horizontal="left"/>
    </xf>
    <xf numFmtId="2" fontId="26" fillId="0" borderId="0" xfId="0" applyNumberFormat="1" applyFont="1" applyAlignment="1">
      <alignment horizontal="right"/>
    </xf>
    <xf numFmtId="2" fontId="8" fillId="0" borderId="0" xfId="0" applyNumberFormat="1" applyFont="1" applyAlignment="1">
      <alignment horizontal="right" vertical="center"/>
    </xf>
    <xf numFmtId="1" fontId="8" fillId="0" borderId="0" xfId="0" applyNumberFormat="1" applyFont="1" applyAlignment="1">
      <alignment horizontal="right" vertical="center"/>
    </xf>
    <xf numFmtId="0" fontId="0" fillId="0" borderId="1" xfId="0" applyBorder="1" applyAlignment="1">
      <alignment horizontal="left"/>
    </xf>
    <xf numFmtId="2" fontId="13" fillId="0" borderId="0" xfId="0" applyNumberFormat="1" applyFont="1"/>
    <xf numFmtId="2" fontId="13" fillId="0" borderId="0" xfId="0" applyNumberFormat="1" applyFont="1" applyAlignment="1">
      <alignment horizontal="right"/>
    </xf>
    <xf numFmtId="0" fontId="30" fillId="0" borderId="8" xfId="0" applyFont="1" applyBorder="1" applyAlignment="1">
      <alignment vertical="center"/>
    </xf>
    <xf numFmtId="0" fontId="0" fillId="0" borderId="8" xfId="0" applyBorder="1"/>
    <xf numFmtId="0" fontId="25" fillId="0" borderId="1" xfId="0" applyFont="1" applyBorder="1" applyAlignment="1">
      <alignment horizontal="right"/>
    </xf>
    <xf numFmtId="165" fontId="0" fillId="0" borderId="1" xfId="0" applyNumberFormat="1" applyBorder="1"/>
    <xf numFmtId="0" fontId="5" fillId="0" borderId="1" xfId="0" applyFont="1" applyBorder="1"/>
    <xf numFmtId="2" fontId="0" fillId="0" borderId="1" xfId="0" applyNumberFormat="1" applyBorder="1"/>
    <xf numFmtId="0" fontId="20" fillId="0" borderId="8" xfId="0" applyFont="1" applyBorder="1"/>
    <xf numFmtId="0" fontId="25" fillId="0" borderId="0" xfId="0" applyFont="1"/>
    <xf numFmtId="170" fontId="20" fillId="0" borderId="0" xfId="0" applyNumberFormat="1" applyFont="1"/>
    <xf numFmtId="0" fontId="20" fillId="0" borderId="1" xfId="0" applyFont="1" applyBorder="1"/>
    <xf numFmtId="0" fontId="13" fillId="0" borderId="0" xfId="0" applyFont="1" applyAlignment="1">
      <alignment horizontal="left"/>
    </xf>
    <xf numFmtId="0" fontId="0" fillId="0" borderId="1" xfId="0" applyBorder="1" applyAlignment="1">
      <alignment horizontal="center"/>
    </xf>
    <xf numFmtId="2" fontId="0" fillId="0" borderId="1" xfId="0" applyNumberFormat="1" applyBorder="1" applyAlignment="1">
      <alignment horizontal="right"/>
    </xf>
    <xf numFmtId="1" fontId="0" fillId="0" borderId="1" xfId="0" applyNumberFormat="1" applyBorder="1" applyAlignment="1">
      <alignment horizontal="right"/>
    </xf>
    <xf numFmtId="0" fontId="8" fillId="0" borderId="1" xfId="0" applyFont="1" applyBorder="1" applyAlignment="1">
      <alignment horizontal="left"/>
    </xf>
    <xf numFmtId="0" fontId="8" fillId="0" borderId="1" xfId="0" applyFont="1" applyBorder="1"/>
    <xf numFmtId="0" fontId="8" fillId="0" borderId="1" xfId="0" applyFont="1" applyBorder="1" applyAlignment="1">
      <alignment horizontal="center"/>
    </xf>
    <xf numFmtId="2" fontId="8" fillId="0" borderId="1" xfId="0" applyNumberFormat="1" applyFont="1" applyBorder="1" applyAlignment="1">
      <alignment horizontal="left"/>
    </xf>
    <xf numFmtId="2" fontId="8" fillId="0" borderId="1" xfId="0" applyNumberFormat="1" applyFont="1" applyBorder="1" applyAlignment="1">
      <alignment horizontal="right"/>
    </xf>
    <xf numFmtId="1" fontId="8" fillId="0" borderId="1" xfId="0" applyNumberFormat="1" applyFont="1" applyBorder="1" applyAlignment="1">
      <alignment horizontal="right"/>
    </xf>
    <xf numFmtId="0" fontId="1" fillId="0" borderId="8" xfId="0" applyFont="1" applyBorder="1"/>
    <xf numFmtId="0" fontId="0" fillId="0" borderId="8" xfId="0" applyBorder="1" applyAlignment="1">
      <alignment horizontal="center"/>
    </xf>
    <xf numFmtId="0" fontId="13" fillId="0" borderId="0" xfId="0" applyFont="1"/>
    <xf numFmtId="2" fontId="31" fillId="0" borderId="0" xfId="0" applyNumberFormat="1" applyFont="1"/>
    <xf numFmtId="1" fontId="31" fillId="0" borderId="0" xfId="0" applyNumberFormat="1" applyFont="1"/>
    <xf numFmtId="0" fontId="31" fillId="0" borderId="0" xfId="0" applyFont="1"/>
    <xf numFmtId="0" fontId="8" fillId="0" borderId="1" xfId="0" applyFont="1" applyBorder="1" applyAlignment="1">
      <alignment horizontal="right"/>
    </xf>
    <xf numFmtId="0" fontId="13" fillId="0" borderId="1" xfId="0" applyFont="1" applyBorder="1"/>
    <xf numFmtId="0" fontId="13" fillId="0" borderId="1" xfId="0" applyFont="1" applyBorder="1" applyAlignment="1">
      <alignment horizontal="left"/>
    </xf>
    <xf numFmtId="0" fontId="22" fillId="0" borderId="0" xfId="0" applyFont="1" applyAlignment="1">
      <alignment vertical="center"/>
    </xf>
    <xf numFmtId="0" fontId="13" fillId="0" borderId="0" xfId="0" applyFont="1" applyAlignment="1">
      <alignment horizontal="center"/>
    </xf>
    <xf numFmtId="1" fontId="13" fillId="0" borderId="0" xfId="0" applyNumberFormat="1" applyFont="1"/>
    <xf numFmtId="2" fontId="13" fillId="0" borderId="0" xfId="0" applyNumberFormat="1" applyFont="1" applyAlignment="1">
      <alignment horizontal="left"/>
    </xf>
    <xf numFmtId="1" fontId="13" fillId="0" borderId="0" xfId="0" applyNumberFormat="1" applyFont="1" applyAlignment="1">
      <alignment horizontal="right"/>
    </xf>
    <xf numFmtId="0" fontId="13" fillId="3" borderId="0" xfId="0" applyFont="1" applyFill="1" applyAlignment="1">
      <alignment horizontal="center"/>
    </xf>
    <xf numFmtId="170" fontId="13" fillId="0" borderId="0" xfId="0" applyNumberFormat="1" applyFont="1" applyAlignment="1">
      <alignment horizontal="right"/>
    </xf>
    <xf numFmtId="2" fontId="13" fillId="0" borderId="0" xfId="0" applyNumberFormat="1" applyFont="1" applyAlignment="1">
      <alignment horizontal="center"/>
    </xf>
    <xf numFmtId="0" fontId="13" fillId="0" borderId="0" xfId="0" applyFont="1" applyAlignment="1">
      <alignment horizontal="right"/>
    </xf>
    <xf numFmtId="170" fontId="13" fillId="0" borderId="0" xfId="0" applyNumberFormat="1" applyFont="1"/>
    <xf numFmtId="49" fontId="13" fillId="0" borderId="0" xfId="0" applyNumberFormat="1" applyFont="1" applyAlignment="1">
      <alignment horizontal="left"/>
    </xf>
    <xf numFmtId="0" fontId="13" fillId="0" borderId="0" xfId="0" applyFont="1" applyAlignment="1">
      <alignment wrapText="1"/>
    </xf>
    <xf numFmtId="0" fontId="1" fillId="0" borderId="8" xfId="0" applyFont="1" applyBorder="1" applyAlignment="1">
      <alignment vertical="center"/>
    </xf>
    <xf numFmtId="0" fontId="13" fillId="0" borderId="8" xfId="0" applyFont="1" applyBorder="1"/>
    <xf numFmtId="0" fontId="13" fillId="0" borderId="8" xfId="0" applyFont="1" applyBorder="1" applyAlignment="1">
      <alignment horizontal="center"/>
    </xf>
    <xf numFmtId="1" fontId="13" fillId="0" borderId="8" xfId="0" applyNumberFormat="1" applyFont="1" applyBorder="1"/>
    <xf numFmtId="1" fontId="1" fillId="0" borderId="1" xfId="0" applyNumberFormat="1" applyFont="1" applyBorder="1" applyAlignment="1">
      <alignment horizontal="center"/>
    </xf>
    <xf numFmtId="0" fontId="13" fillId="0" borderId="1" xfId="0" applyFont="1" applyBorder="1" applyAlignment="1">
      <alignment wrapText="1"/>
    </xf>
    <xf numFmtId="0" fontId="13" fillId="0" borderId="1" xfId="0" applyFont="1" applyBorder="1" applyAlignment="1">
      <alignment horizontal="center"/>
    </xf>
    <xf numFmtId="2" fontId="13" fillId="0" borderId="1" xfId="0" applyNumberFormat="1" applyFont="1" applyBorder="1"/>
    <xf numFmtId="1" fontId="13" fillId="0" borderId="1" xfId="0" applyNumberFormat="1" applyFont="1" applyBorder="1"/>
    <xf numFmtId="0" fontId="32" fillId="0" borderId="8" xfId="0" applyFont="1" applyBorder="1" applyAlignment="1">
      <alignment vertical="center"/>
    </xf>
    <xf numFmtId="2" fontId="13" fillId="0" borderId="0" xfId="0" quotePrefix="1" applyNumberFormat="1" applyFont="1" applyAlignment="1">
      <alignment horizontal="center"/>
    </xf>
    <xf numFmtId="165" fontId="13" fillId="0" borderId="0" xfId="0" applyNumberFormat="1" applyFont="1" applyAlignment="1">
      <alignment horizontal="right"/>
    </xf>
    <xf numFmtId="165" fontId="13" fillId="0" borderId="0" xfId="0" applyNumberFormat="1" applyFont="1"/>
    <xf numFmtId="166" fontId="13" fillId="0" borderId="0" xfId="0" applyNumberFormat="1" applyFont="1"/>
    <xf numFmtId="165" fontId="13" fillId="0" borderId="1" xfId="0" applyNumberFormat="1" applyFont="1" applyBorder="1" applyAlignment="1">
      <alignment horizontal="right"/>
    </xf>
    <xf numFmtId="165" fontId="13" fillId="0" borderId="1" xfId="0" applyNumberFormat="1" applyFont="1" applyBorder="1"/>
    <xf numFmtId="166" fontId="13" fillId="0" borderId="1" xfId="0" applyNumberFormat="1" applyFont="1" applyBorder="1"/>
    <xf numFmtId="0" fontId="16" fillId="0" borderId="1" xfId="0" applyFont="1" applyBorder="1"/>
    <xf numFmtId="0" fontId="25" fillId="0" borderId="1" xfId="0" applyFont="1" applyBorder="1"/>
    <xf numFmtId="2" fontId="13" fillId="0" borderId="0" xfId="0" applyNumberFormat="1" applyFont="1" applyAlignment="1">
      <alignment horizontal="right" vertical="center"/>
    </xf>
    <xf numFmtId="0" fontId="13" fillId="0" borderId="0" xfId="0" applyFont="1" applyAlignment="1">
      <alignment horizontal="right" vertical="center"/>
    </xf>
    <xf numFmtId="0" fontId="13" fillId="0" borderId="7" xfId="0" applyFont="1" applyBorder="1" applyAlignment="1">
      <alignment horizontal="right" vertical="center"/>
    </xf>
    <xf numFmtId="171" fontId="13" fillId="0" borderId="0" xfId="0" applyNumberFormat="1" applyFont="1" applyAlignment="1">
      <alignment horizontal="right"/>
    </xf>
    <xf numFmtId="0" fontId="13" fillId="0" borderId="1" xfId="0" applyFont="1" applyBorder="1" applyAlignment="1">
      <alignment horizontal="right"/>
    </xf>
    <xf numFmtId="2" fontId="13" fillId="0" borderId="1" xfId="0" applyNumberFormat="1" applyFont="1" applyBorder="1" applyAlignment="1">
      <alignment horizontal="left"/>
    </xf>
    <xf numFmtId="2" fontId="13" fillId="0" borderId="1" xfId="0" applyNumberFormat="1" applyFont="1" applyBorder="1" applyAlignment="1">
      <alignment horizontal="right" vertical="center"/>
    </xf>
    <xf numFmtId="0" fontId="13" fillId="0" borderId="1" xfId="0" applyFont="1" applyBorder="1" applyAlignment="1">
      <alignment horizontal="right" vertical="center"/>
    </xf>
    <xf numFmtId="0" fontId="13" fillId="0" borderId="5" xfId="0" applyFont="1" applyBorder="1" applyAlignment="1">
      <alignment horizontal="right"/>
    </xf>
    <xf numFmtId="0" fontId="13" fillId="0" borderId="0" xfId="0" applyFont="1" applyAlignment="1">
      <alignment vertical="center"/>
    </xf>
    <xf numFmtId="1" fontId="20" fillId="0" borderId="0" xfId="0" applyNumberFormat="1" applyFont="1" applyAlignment="1">
      <alignment horizontal="right"/>
    </xf>
    <xf numFmtId="2" fontId="20" fillId="0" borderId="0" xfId="0" applyNumberFormat="1" applyFont="1" applyAlignment="1">
      <alignment horizontal="left"/>
    </xf>
    <xf numFmtId="2" fontId="20" fillId="0" borderId="0" xfId="0" applyNumberFormat="1" applyFont="1" applyAlignment="1">
      <alignment horizontal="right"/>
    </xf>
    <xf numFmtId="0" fontId="20" fillId="0" borderId="0" xfId="0" applyFont="1" applyAlignment="1">
      <alignment horizontal="right"/>
    </xf>
    <xf numFmtId="2" fontId="20" fillId="0" borderId="0" xfId="0" applyNumberFormat="1" applyFont="1"/>
    <xf numFmtId="0" fontId="20" fillId="0" borderId="0" xfId="0" quotePrefix="1" applyFont="1" applyAlignment="1">
      <alignment horizontal="center"/>
    </xf>
    <xf numFmtId="0" fontId="20" fillId="0" borderId="1" xfId="0" applyFont="1" applyBorder="1" applyAlignment="1">
      <alignment horizontal="right"/>
    </xf>
    <xf numFmtId="1" fontId="31" fillId="0" borderId="0" xfId="0" applyNumberFormat="1" applyFont="1" applyAlignment="1">
      <alignment horizontal="right"/>
    </xf>
    <xf numFmtId="0" fontId="31" fillId="0" borderId="0" xfId="0" applyFont="1" applyAlignment="1">
      <alignment horizontal="right"/>
    </xf>
    <xf numFmtId="1" fontId="35" fillId="0" borderId="0" xfId="0" applyNumberFormat="1" applyFont="1" applyAlignment="1">
      <alignment horizontal="right"/>
    </xf>
    <xf numFmtId="2" fontId="35" fillId="0" borderId="0" xfId="0" applyNumberFormat="1" applyFont="1" applyAlignment="1">
      <alignment horizontal="right"/>
    </xf>
    <xf numFmtId="2" fontId="36" fillId="0" borderId="0" xfId="0" applyNumberFormat="1" applyFont="1" applyAlignment="1">
      <alignment horizontal="right"/>
    </xf>
    <xf numFmtId="2" fontId="35" fillId="0" borderId="0" xfId="0" applyNumberFormat="1" applyFont="1" applyAlignment="1">
      <alignment horizontal="right" vertical="center"/>
    </xf>
    <xf numFmtId="2" fontId="31" fillId="0" borderId="0" xfId="0" applyNumberFormat="1" applyFont="1" applyAlignment="1">
      <alignment horizontal="right"/>
    </xf>
    <xf numFmtId="165" fontId="31" fillId="0" borderId="0" xfId="0" applyNumberFormat="1" applyFont="1"/>
    <xf numFmtId="166" fontId="31" fillId="0" borderId="0" xfId="0" applyNumberFormat="1" applyFont="1"/>
    <xf numFmtId="1" fontId="20" fillId="0" borderId="0" xfId="0" applyNumberFormat="1" applyFont="1"/>
    <xf numFmtId="1" fontId="0" fillId="0" borderId="0" xfId="0" applyNumberFormat="1" applyAlignment="1">
      <alignment horizontal="center"/>
    </xf>
    <xf numFmtId="170" fontId="31" fillId="0" borderId="0" xfId="0" applyNumberFormat="1" applyFont="1"/>
    <xf numFmtId="2" fontId="35" fillId="0" borderId="1" xfId="0" applyNumberFormat="1" applyFont="1" applyBorder="1" applyAlignment="1">
      <alignment horizontal="right"/>
    </xf>
    <xf numFmtId="0" fontId="35" fillId="0" borderId="0" xfId="0" applyFont="1" applyAlignment="1">
      <alignment horizontal="right"/>
    </xf>
    <xf numFmtId="0" fontId="25" fillId="0" borderId="8" xfId="0" applyFont="1" applyBorder="1"/>
    <xf numFmtId="0" fontId="20" fillId="0" borderId="8" xfId="0" applyFont="1" applyBorder="1" applyAlignment="1">
      <alignment horizontal="left"/>
    </xf>
    <xf numFmtId="9" fontId="20" fillId="0" borderId="8" xfId="325" applyFont="1" applyFill="1" applyBorder="1"/>
    <xf numFmtId="2" fontId="20" fillId="0" borderId="8" xfId="0" applyNumberFormat="1" applyFont="1" applyBorder="1"/>
    <xf numFmtId="9" fontId="20" fillId="0" borderId="0" xfId="325" applyFont="1" applyFill="1"/>
    <xf numFmtId="0" fontId="25" fillId="0" borderId="0" xfId="0" applyFont="1" applyAlignment="1">
      <alignment horizontal="left"/>
    </xf>
    <xf numFmtId="170" fontId="25" fillId="0" borderId="1" xfId="0" applyNumberFormat="1" applyFont="1" applyBorder="1"/>
    <xf numFmtId="2" fontId="1" fillId="0" borderId="1" xfId="0" applyNumberFormat="1" applyFont="1" applyBorder="1"/>
    <xf numFmtId="9" fontId="25" fillId="0" borderId="1" xfId="325" applyFont="1" applyFill="1" applyBorder="1"/>
    <xf numFmtId="2" fontId="25" fillId="0" borderId="1" xfId="0" applyNumberFormat="1" applyFont="1" applyBorder="1"/>
    <xf numFmtId="170" fontId="25" fillId="0" borderId="0" xfId="0" applyNumberFormat="1" applyFont="1"/>
    <xf numFmtId="9" fontId="25" fillId="0" borderId="0" xfId="325" applyFont="1" applyFill="1"/>
    <xf numFmtId="2" fontId="25" fillId="0" borderId="0" xfId="0" applyNumberFormat="1" applyFont="1"/>
    <xf numFmtId="172" fontId="13" fillId="0" borderId="0" xfId="0" applyNumberFormat="1" applyFont="1"/>
    <xf numFmtId="0" fontId="13" fillId="0" borderId="0" xfId="0" applyFont="1" applyAlignment="1">
      <alignment horizontal="center" vertical="center" wrapText="1"/>
    </xf>
    <xf numFmtId="169" fontId="13" fillId="0" borderId="0" xfId="0" applyNumberFormat="1" applyFont="1"/>
    <xf numFmtId="2" fontId="5" fillId="0" borderId="0" xfId="0" applyNumberFormat="1" applyFont="1"/>
    <xf numFmtId="1" fontId="20" fillId="0" borderId="0" xfId="325" applyNumberFormat="1" applyFont="1" applyFill="1"/>
    <xf numFmtId="0" fontId="37" fillId="0" borderId="0" xfId="0" applyFont="1" applyAlignment="1">
      <alignment horizontal="left"/>
    </xf>
    <xf numFmtId="0" fontId="37" fillId="0" borderId="0" xfId="0" applyFont="1"/>
    <xf numFmtId="0" fontId="38" fillId="0" borderId="0" xfId="0" applyFont="1" applyAlignment="1">
      <alignment horizontal="left"/>
    </xf>
    <xf numFmtId="2" fontId="19" fillId="0" borderId="0" xfId="0" applyNumberFormat="1" applyFont="1"/>
    <xf numFmtId="173" fontId="20" fillId="0" borderId="0" xfId="0" applyNumberFormat="1" applyFont="1"/>
    <xf numFmtId="172" fontId="20" fillId="0" borderId="0" xfId="0" applyNumberFormat="1" applyFont="1"/>
    <xf numFmtId="0" fontId="34" fillId="0" borderId="0" xfId="0" applyFont="1"/>
    <xf numFmtId="0" fontId="39" fillId="0" borderId="0" xfId="0" applyFont="1"/>
    <xf numFmtId="174" fontId="20" fillId="0" borderId="0" xfId="0" applyNumberFormat="1" applyFont="1"/>
    <xf numFmtId="1" fontId="34" fillId="0" borderId="0" xfId="0" applyNumberFormat="1" applyFont="1"/>
    <xf numFmtId="173" fontId="5" fillId="0" borderId="0" xfId="0" applyNumberFormat="1" applyFont="1"/>
    <xf numFmtId="0" fontId="31" fillId="0" borderId="0" xfId="0" applyFont="1" applyAlignment="1">
      <alignment horizontal="left"/>
    </xf>
    <xf numFmtId="168" fontId="20" fillId="0" borderId="0" xfId="0" applyNumberFormat="1" applyFont="1"/>
    <xf numFmtId="0" fontId="38" fillId="0" borderId="0" xfId="0" applyFont="1"/>
    <xf numFmtId="2" fontId="34" fillId="0" borderId="0" xfId="0" applyNumberFormat="1" applyFont="1"/>
    <xf numFmtId="0" fontId="34" fillId="0" borderId="0" xfId="0" applyFont="1" applyAlignment="1">
      <alignment vertical="center"/>
    </xf>
    <xf numFmtId="0" fontId="34" fillId="0" borderId="1" xfId="0" applyFont="1" applyBorder="1" applyAlignment="1">
      <alignment vertical="center"/>
    </xf>
    <xf numFmtId="2" fontId="20" fillId="0" borderId="1" xfId="0" applyNumberFormat="1" applyFont="1" applyBorder="1"/>
    <xf numFmtId="1" fontId="20" fillId="0" borderId="1" xfId="0" applyNumberFormat="1" applyFont="1" applyBorder="1"/>
    <xf numFmtId="0" fontId="20" fillId="0" borderId="0" xfId="0" applyFont="1" applyAlignment="1">
      <alignment vertical="center"/>
    </xf>
    <xf numFmtId="9" fontId="20" fillId="0" borderId="0" xfId="325" applyFont="1" applyFill="1" applyBorder="1"/>
    <xf numFmtId="0" fontId="19" fillId="0" borderId="1" xfId="0" applyFont="1" applyBorder="1"/>
    <xf numFmtId="0" fontId="25" fillId="0" borderId="1" xfId="0" applyFont="1" applyBorder="1" applyAlignment="1">
      <alignment horizontal="left"/>
    </xf>
    <xf numFmtId="9" fontId="20" fillId="0" borderId="1" xfId="325" applyFont="1" applyFill="1" applyBorder="1"/>
    <xf numFmtId="1" fontId="45" fillId="0" borderId="0" xfId="0" applyNumberFormat="1" applyFont="1"/>
    <xf numFmtId="2" fontId="46" fillId="0" borderId="0" xfId="0" applyNumberFormat="1" applyFont="1"/>
    <xf numFmtId="0" fontId="44" fillId="0" borderId="1" xfId="0" applyFont="1" applyBorder="1" applyAlignment="1">
      <alignment horizontal="center"/>
    </xf>
    <xf numFmtId="170" fontId="47" fillId="0" borderId="0" xfId="0" applyNumberFormat="1" applyFont="1"/>
    <xf numFmtId="1" fontId="47" fillId="0" borderId="0" xfId="0" applyNumberFormat="1" applyFont="1"/>
    <xf numFmtId="0" fontId="20" fillId="0" borderId="0" xfId="0" applyFont="1" applyAlignment="1">
      <alignment horizontal="center"/>
    </xf>
    <xf numFmtId="170" fontId="48" fillId="0" borderId="0" xfId="0" applyNumberFormat="1" applyFont="1"/>
    <xf numFmtId="1" fontId="48" fillId="0" borderId="0" xfId="0" applyNumberFormat="1" applyFont="1"/>
    <xf numFmtId="2" fontId="48" fillId="0" borderId="0" xfId="0" applyNumberFormat="1" applyFont="1"/>
    <xf numFmtId="0" fontId="48" fillId="0" borderId="0" xfId="0" applyFont="1"/>
    <xf numFmtId="2" fontId="13" fillId="0" borderId="1" xfId="0" quotePrefix="1" applyNumberFormat="1" applyFont="1" applyBorder="1" applyAlignment="1">
      <alignment horizontal="center"/>
    </xf>
    <xf numFmtId="2" fontId="0" fillId="0" borderId="0" xfId="0" applyNumberFormat="1" applyAlignment="1">
      <alignment horizontal="center"/>
    </xf>
    <xf numFmtId="170" fontId="0" fillId="0" borderId="1" xfId="0" applyNumberFormat="1" applyBorder="1"/>
    <xf numFmtId="1" fontId="0" fillId="0" borderId="1" xfId="0" applyNumberFormat="1" applyBorder="1"/>
    <xf numFmtId="0" fontId="30" fillId="0" borderId="0" xfId="0" applyFont="1" applyAlignment="1">
      <alignment vertical="center"/>
    </xf>
    <xf numFmtId="2" fontId="49" fillId="0" borderId="0" xfId="0" applyNumberFormat="1" applyFont="1" applyAlignment="1">
      <alignment horizontal="center"/>
    </xf>
    <xf numFmtId="2" fontId="49" fillId="0" borderId="1" xfId="0" applyNumberFormat="1" applyFont="1" applyBorder="1" applyAlignment="1">
      <alignment horizontal="center"/>
    </xf>
    <xf numFmtId="2" fontId="50" fillId="0" borderId="0" xfId="0" applyNumberFormat="1" applyFont="1"/>
    <xf numFmtId="2" fontId="0" fillId="0" borderId="0" xfId="0" applyNumberFormat="1" applyAlignment="1">
      <alignment horizontal="left" wrapText="1"/>
    </xf>
    <xf numFmtId="2" fontId="51" fillId="0" borderId="0" xfId="0" applyNumberFormat="1" applyFont="1"/>
    <xf numFmtId="170" fontId="51" fillId="0" borderId="0" xfId="0" applyNumberFormat="1" applyFont="1"/>
    <xf numFmtId="1" fontId="51" fillId="0" borderId="0" xfId="0" applyNumberFormat="1" applyFont="1"/>
    <xf numFmtId="2" fontId="13" fillId="0" borderId="8" xfId="0" applyNumberFormat="1" applyFont="1" applyBorder="1"/>
    <xf numFmtId="2" fontId="1" fillId="0" borderId="3" xfId="0" applyNumberFormat="1" applyFont="1" applyBorder="1" applyAlignment="1">
      <alignment horizontal="right"/>
    </xf>
    <xf numFmtId="2" fontId="44" fillId="0" borderId="1" xfId="0" applyNumberFormat="1" applyFont="1" applyBorder="1" applyAlignment="1">
      <alignment horizontal="center"/>
    </xf>
    <xf numFmtId="2" fontId="1" fillId="0" borderId="1" xfId="0" applyNumberFormat="1" applyFont="1" applyBorder="1" applyAlignment="1">
      <alignment horizontal="center"/>
    </xf>
    <xf numFmtId="2" fontId="7" fillId="0" borderId="1" xfId="0" applyNumberFormat="1" applyFont="1" applyBorder="1" applyAlignment="1">
      <alignment horizontal="center"/>
    </xf>
    <xf numFmtId="0" fontId="20" fillId="0" borderId="0" xfId="0" applyFont="1" applyAlignment="1">
      <alignment vertical="center" wrapText="1"/>
    </xf>
  </cellXfs>
  <cellStyles count="32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Normal" xfId="0" builtinId="0"/>
    <cellStyle name="Normal_Argon Workbook" xfId="86" xr:uid="{00000000-0005-0000-0000-000043010000}"/>
    <cellStyle name="Note" xfId="85" builtinId="10"/>
    <cellStyle name="Percent" xfId="32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BZT'!$AE$7:$AE$46</c:f>
              <c:numCache>
                <c:formatCode>0</c:formatCode>
                <c:ptCount val="40"/>
                <c:pt idx="0">
                  <c:v>80</c:v>
                </c:pt>
                <c:pt idx="1">
                  <c:v>53.1</c:v>
                </c:pt>
                <c:pt idx="2">
                  <c:v>48.493200000000002</c:v>
                </c:pt>
                <c:pt idx="3">
                  <c:v>53.7</c:v>
                </c:pt>
                <c:pt idx="4">
                  <c:v>67.900000000000006</c:v>
                </c:pt>
                <c:pt idx="5">
                  <c:v>70.144649999999999</c:v>
                </c:pt>
                <c:pt idx="6">
                  <c:v>76.8</c:v>
                </c:pt>
                <c:pt idx="7">
                  <c:v>56.9</c:v>
                </c:pt>
                <c:pt idx="8">
                  <c:v>78</c:v>
                </c:pt>
                <c:pt idx="9">
                  <c:v>58.2</c:v>
                </c:pt>
                <c:pt idx="10">
                  <c:v>66.599999999999994</c:v>
                </c:pt>
                <c:pt idx="11">
                  <c:v>59.225000000000001</c:v>
                </c:pt>
                <c:pt idx="12">
                  <c:v>59.5</c:v>
                </c:pt>
                <c:pt idx="13">
                  <c:v>67.400000000000006</c:v>
                </c:pt>
                <c:pt idx="14">
                  <c:v>68.3</c:v>
                </c:pt>
                <c:pt idx="15">
                  <c:v>62.6</c:v>
                </c:pt>
                <c:pt idx="16">
                  <c:v>61.645600000000002</c:v>
                </c:pt>
                <c:pt idx="17">
                  <c:v>76.805999999999997</c:v>
                </c:pt>
                <c:pt idx="18">
                  <c:v>65.628900000000002</c:v>
                </c:pt>
                <c:pt idx="19">
                  <c:v>59.9</c:v>
                </c:pt>
                <c:pt idx="20">
                  <c:v>71</c:v>
                </c:pt>
                <c:pt idx="21">
                  <c:v>71</c:v>
                </c:pt>
                <c:pt idx="22">
                  <c:v>61.7</c:v>
                </c:pt>
                <c:pt idx="23">
                  <c:v>50.777100000000004</c:v>
                </c:pt>
                <c:pt idx="24">
                  <c:v>64.5</c:v>
                </c:pt>
                <c:pt idx="25">
                  <c:v>74.645999999999987</c:v>
                </c:pt>
                <c:pt idx="26">
                  <c:v>63.6</c:v>
                </c:pt>
                <c:pt idx="27">
                  <c:v>104</c:v>
                </c:pt>
                <c:pt idx="28">
                  <c:v>64</c:v>
                </c:pt>
                <c:pt idx="29">
                  <c:v>57</c:v>
                </c:pt>
                <c:pt idx="30">
                  <c:v>17.5</c:v>
                </c:pt>
                <c:pt idx="31">
                  <c:v>13.9</c:v>
                </c:pt>
                <c:pt idx="32">
                  <c:v>52.7</c:v>
                </c:pt>
                <c:pt idx="33">
                  <c:v>65.599999999999994</c:v>
                </c:pt>
                <c:pt idx="34">
                  <c:v>69.5</c:v>
                </c:pt>
                <c:pt idx="35">
                  <c:v>77.8</c:v>
                </c:pt>
                <c:pt idx="36">
                  <c:v>52.583400000000005</c:v>
                </c:pt>
                <c:pt idx="37">
                  <c:v>66.8</c:v>
                </c:pt>
              </c:numCache>
            </c:numRef>
          </c:xVal>
          <c:yVal>
            <c:numRef>
              <c:f>'2G. Rawley &amp; BZT'!$Z$7:$Z$50</c:f>
              <c:numCache>
                <c:formatCode>0</c:formatCode>
                <c:ptCount val="44"/>
                <c:pt idx="0">
                  <c:v>350.4</c:v>
                </c:pt>
                <c:pt idx="1">
                  <c:v>252.4</c:v>
                </c:pt>
                <c:pt idx="2">
                  <c:v>258.83120000000002</c:v>
                </c:pt>
                <c:pt idx="3">
                  <c:v>260.89999999999998</c:v>
                </c:pt>
                <c:pt idx="4">
                  <c:v>402.4</c:v>
                </c:pt>
                <c:pt idx="5">
                  <c:v>262.71630000000005</c:v>
                </c:pt>
                <c:pt idx="6">
                  <c:v>408.4</c:v>
                </c:pt>
                <c:pt idx="7">
                  <c:v>229.8</c:v>
                </c:pt>
                <c:pt idx="8">
                  <c:v>417.7</c:v>
                </c:pt>
                <c:pt idx="9">
                  <c:v>229.4</c:v>
                </c:pt>
                <c:pt idx="10">
                  <c:v>280.60000000000002</c:v>
                </c:pt>
                <c:pt idx="11">
                  <c:v>291.59137500000003</c:v>
                </c:pt>
                <c:pt idx="12">
                  <c:v>308.39999999999998</c:v>
                </c:pt>
                <c:pt idx="13">
                  <c:v>368.6</c:v>
                </c:pt>
                <c:pt idx="14">
                  <c:v>342.7</c:v>
                </c:pt>
                <c:pt idx="15">
                  <c:v>351.8</c:v>
                </c:pt>
                <c:pt idx="16">
                  <c:v>325.39640000000003</c:v>
                </c:pt>
                <c:pt idx="17">
                  <c:v>431.82040000000001</c:v>
                </c:pt>
                <c:pt idx="18">
                  <c:v>285.89715000000007</c:v>
                </c:pt>
                <c:pt idx="19">
                  <c:v>296.89999999999998</c:v>
                </c:pt>
                <c:pt idx="20">
                  <c:v>312</c:v>
                </c:pt>
                <c:pt idx="21">
                  <c:v>307</c:v>
                </c:pt>
                <c:pt idx="22">
                  <c:v>310.2</c:v>
                </c:pt>
                <c:pt idx="23">
                  <c:v>251.67780000000002</c:v>
                </c:pt>
                <c:pt idx="24">
                  <c:v>316.3</c:v>
                </c:pt>
                <c:pt idx="25">
                  <c:v>412.85399999999998</c:v>
                </c:pt>
                <c:pt idx="26">
                  <c:v>362.1</c:v>
                </c:pt>
                <c:pt idx="27">
                  <c:v>419</c:v>
                </c:pt>
                <c:pt idx="28">
                  <c:v>377.7</c:v>
                </c:pt>
                <c:pt idx="29">
                  <c:v>254.2</c:v>
                </c:pt>
                <c:pt idx="30">
                  <c:v>351.4</c:v>
                </c:pt>
                <c:pt idx="31">
                  <c:v>388.8</c:v>
                </c:pt>
                <c:pt idx="32">
                  <c:v>376.6</c:v>
                </c:pt>
                <c:pt idx="33">
                  <c:v>354.6</c:v>
                </c:pt>
                <c:pt idx="34">
                  <c:v>312.3</c:v>
                </c:pt>
                <c:pt idx="35">
                  <c:v>263.39999999999998</c:v>
                </c:pt>
                <c:pt idx="36">
                  <c:v>339.38370000000009</c:v>
                </c:pt>
                <c:pt idx="37">
                  <c:v>277.3</c:v>
                </c:pt>
                <c:pt idx="40">
                  <c:v>491</c:v>
                </c:pt>
                <c:pt idx="41">
                  <c:v>493</c:v>
                </c:pt>
                <c:pt idx="42">
                  <c:v>478.7</c:v>
                </c:pt>
                <c:pt idx="43">
                  <c:v>502.3</c:v>
                </c:pt>
              </c:numCache>
            </c:numRef>
          </c:yVal>
          <c:smooth val="0"/>
          <c:extLst>
            <c:ext xmlns:c16="http://schemas.microsoft.com/office/drawing/2014/chart" uri="{C3380CC4-5D6E-409C-BE32-E72D297353CC}">
              <c16:uniqueId val="{00000000-4C64-F449-8B6C-34057EDC0D45}"/>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Cr'!$AH$5:$AH$22</c:f>
              <c:numCache>
                <c:formatCode>0</c:formatCode>
                <c:ptCount val="18"/>
                <c:pt idx="0">
                  <c:v>61</c:v>
                </c:pt>
                <c:pt idx="1">
                  <c:v>63.4</c:v>
                </c:pt>
                <c:pt idx="2">
                  <c:v>65.8</c:v>
                </c:pt>
                <c:pt idx="3">
                  <c:v>40.700000000000003</c:v>
                </c:pt>
                <c:pt idx="4">
                  <c:v>63.4</c:v>
                </c:pt>
                <c:pt idx="5">
                  <c:v>52.1</c:v>
                </c:pt>
                <c:pt idx="6">
                  <c:v>57.9</c:v>
                </c:pt>
                <c:pt idx="7">
                  <c:v>70.28</c:v>
                </c:pt>
                <c:pt idx="8">
                  <c:v>66.5</c:v>
                </c:pt>
                <c:pt idx="9">
                  <c:v>80.822000000000003</c:v>
                </c:pt>
                <c:pt idx="10">
                  <c:v>73.5</c:v>
                </c:pt>
                <c:pt idx="11">
                  <c:v>69.476799999999997</c:v>
                </c:pt>
                <c:pt idx="12">
                  <c:v>64.599999999999994</c:v>
                </c:pt>
                <c:pt idx="13">
                  <c:v>74.400000000000006</c:v>
                </c:pt>
                <c:pt idx="14">
                  <c:v>95</c:v>
                </c:pt>
                <c:pt idx="15">
                  <c:v>69.599999999999994</c:v>
                </c:pt>
                <c:pt idx="16" formatCode="General">
                  <c:v>45</c:v>
                </c:pt>
                <c:pt idx="17">
                  <c:v>42.300000000000004</c:v>
                </c:pt>
              </c:numCache>
            </c:numRef>
          </c:xVal>
          <c:yVal>
            <c:numRef>
              <c:f>'2E. Jacks Cr'!$AC$5:$AC$22</c:f>
              <c:numCache>
                <c:formatCode>0</c:formatCode>
                <c:ptCount val="18"/>
                <c:pt idx="0">
                  <c:v>228.8</c:v>
                </c:pt>
                <c:pt idx="1">
                  <c:v>208.1</c:v>
                </c:pt>
                <c:pt idx="2">
                  <c:v>216</c:v>
                </c:pt>
                <c:pt idx="3">
                  <c:v>175.7</c:v>
                </c:pt>
                <c:pt idx="4">
                  <c:v>257.3</c:v>
                </c:pt>
                <c:pt idx="5">
                  <c:v>203.8</c:v>
                </c:pt>
                <c:pt idx="6">
                  <c:v>265.2</c:v>
                </c:pt>
                <c:pt idx="7">
                  <c:v>301.80240000000003</c:v>
                </c:pt>
                <c:pt idx="8">
                  <c:v>334.3</c:v>
                </c:pt>
                <c:pt idx="9">
                  <c:v>430.61559999999997</c:v>
                </c:pt>
                <c:pt idx="10">
                  <c:v>356.5</c:v>
                </c:pt>
                <c:pt idx="11">
                  <c:v>338.64920000000001</c:v>
                </c:pt>
                <c:pt idx="12">
                  <c:v>237.7</c:v>
                </c:pt>
                <c:pt idx="13">
                  <c:v>402.3</c:v>
                </c:pt>
                <c:pt idx="14">
                  <c:v>290.7</c:v>
                </c:pt>
                <c:pt idx="15">
                  <c:v>227.1</c:v>
                </c:pt>
                <c:pt idx="16" formatCode="General">
                  <c:v>256</c:v>
                </c:pt>
                <c:pt idx="17">
                  <c:v>133.9</c:v>
                </c:pt>
              </c:numCache>
            </c:numRef>
          </c:yVal>
          <c:smooth val="0"/>
          <c:extLst>
            <c:ext xmlns:c16="http://schemas.microsoft.com/office/drawing/2014/chart" uri="{C3380CC4-5D6E-409C-BE32-E72D297353CC}">
              <c16:uniqueId val="{00000001-4C64-F449-8B6C-34057EDC0D45}"/>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Volc'!$AG$5:$AG$30</c:f>
              <c:numCache>
                <c:formatCode>0</c:formatCode>
                <c:ptCount val="26"/>
                <c:pt idx="0">
                  <c:v>98.443349999999995</c:v>
                </c:pt>
                <c:pt idx="1">
                  <c:v>60.099999999999994</c:v>
                </c:pt>
                <c:pt idx="2">
                  <c:v>53.185500000000005</c:v>
                </c:pt>
                <c:pt idx="3">
                  <c:v>48</c:v>
                </c:pt>
                <c:pt idx="4">
                  <c:v>55.593900000000005</c:v>
                </c:pt>
                <c:pt idx="5">
                  <c:v>59.005800000000001</c:v>
                </c:pt>
                <c:pt idx="6">
                  <c:v>55.794600000000003</c:v>
                </c:pt>
                <c:pt idx="7">
                  <c:v>54.891450000000006</c:v>
                </c:pt>
                <c:pt idx="8">
                  <c:v>63.421200000000006</c:v>
                </c:pt>
                <c:pt idx="9">
                  <c:v>57.400200000000005</c:v>
                </c:pt>
                <c:pt idx="10">
                  <c:v>63.92295</c:v>
                </c:pt>
                <c:pt idx="11">
                  <c:v>40.641750000000002</c:v>
                </c:pt>
                <c:pt idx="12">
                  <c:v>55</c:v>
                </c:pt>
                <c:pt idx="13">
                  <c:v>66.833100000000002</c:v>
                </c:pt>
                <c:pt idx="14">
                  <c:v>64.725750000000005</c:v>
                </c:pt>
                <c:pt idx="15">
                  <c:v>56</c:v>
                </c:pt>
                <c:pt idx="16">
                  <c:v>64.3</c:v>
                </c:pt>
                <c:pt idx="17">
                  <c:v>88</c:v>
                </c:pt>
                <c:pt idx="18">
                  <c:v>117</c:v>
                </c:pt>
                <c:pt idx="19">
                  <c:v>103</c:v>
                </c:pt>
                <c:pt idx="20">
                  <c:v>89</c:v>
                </c:pt>
                <c:pt idx="21">
                  <c:v>97</c:v>
                </c:pt>
                <c:pt idx="22">
                  <c:v>71.549549999999996</c:v>
                </c:pt>
                <c:pt idx="23">
                  <c:v>66.331350000000015</c:v>
                </c:pt>
                <c:pt idx="24" formatCode="General">
                  <c:v>76</c:v>
                </c:pt>
                <c:pt idx="25">
                  <c:v>90</c:v>
                </c:pt>
              </c:numCache>
            </c:numRef>
          </c:xVal>
          <c:yVal>
            <c:numRef>
              <c:f>'2D. Tracy Volc'!$AB$5:$AB$30</c:f>
              <c:numCache>
                <c:formatCode>0</c:formatCode>
                <c:ptCount val="26"/>
                <c:pt idx="0">
                  <c:v>283.9905</c:v>
                </c:pt>
                <c:pt idx="1">
                  <c:v>254.1</c:v>
                </c:pt>
                <c:pt idx="2">
                  <c:v>237.12705000000003</c:v>
                </c:pt>
                <c:pt idx="3">
                  <c:v>250</c:v>
                </c:pt>
                <c:pt idx="4">
                  <c:v>239.93685000000002</c:v>
                </c:pt>
                <c:pt idx="5">
                  <c:v>238.03020000000004</c:v>
                </c:pt>
                <c:pt idx="6">
                  <c:v>228.39660000000001</c:v>
                </c:pt>
                <c:pt idx="7">
                  <c:v>238.4316</c:v>
                </c:pt>
                <c:pt idx="8">
                  <c:v>283.08734999999996</c:v>
                </c:pt>
                <c:pt idx="9">
                  <c:v>260.20755000000003</c:v>
                </c:pt>
                <c:pt idx="10">
                  <c:v>287.50274999999999</c:v>
                </c:pt>
                <c:pt idx="11">
                  <c:v>180.83070000000004</c:v>
                </c:pt>
                <c:pt idx="12">
                  <c:v>232</c:v>
                </c:pt>
                <c:pt idx="13">
                  <c:v>316.50389999999999</c:v>
                </c:pt>
                <c:pt idx="14">
                  <c:v>319.31369999999998</c:v>
                </c:pt>
                <c:pt idx="15">
                  <c:v>231</c:v>
                </c:pt>
                <c:pt idx="16">
                  <c:v>315.3</c:v>
                </c:pt>
                <c:pt idx="17">
                  <c:v>380</c:v>
                </c:pt>
                <c:pt idx="18">
                  <c:v>401</c:v>
                </c:pt>
                <c:pt idx="19">
                  <c:v>390</c:v>
                </c:pt>
                <c:pt idx="20">
                  <c:v>363</c:v>
                </c:pt>
                <c:pt idx="21">
                  <c:v>399</c:v>
                </c:pt>
                <c:pt idx="22">
                  <c:v>328.04415</c:v>
                </c:pt>
                <c:pt idx="23">
                  <c:v>337.07565000000005</c:v>
                </c:pt>
                <c:pt idx="24" formatCode="General">
                  <c:v>247</c:v>
                </c:pt>
                <c:pt idx="25">
                  <c:v>284</c:v>
                </c:pt>
              </c:numCache>
            </c:numRef>
          </c:yVal>
          <c:smooth val="0"/>
          <c:extLst>
            <c:ext xmlns:c16="http://schemas.microsoft.com/office/drawing/2014/chart" uri="{C3380CC4-5D6E-409C-BE32-E72D297353CC}">
              <c16:uniqueId val="{00000002-4C64-F449-8B6C-34057EDC0D45}"/>
            </c:ext>
          </c:extLst>
        </c:ser>
        <c:ser>
          <c:idx val="0"/>
          <c:order val="3"/>
          <c:tx>
            <c:v>Biedell-Lime</c:v>
          </c:tx>
          <c:spPr>
            <a:ln w="31750">
              <a:noFill/>
            </a:ln>
          </c:spPr>
          <c:xVal>
            <c:numRef>
              <c:f>'2A. BLVC'!$AJ$5:$AJ$77</c:f>
              <c:numCache>
                <c:formatCode>0</c:formatCode>
                <c:ptCount val="73"/>
                <c:pt idx="0">
                  <c:v>36.1</c:v>
                </c:pt>
                <c:pt idx="1">
                  <c:v>47.689</c:v>
                </c:pt>
                <c:pt idx="2">
                  <c:v>36.6</c:v>
                </c:pt>
                <c:pt idx="3">
                  <c:v>51.8</c:v>
                </c:pt>
                <c:pt idx="4">
                  <c:v>46.9</c:v>
                </c:pt>
                <c:pt idx="5">
                  <c:v>67.596000000000004</c:v>
                </c:pt>
                <c:pt idx="7">
                  <c:v>41.9</c:v>
                </c:pt>
                <c:pt idx="8">
                  <c:v>52.322399999999995</c:v>
                </c:pt>
                <c:pt idx="10">
                  <c:v>48.710400000000007</c:v>
                </c:pt>
                <c:pt idx="11">
                  <c:v>62.952000000000012</c:v>
                </c:pt>
                <c:pt idx="12">
                  <c:v>39.9</c:v>
                </c:pt>
                <c:pt idx="13">
                  <c:v>62</c:v>
                </c:pt>
                <c:pt idx="16">
                  <c:v>43.9</c:v>
                </c:pt>
                <c:pt idx="17">
                  <c:v>44.5</c:v>
                </c:pt>
                <c:pt idx="18">
                  <c:v>48.091200000000001</c:v>
                </c:pt>
                <c:pt idx="19">
                  <c:v>42.199999999999996</c:v>
                </c:pt>
                <c:pt idx="20">
                  <c:v>42.300000000000004</c:v>
                </c:pt>
                <c:pt idx="22">
                  <c:v>49.948799999999999</c:v>
                </c:pt>
                <c:pt idx="23">
                  <c:v>54.692999999999998</c:v>
                </c:pt>
                <c:pt idx="24">
                  <c:v>46.3</c:v>
                </c:pt>
                <c:pt idx="25">
                  <c:v>39.1</c:v>
                </c:pt>
                <c:pt idx="26">
                  <c:v>42.900000000000006</c:v>
                </c:pt>
                <c:pt idx="28">
                  <c:v>38.299999999999997</c:v>
                </c:pt>
                <c:pt idx="29">
                  <c:v>41.984699999999989</c:v>
                </c:pt>
                <c:pt idx="30">
                  <c:v>33.952799999999996</c:v>
                </c:pt>
                <c:pt idx="32">
                  <c:v>41.3</c:v>
                </c:pt>
                <c:pt idx="33">
                  <c:v>41.3</c:v>
                </c:pt>
                <c:pt idx="34">
                  <c:v>41.583699999999993</c:v>
                </c:pt>
                <c:pt idx="35">
                  <c:v>37.1</c:v>
                </c:pt>
                <c:pt idx="38">
                  <c:v>40.099999999999994</c:v>
                </c:pt>
                <c:pt idx="40">
                  <c:v>39</c:v>
                </c:pt>
                <c:pt idx="41">
                  <c:v>37</c:v>
                </c:pt>
                <c:pt idx="42">
                  <c:v>32</c:v>
                </c:pt>
                <c:pt idx="43">
                  <c:v>35.200000000000003</c:v>
                </c:pt>
                <c:pt idx="44">
                  <c:v>37.5</c:v>
                </c:pt>
                <c:pt idx="47">
                  <c:v>27</c:v>
                </c:pt>
                <c:pt idx="48">
                  <c:v>36</c:v>
                </c:pt>
                <c:pt idx="52">
                  <c:v>44</c:v>
                </c:pt>
                <c:pt idx="62">
                  <c:v>50</c:v>
                </c:pt>
                <c:pt idx="68">
                  <c:v>49</c:v>
                </c:pt>
                <c:pt idx="72">
                  <c:v>48</c:v>
                </c:pt>
              </c:numCache>
            </c:numRef>
          </c:xVal>
          <c:yVal>
            <c:numRef>
              <c:f>'2A. BLVC'!$AE$5:$AE$77</c:f>
              <c:numCache>
                <c:formatCode>0</c:formatCode>
                <c:ptCount val="73"/>
                <c:pt idx="0">
                  <c:v>181.10043999999999</c:v>
                </c:pt>
                <c:pt idx="1">
                  <c:v>169.84151250000002</c:v>
                </c:pt>
                <c:pt idx="2">
                  <c:v>197.91118000000003</c:v>
                </c:pt>
                <c:pt idx="3">
                  <c:v>231.42889</c:v>
                </c:pt>
                <c:pt idx="4">
                  <c:v>224.39719999999997</c:v>
                </c:pt>
                <c:pt idx="5">
                  <c:v>337.50025000000005</c:v>
                </c:pt>
                <c:pt idx="7">
                  <c:v>199.5188</c:v>
                </c:pt>
                <c:pt idx="8">
                  <c:v>253.93405000000001</c:v>
                </c:pt>
                <c:pt idx="10">
                  <c:v>189.11929000000001</c:v>
                </c:pt>
                <c:pt idx="11">
                  <c:v>214.18915000000004</c:v>
                </c:pt>
                <c:pt idx="12">
                  <c:v>183.17583999999999</c:v>
                </c:pt>
                <c:pt idx="13">
                  <c:v>132</c:v>
                </c:pt>
                <c:pt idx="16">
                  <c:v>229.06189999999998</c:v>
                </c:pt>
                <c:pt idx="17">
                  <c:v>226.44792999999999</c:v>
                </c:pt>
                <c:pt idx="18">
                  <c:v>236.30362000000002</c:v>
                </c:pt>
                <c:pt idx="19">
                  <c:v>199.98657999999998</c:v>
                </c:pt>
                <c:pt idx="20">
                  <c:v>207.87310000000002</c:v>
                </c:pt>
                <c:pt idx="22">
                  <c:v>226.62217000000004</c:v>
                </c:pt>
                <c:pt idx="23">
                  <c:v>225.37653750000004</c:v>
                </c:pt>
                <c:pt idx="24">
                  <c:v>224.06122000000005</c:v>
                </c:pt>
                <c:pt idx="25">
                  <c:v>184.52485000000001</c:v>
                </c:pt>
                <c:pt idx="26">
                  <c:v>197.49610000000001</c:v>
                </c:pt>
                <c:pt idx="28">
                  <c:v>212.16532000000001</c:v>
                </c:pt>
                <c:pt idx="29">
                  <c:v>190.98655375000001</c:v>
                </c:pt>
                <c:pt idx="30">
                  <c:v>175.66717</c:v>
                </c:pt>
                <c:pt idx="32">
                  <c:v>170.30836000000002</c:v>
                </c:pt>
                <c:pt idx="33">
                  <c:v>221.77828000000002</c:v>
                </c:pt>
                <c:pt idx="34">
                  <c:v>172.096765</c:v>
                </c:pt>
                <c:pt idx="35">
                  <c:v>204.90911999999997</c:v>
                </c:pt>
                <c:pt idx="38">
                  <c:v>165.43117000000001</c:v>
                </c:pt>
                <c:pt idx="40">
                  <c:v>163</c:v>
                </c:pt>
                <c:pt idx="41">
                  <c:v>156</c:v>
                </c:pt>
                <c:pt idx="42">
                  <c:v>148</c:v>
                </c:pt>
                <c:pt idx="43">
                  <c:v>179.44012000000001</c:v>
                </c:pt>
                <c:pt idx="44">
                  <c:v>212.02390000000003</c:v>
                </c:pt>
                <c:pt idx="47" formatCode="General">
                  <c:v>140</c:v>
                </c:pt>
                <c:pt idx="48" formatCode="General">
                  <c:v>177</c:v>
                </c:pt>
                <c:pt idx="49" formatCode="General">
                  <c:v>195</c:v>
                </c:pt>
                <c:pt idx="50" formatCode="General">
                  <c:v>197</c:v>
                </c:pt>
                <c:pt idx="51" formatCode="General">
                  <c:v>214</c:v>
                </c:pt>
                <c:pt idx="52" formatCode="General">
                  <c:v>195</c:v>
                </c:pt>
                <c:pt idx="53" formatCode="General">
                  <c:v>244</c:v>
                </c:pt>
                <c:pt idx="54" formatCode="General">
                  <c:v>204</c:v>
                </c:pt>
                <c:pt idx="55" formatCode="General">
                  <c:v>202</c:v>
                </c:pt>
                <c:pt idx="56" formatCode="General">
                  <c:v>228</c:v>
                </c:pt>
                <c:pt idx="57" formatCode="General">
                  <c:v>224</c:v>
                </c:pt>
                <c:pt idx="58" formatCode="General">
                  <c:v>234</c:v>
                </c:pt>
                <c:pt idx="59" formatCode="General">
                  <c:v>252</c:v>
                </c:pt>
                <c:pt idx="60" formatCode="General">
                  <c:v>239</c:v>
                </c:pt>
                <c:pt idx="61" formatCode="General">
                  <c:v>200</c:v>
                </c:pt>
                <c:pt idx="62" formatCode="General">
                  <c:v>254</c:v>
                </c:pt>
                <c:pt idx="63" formatCode="General">
                  <c:v>235</c:v>
                </c:pt>
                <c:pt idx="64" formatCode="General">
                  <c:v>188</c:v>
                </c:pt>
                <c:pt idx="65" formatCode="General">
                  <c:v>250</c:v>
                </c:pt>
                <c:pt idx="66" formatCode="General">
                  <c:v>199</c:v>
                </c:pt>
                <c:pt idx="67" formatCode="General">
                  <c:v>247</c:v>
                </c:pt>
                <c:pt idx="68" formatCode="General">
                  <c:v>203</c:v>
                </c:pt>
                <c:pt idx="69" formatCode="General">
                  <c:v>220</c:v>
                </c:pt>
                <c:pt idx="70" formatCode="General">
                  <c:v>250</c:v>
                </c:pt>
                <c:pt idx="71" formatCode="General">
                  <c:v>248</c:v>
                </c:pt>
                <c:pt idx="72" formatCode="General">
                  <c:v>251</c:v>
                </c:pt>
              </c:numCache>
            </c:numRef>
          </c:yVal>
          <c:smooth val="0"/>
          <c:extLst>
            <c:ext xmlns:c16="http://schemas.microsoft.com/office/drawing/2014/chart" uri="{C3380CC4-5D6E-409C-BE32-E72D297353CC}">
              <c16:uniqueId val="{00000003-4C64-F449-8B6C-34057EDC0D45}"/>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Baughman'!$AJ$6:$AJ$40</c:f>
              <c:numCache>
                <c:formatCode>0</c:formatCode>
                <c:ptCount val="35"/>
                <c:pt idx="0">
                  <c:v>38.299999999999997</c:v>
                </c:pt>
                <c:pt idx="1">
                  <c:v>25.799999999999997</c:v>
                </c:pt>
                <c:pt idx="2">
                  <c:v>39.1</c:v>
                </c:pt>
                <c:pt idx="3">
                  <c:v>49.699999999999996</c:v>
                </c:pt>
                <c:pt idx="4">
                  <c:v>61.877699999999997</c:v>
                </c:pt>
                <c:pt idx="5">
                  <c:v>47.079799999999992</c:v>
                </c:pt>
                <c:pt idx="6">
                  <c:v>50.671200000000006</c:v>
                </c:pt>
                <c:pt idx="7">
                  <c:v>44.066400000000002</c:v>
                </c:pt>
                <c:pt idx="9">
                  <c:v>56.059600000000003</c:v>
                </c:pt>
                <c:pt idx="10">
                  <c:v>53.082899999999995</c:v>
                </c:pt>
                <c:pt idx="11">
                  <c:v>49.02</c:v>
                </c:pt>
                <c:pt idx="12">
                  <c:v>57.205800000000004</c:v>
                </c:pt>
                <c:pt idx="13">
                  <c:v>40.041600000000003</c:v>
                </c:pt>
                <c:pt idx="14">
                  <c:v>64.809600000000003</c:v>
                </c:pt>
                <c:pt idx="15">
                  <c:v>49.226400000000005</c:v>
                </c:pt>
                <c:pt idx="16">
                  <c:v>40.144799999999996</c:v>
                </c:pt>
                <c:pt idx="20">
                  <c:v>35.700000000000003</c:v>
                </c:pt>
                <c:pt idx="31">
                  <c:v>51.6</c:v>
                </c:pt>
              </c:numCache>
            </c:numRef>
          </c:xVal>
          <c:yVal>
            <c:numRef>
              <c:f>'2B. Baughman'!$AE$6:$AE$40</c:f>
              <c:numCache>
                <c:formatCode>0</c:formatCode>
                <c:ptCount val="35"/>
                <c:pt idx="0">
                  <c:v>224.47630000000001</c:v>
                </c:pt>
                <c:pt idx="1">
                  <c:v>159.20497</c:v>
                </c:pt>
                <c:pt idx="2">
                  <c:v>212.85406000000003</c:v>
                </c:pt>
                <c:pt idx="3">
                  <c:v>354.08503000000002</c:v>
                </c:pt>
                <c:pt idx="4">
                  <c:v>317.33066124999999</c:v>
                </c:pt>
                <c:pt idx="5">
                  <c:v>274.70532250000002</c:v>
                </c:pt>
                <c:pt idx="6">
                  <c:v>288.78727000000003</c:v>
                </c:pt>
                <c:pt idx="7">
                  <c:v>258.92764</c:v>
                </c:pt>
                <c:pt idx="9">
                  <c:v>250.69900000000004</c:v>
                </c:pt>
                <c:pt idx="10">
                  <c:v>199.361245</c:v>
                </c:pt>
                <c:pt idx="11">
                  <c:v>197.67973000000001</c:v>
                </c:pt>
                <c:pt idx="12">
                  <c:v>288.56528000000003</c:v>
                </c:pt>
                <c:pt idx="13">
                  <c:v>352.78675000000004</c:v>
                </c:pt>
                <c:pt idx="14">
                  <c:v>303.97186000000005</c:v>
                </c:pt>
                <c:pt idx="15">
                  <c:v>283.08031000000005</c:v>
                </c:pt>
                <c:pt idx="16">
                  <c:v>211.23375999999999</c:v>
                </c:pt>
                <c:pt idx="18" formatCode="0_)">
                  <c:v>215</c:v>
                </c:pt>
                <c:pt idx="19" formatCode="0_)">
                  <c:v>193</c:v>
                </c:pt>
                <c:pt idx="20" formatCode="0_)">
                  <c:v>207</c:v>
                </c:pt>
                <c:pt idx="21" formatCode="0_)">
                  <c:v>221</c:v>
                </c:pt>
                <c:pt idx="22" formatCode="0_)">
                  <c:v>233</c:v>
                </c:pt>
                <c:pt idx="23" formatCode="0_)">
                  <c:v>294</c:v>
                </c:pt>
                <c:pt idx="24" formatCode="0_)">
                  <c:v>173</c:v>
                </c:pt>
                <c:pt idx="25" formatCode="0_)">
                  <c:v>315</c:v>
                </c:pt>
                <c:pt idx="26" formatCode="0_)">
                  <c:v>262</c:v>
                </c:pt>
                <c:pt idx="27" formatCode="0_)">
                  <c:v>240</c:v>
                </c:pt>
                <c:pt idx="28" formatCode="0_)">
                  <c:v>20</c:v>
                </c:pt>
                <c:pt idx="29" formatCode="0_)">
                  <c:v>189</c:v>
                </c:pt>
                <c:pt idx="30" formatCode="0_)">
                  <c:v>156</c:v>
                </c:pt>
                <c:pt idx="31" formatCode="0_)">
                  <c:v>159</c:v>
                </c:pt>
                <c:pt idx="32" formatCode="0_)">
                  <c:v>152</c:v>
                </c:pt>
                <c:pt idx="33" formatCode="0_)">
                  <c:v>152</c:v>
                </c:pt>
                <c:pt idx="34" formatCode="0_)">
                  <c:v>244</c:v>
                </c:pt>
              </c:numCache>
            </c:numRef>
          </c:yVal>
          <c:smooth val="0"/>
          <c:extLst>
            <c:ext xmlns:c16="http://schemas.microsoft.com/office/drawing/2014/chart" uri="{C3380CC4-5D6E-409C-BE32-E72D297353CC}">
              <c16:uniqueId val="{00000004-4C64-F449-8B6C-34057EDC0D45}"/>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Coon'!$AI$6:$AI$46</c:f>
              <c:numCache>
                <c:formatCode>0.0</c:formatCode>
                <c:ptCount val="41"/>
                <c:pt idx="0">
                  <c:v>42.7</c:v>
                </c:pt>
                <c:pt idx="1">
                  <c:v>38.5</c:v>
                </c:pt>
                <c:pt idx="2">
                  <c:v>31.8</c:v>
                </c:pt>
                <c:pt idx="3">
                  <c:v>36</c:v>
                </c:pt>
                <c:pt idx="4">
                  <c:v>50.6</c:v>
                </c:pt>
                <c:pt idx="5">
                  <c:v>47.8</c:v>
                </c:pt>
                <c:pt idx="13">
                  <c:v>30.8</c:v>
                </c:pt>
                <c:pt idx="21">
                  <c:v>36.4</c:v>
                </c:pt>
                <c:pt idx="24">
                  <c:v>36.1</c:v>
                </c:pt>
                <c:pt idx="31">
                  <c:v>32.1</c:v>
                </c:pt>
                <c:pt idx="39">
                  <c:v>56.7</c:v>
                </c:pt>
                <c:pt idx="40">
                  <c:v>35.9</c:v>
                </c:pt>
              </c:numCache>
            </c:numRef>
          </c:xVal>
          <c:yVal>
            <c:numRef>
              <c:f>'2C. Summer Coon'!$AA$6:$AA$46</c:f>
              <c:numCache>
                <c:formatCode>General</c:formatCode>
                <c:ptCount val="41"/>
                <c:pt idx="0">
                  <c:v>199</c:v>
                </c:pt>
                <c:pt idx="1">
                  <c:v>169</c:v>
                </c:pt>
                <c:pt idx="2">
                  <c:v>155</c:v>
                </c:pt>
                <c:pt idx="3">
                  <c:v>170</c:v>
                </c:pt>
                <c:pt idx="4">
                  <c:v>262</c:v>
                </c:pt>
                <c:pt idx="5">
                  <c:v>221</c:v>
                </c:pt>
                <c:pt idx="7">
                  <c:v>180</c:v>
                </c:pt>
                <c:pt idx="8">
                  <c:v>199</c:v>
                </c:pt>
                <c:pt idx="9">
                  <c:v>212</c:v>
                </c:pt>
                <c:pt idx="10">
                  <c:v>210</c:v>
                </c:pt>
                <c:pt idx="11">
                  <c:v>178</c:v>
                </c:pt>
                <c:pt idx="12">
                  <c:v>201</c:v>
                </c:pt>
                <c:pt idx="13">
                  <c:v>183</c:v>
                </c:pt>
                <c:pt idx="14">
                  <c:v>192</c:v>
                </c:pt>
                <c:pt idx="15">
                  <c:v>190</c:v>
                </c:pt>
                <c:pt idx="16">
                  <c:v>182</c:v>
                </c:pt>
                <c:pt idx="17">
                  <c:v>194</c:v>
                </c:pt>
                <c:pt idx="18">
                  <c:v>154</c:v>
                </c:pt>
                <c:pt idx="19">
                  <c:v>217</c:v>
                </c:pt>
                <c:pt idx="20">
                  <c:v>238</c:v>
                </c:pt>
                <c:pt idx="21">
                  <c:v>189</c:v>
                </c:pt>
                <c:pt idx="22">
                  <c:v>207</c:v>
                </c:pt>
                <c:pt idx="23">
                  <c:v>345</c:v>
                </c:pt>
                <c:pt idx="24">
                  <c:v>199</c:v>
                </c:pt>
                <c:pt idx="25">
                  <c:v>217</c:v>
                </c:pt>
                <c:pt idx="26">
                  <c:v>203</c:v>
                </c:pt>
                <c:pt idx="27">
                  <c:v>189</c:v>
                </c:pt>
                <c:pt idx="28">
                  <c:v>222</c:v>
                </c:pt>
                <c:pt idx="29">
                  <c:v>233</c:v>
                </c:pt>
                <c:pt idx="30">
                  <c:v>228</c:v>
                </c:pt>
                <c:pt idx="31">
                  <c:v>183</c:v>
                </c:pt>
                <c:pt idx="32">
                  <c:v>257</c:v>
                </c:pt>
                <c:pt idx="33">
                  <c:v>216</c:v>
                </c:pt>
                <c:pt idx="34">
                  <c:v>212</c:v>
                </c:pt>
                <c:pt idx="35">
                  <c:v>279</c:v>
                </c:pt>
                <c:pt idx="36">
                  <c:v>193</c:v>
                </c:pt>
                <c:pt idx="37">
                  <c:v>193</c:v>
                </c:pt>
                <c:pt idx="38">
                  <c:v>280</c:v>
                </c:pt>
                <c:pt idx="39">
                  <c:v>297</c:v>
                </c:pt>
                <c:pt idx="40">
                  <c:v>180</c:v>
                </c:pt>
              </c:numCache>
            </c:numRef>
          </c:yVal>
          <c:smooth val="0"/>
          <c:extLst>
            <c:ext xmlns:c16="http://schemas.microsoft.com/office/drawing/2014/chart" uri="{C3380CC4-5D6E-409C-BE32-E72D297353CC}">
              <c16:uniqueId val="{00000005-4C64-F449-8B6C-34057EDC0D45}"/>
            </c:ext>
          </c:extLst>
        </c:ser>
        <c:ser>
          <c:idx val="5"/>
          <c:order val="6"/>
          <c:tx>
            <c:v>Platoro Conejos</c:v>
          </c:tx>
          <c:spPr>
            <a:ln w="31750">
              <a:noFill/>
            </a:ln>
          </c:spPr>
          <c:marker>
            <c:symbol val="plus"/>
            <c:size val="7"/>
            <c:spPr>
              <a:ln w="12700">
                <a:solidFill>
                  <a:schemeClr val="tx1"/>
                </a:solidFill>
              </a:ln>
            </c:spPr>
          </c:marker>
          <c:xVal>
            <c:strRef>
              <c:f>'2F. Platoro Conejos'!$AK$15:$AK$57</c:f>
              <c:strCache>
                <c:ptCount val="43"/>
                <c:pt idx="1">
                  <c:v>31</c:v>
                </c:pt>
                <c:pt idx="2">
                  <c:v>27</c:v>
                </c:pt>
                <c:pt idx="3">
                  <c:v>25</c:v>
                </c:pt>
                <c:pt idx="4">
                  <c:v>26</c:v>
                </c:pt>
                <c:pt idx="5">
                  <c:v>25</c:v>
                </c:pt>
                <c:pt idx="9">
                  <c:v>29</c:v>
                </c:pt>
                <c:pt idx="10">
                  <c:v>26</c:v>
                </c:pt>
                <c:pt idx="12">
                  <c:v>34</c:v>
                </c:pt>
                <c:pt idx="13">
                  <c:v>33</c:v>
                </c:pt>
                <c:pt idx="14">
                  <c:v>34</c:v>
                </c:pt>
                <c:pt idx="15">
                  <c:v>36</c:v>
                </c:pt>
                <c:pt idx="16">
                  <c:v>29</c:v>
                </c:pt>
                <c:pt idx="18">
                  <c:v>37</c:v>
                </c:pt>
                <c:pt idx="19">
                  <c:v>41</c:v>
                </c:pt>
                <c:pt idx="23">
                  <c:v>23</c:v>
                </c:pt>
                <c:pt idx="24">
                  <c:v>--</c:v>
                </c:pt>
                <c:pt idx="25">
                  <c:v>--</c:v>
                </c:pt>
                <c:pt idx="26">
                  <c:v>--</c:v>
                </c:pt>
                <c:pt idx="27">
                  <c:v>--</c:v>
                </c:pt>
                <c:pt idx="28">
                  <c:v>35</c:v>
                </c:pt>
                <c:pt idx="29">
                  <c:v>32</c:v>
                </c:pt>
                <c:pt idx="30">
                  <c:v>38</c:v>
                </c:pt>
                <c:pt idx="31">
                  <c:v>36</c:v>
                </c:pt>
                <c:pt idx="32">
                  <c:v>--</c:v>
                </c:pt>
                <c:pt idx="33">
                  <c:v>28</c:v>
                </c:pt>
                <c:pt idx="35">
                  <c:v>30</c:v>
                </c:pt>
                <c:pt idx="36">
                  <c:v>25</c:v>
                </c:pt>
                <c:pt idx="37">
                  <c:v>31</c:v>
                </c:pt>
                <c:pt idx="38">
                  <c:v>--</c:v>
                </c:pt>
                <c:pt idx="39">
                  <c:v>28</c:v>
                </c:pt>
                <c:pt idx="40">
                  <c:v>34</c:v>
                </c:pt>
                <c:pt idx="41">
                  <c:v>34</c:v>
                </c:pt>
                <c:pt idx="42">
                  <c:v>27</c:v>
                </c:pt>
              </c:strCache>
            </c:strRef>
          </c:xVal>
          <c:yVal>
            <c:numRef>
              <c:f>'2F. Platoro Conejos'!$AD$15:$AD$57</c:f>
              <c:numCache>
                <c:formatCode>0</c:formatCode>
                <c:ptCount val="43"/>
                <c:pt idx="1">
                  <c:v>202.77395999999999</c:v>
                </c:pt>
                <c:pt idx="2">
                  <c:v>155.7088</c:v>
                </c:pt>
                <c:pt idx="3">
                  <c:v>151.6112</c:v>
                </c:pt>
                <c:pt idx="4">
                  <c:v>123.9682</c:v>
                </c:pt>
                <c:pt idx="5">
                  <c:v>155.73339999999999</c:v>
                </c:pt>
                <c:pt idx="9">
                  <c:v>158.40089999999998</c:v>
                </c:pt>
                <c:pt idx="10">
                  <c:v>151.25733</c:v>
                </c:pt>
                <c:pt idx="12">
                  <c:v>217.37220000000002</c:v>
                </c:pt>
                <c:pt idx="13">
                  <c:v>218.81447999999997</c:v>
                </c:pt>
                <c:pt idx="14">
                  <c:v>206.9973</c:v>
                </c:pt>
                <c:pt idx="15">
                  <c:v>225.95</c:v>
                </c:pt>
                <c:pt idx="16">
                  <c:v>178.005</c:v>
                </c:pt>
                <c:pt idx="18">
                  <c:v>160.29749999999999</c:v>
                </c:pt>
                <c:pt idx="19">
                  <c:v>184.61850000000001</c:v>
                </c:pt>
                <c:pt idx="23" formatCode="General">
                  <c:v>144</c:v>
                </c:pt>
                <c:pt idx="24" formatCode="General">
                  <c:v>174</c:v>
                </c:pt>
                <c:pt idx="25" formatCode="General">
                  <c:v>215</c:v>
                </c:pt>
                <c:pt idx="26" formatCode="General">
                  <c:v>157</c:v>
                </c:pt>
                <c:pt idx="27" formatCode="General">
                  <c:v>183</c:v>
                </c:pt>
                <c:pt idx="28" formatCode="General">
                  <c:v>253</c:v>
                </c:pt>
                <c:pt idx="29" formatCode="General">
                  <c:v>200</c:v>
                </c:pt>
                <c:pt idx="30" formatCode="General">
                  <c:v>196</c:v>
                </c:pt>
                <c:pt idx="31" formatCode="General">
                  <c:v>229</c:v>
                </c:pt>
                <c:pt idx="32" formatCode="General">
                  <c:v>175</c:v>
                </c:pt>
                <c:pt idx="33" formatCode="General">
                  <c:v>153</c:v>
                </c:pt>
                <c:pt idx="35" formatCode="General">
                  <c:v>151</c:v>
                </c:pt>
                <c:pt idx="36" formatCode="General">
                  <c:v>134</c:v>
                </c:pt>
                <c:pt idx="37" formatCode="General">
                  <c:v>143</c:v>
                </c:pt>
                <c:pt idx="38" formatCode="General">
                  <c:v>149</c:v>
                </c:pt>
                <c:pt idx="39" formatCode="General">
                  <c:v>143</c:v>
                </c:pt>
                <c:pt idx="40" formatCode="General">
                  <c:v>155</c:v>
                </c:pt>
                <c:pt idx="41" formatCode="General">
                  <c:v>156</c:v>
                </c:pt>
                <c:pt idx="42" formatCode="General">
                  <c:v>160</c:v>
                </c:pt>
              </c:numCache>
            </c:numRef>
          </c:yVal>
          <c:smooth val="0"/>
          <c:extLst>
            <c:ext xmlns:c16="http://schemas.microsoft.com/office/drawing/2014/chart" uri="{C3380CC4-5D6E-409C-BE32-E72D297353CC}">
              <c16:uniqueId val="{00000006-4C64-F449-8B6C-34057EDC0D45}"/>
            </c:ext>
          </c:extLst>
        </c:ser>
        <c:dLbls>
          <c:showLegendKey val="0"/>
          <c:showVal val="0"/>
          <c:showCatName val="0"/>
          <c:showSerName val="0"/>
          <c:showPercent val="0"/>
          <c:showBubbleSize val="0"/>
        </c:dLbls>
        <c:axId val="2113403320"/>
        <c:axId val="2113404008"/>
      </c:scatterChart>
      <c:valAx>
        <c:axId val="2113403320"/>
        <c:scaling>
          <c:orientation val="minMax"/>
          <c:max val="120"/>
          <c:min val="20"/>
        </c:scaling>
        <c:delete val="0"/>
        <c:axPos val="b"/>
        <c:majorGridlines/>
        <c:title>
          <c:tx>
            <c:rich>
              <a:bodyPr/>
              <a:lstStyle/>
              <a:p>
                <a:pPr>
                  <a:defRPr/>
                </a:pPr>
                <a:r>
                  <a:rPr lang="en-US"/>
                  <a:t>La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113404008"/>
        <c:crosses val="autoZero"/>
        <c:crossBetween val="midCat"/>
        <c:majorUnit val="10"/>
        <c:minorUnit val="1"/>
      </c:valAx>
      <c:valAx>
        <c:axId val="2113404008"/>
        <c:scaling>
          <c:orientation val="minMax"/>
          <c:min val="100"/>
        </c:scaling>
        <c:delete val="0"/>
        <c:axPos val="l"/>
        <c:majorGridlines/>
        <c:title>
          <c:tx>
            <c:rich>
              <a:bodyPr rot="-5400000" vert="horz"/>
              <a:lstStyle/>
              <a:p>
                <a:pPr>
                  <a:defRPr/>
                </a:pPr>
                <a:r>
                  <a:rPr lang="en-US"/>
                  <a:t>Zr (ppm)</a:t>
                </a:r>
              </a:p>
            </c:rich>
          </c:tx>
          <c:overlay val="0"/>
        </c:title>
        <c:numFmt formatCode="0" sourceLinked="1"/>
        <c:majorTickMark val="out"/>
        <c:minorTickMark val="none"/>
        <c:tickLblPos val="nextTo"/>
        <c:crossAx val="2113403320"/>
        <c:crosses val="autoZero"/>
        <c:crossBetween val="midCat"/>
      </c:valAx>
    </c:plotArea>
    <c:legend>
      <c:legendPos val="r"/>
      <c:layout>
        <c:manualLayout>
          <c:xMode val="edge"/>
          <c:yMode val="edge"/>
          <c:x val="8.3645249235659094E-2"/>
          <c:y val="2.2921689162731199E-2"/>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BZT'!$AD$7:$AD$50</c:f>
              <c:numCache>
                <c:formatCode>0</c:formatCode>
                <c:ptCount val="44"/>
                <c:pt idx="0">
                  <c:v>1711.6</c:v>
                </c:pt>
                <c:pt idx="1">
                  <c:v>1267.5999999999999</c:v>
                </c:pt>
                <c:pt idx="2">
                  <c:v>1380.2991999999999</c:v>
                </c:pt>
                <c:pt idx="3">
                  <c:v>1368.6</c:v>
                </c:pt>
                <c:pt idx="4">
                  <c:v>1528.1</c:v>
                </c:pt>
                <c:pt idx="5">
                  <c:v>1898.5216499999999</c:v>
                </c:pt>
                <c:pt idx="6">
                  <c:v>1244.9000000000001</c:v>
                </c:pt>
                <c:pt idx="7">
                  <c:v>1637.7</c:v>
                </c:pt>
                <c:pt idx="8">
                  <c:v>1155.8</c:v>
                </c:pt>
                <c:pt idx="9">
                  <c:v>1639.5</c:v>
                </c:pt>
                <c:pt idx="10">
                  <c:v>1797.4</c:v>
                </c:pt>
                <c:pt idx="11">
                  <c:v>1363.3176088</c:v>
                </c:pt>
                <c:pt idx="12">
                  <c:v>1463.1</c:v>
                </c:pt>
                <c:pt idx="13">
                  <c:v>1460.6</c:v>
                </c:pt>
                <c:pt idx="14">
                  <c:v>1365.5</c:v>
                </c:pt>
                <c:pt idx="15">
                  <c:v>1557.3</c:v>
                </c:pt>
                <c:pt idx="16">
                  <c:v>1406.0016000000001</c:v>
                </c:pt>
                <c:pt idx="17">
                  <c:v>1180.6036000000001</c:v>
                </c:pt>
                <c:pt idx="18">
                  <c:v>1613.92905</c:v>
                </c:pt>
                <c:pt idx="19">
                  <c:v>1284.5</c:v>
                </c:pt>
                <c:pt idx="20">
                  <c:v>1590</c:v>
                </c:pt>
                <c:pt idx="21">
                  <c:v>1570</c:v>
                </c:pt>
                <c:pt idx="22">
                  <c:v>1377.3</c:v>
                </c:pt>
                <c:pt idx="23">
                  <c:v>1391.1520500000001</c:v>
                </c:pt>
                <c:pt idx="24">
                  <c:v>1390.7</c:v>
                </c:pt>
                <c:pt idx="25">
                  <c:v>1330.758</c:v>
                </c:pt>
                <c:pt idx="26">
                  <c:v>1625.6</c:v>
                </c:pt>
                <c:pt idx="27">
                  <c:v>1210</c:v>
                </c:pt>
                <c:pt idx="28">
                  <c:v>1565.6</c:v>
                </c:pt>
                <c:pt idx="29">
                  <c:v>1225.5999999999999</c:v>
                </c:pt>
                <c:pt idx="30">
                  <c:v>1563.4</c:v>
                </c:pt>
                <c:pt idx="31">
                  <c:v>1517.2</c:v>
                </c:pt>
                <c:pt idx="32">
                  <c:v>1641.4</c:v>
                </c:pt>
                <c:pt idx="33">
                  <c:v>1157.7</c:v>
                </c:pt>
                <c:pt idx="34">
                  <c:v>987.7</c:v>
                </c:pt>
                <c:pt idx="35">
                  <c:v>453.6</c:v>
                </c:pt>
                <c:pt idx="36">
                  <c:v>1074.7485000000001</c:v>
                </c:pt>
                <c:pt idx="37">
                  <c:v>501.3</c:v>
                </c:pt>
                <c:pt idx="40">
                  <c:v>1320</c:v>
                </c:pt>
                <c:pt idx="41">
                  <c:v>1260</c:v>
                </c:pt>
                <c:pt idx="42">
                  <c:v>1309.5999999999999</c:v>
                </c:pt>
                <c:pt idx="43">
                  <c:v>1252.5</c:v>
                </c:pt>
              </c:numCache>
            </c:numRef>
          </c:xVal>
          <c:yVal>
            <c:numRef>
              <c:f>'2G. Rawley &amp; BZT'!$AE$7:$AE$50</c:f>
              <c:numCache>
                <c:formatCode>0</c:formatCode>
                <c:ptCount val="44"/>
                <c:pt idx="0">
                  <c:v>80</c:v>
                </c:pt>
                <c:pt idx="1">
                  <c:v>53.1</c:v>
                </c:pt>
                <c:pt idx="2">
                  <c:v>48.493200000000002</c:v>
                </c:pt>
                <c:pt idx="3">
                  <c:v>53.7</c:v>
                </c:pt>
                <c:pt idx="4">
                  <c:v>67.900000000000006</c:v>
                </c:pt>
                <c:pt idx="5">
                  <c:v>70.144649999999999</c:v>
                </c:pt>
                <c:pt idx="6">
                  <c:v>76.8</c:v>
                </c:pt>
                <c:pt idx="7">
                  <c:v>56.9</c:v>
                </c:pt>
                <c:pt idx="8">
                  <c:v>78</c:v>
                </c:pt>
                <c:pt idx="9">
                  <c:v>58.2</c:v>
                </c:pt>
                <c:pt idx="10">
                  <c:v>66.599999999999994</c:v>
                </c:pt>
                <c:pt idx="11">
                  <c:v>59.225000000000001</c:v>
                </c:pt>
                <c:pt idx="12">
                  <c:v>59.5</c:v>
                </c:pt>
                <c:pt idx="13">
                  <c:v>67.400000000000006</c:v>
                </c:pt>
                <c:pt idx="14">
                  <c:v>68.3</c:v>
                </c:pt>
                <c:pt idx="15">
                  <c:v>62.6</c:v>
                </c:pt>
                <c:pt idx="16">
                  <c:v>61.645600000000002</c:v>
                </c:pt>
                <c:pt idx="17">
                  <c:v>76.805999999999997</c:v>
                </c:pt>
                <c:pt idx="18">
                  <c:v>65.628900000000002</c:v>
                </c:pt>
                <c:pt idx="19">
                  <c:v>59.9</c:v>
                </c:pt>
                <c:pt idx="20">
                  <c:v>71</c:v>
                </c:pt>
                <c:pt idx="21">
                  <c:v>71</c:v>
                </c:pt>
                <c:pt idx="22">
                  <c:v>61.7</c:v>
                </c:pt>
                <c:pt idx="23">
                  <c:v>50.777100000000004</c:v>
                </c:pt>
                <c:pt idx="24">
                  <c:v>64.5</c:v>
                </c:pt>
                <c:pt idx="25">
                  <c:v>74.645999999999987</c:v>
                </c:pt>
                <c:pt idx="26">
                  <c:v>63.6</c:v>
                </c:pt>
                <c:pt idx="27">
                  <c:v>104</c:v>
                </c:pt>
                <c:pt idx="28">
                  <c:v>64</c:v>
                </c:pt>
                <c:pt idx="29">
                  <c:v>57</c:v>
                </c:pt>
                <c:pt idx="30">
                  <c:v>17.5</c:v>
                </c:pt>
                <c:pt idx="31">
                  <c:v>13.9</c:v>
                </c:pt>
                <c:pt idx="32">
                  <c:v>52.7</c:v>
                </c:pt>
                <c:pt idx="33">
                  <c:v>65.599999999999994</c:v>
                </c:pt>
                <c:pt idx="34">
                  <c:v>69.5</c:v>
                </c:pt>
                <c:pt idx="35">
                  <c:v>77.8</c:v>
                </c:pt>
                <c:pt idx="36">
                  <c:v>52.583400000000005</c:v>
                </c:pt>
                <c:pt idx="37">
                  <c:v>66.8</c:v>
                </c:pt>
                <c:pt idx="40">
                  <c:v>97</c:v>
                </c:pt>
                <c:pt idx="41">
                  <c:v>97</c:v>
                </c:pt>
                <c:pt idx="42">
                  <c:v>72.3</c:v>
                </c:pt>
                <c:pt idx="43">
                  <c:v>79.3</c:v>
                </c:pt>
              </c:numCache>
            </c:numRef>
          </c:yVal>
          <c:smooth val="0"/>
          <c:extLst>
            <c:ext xmlns:c16="http://schemas.microsoft.com/office/drawing/2014/chart" uri="{C3380CC4-5D6E-409C-BE32-E72D297353CC}">
              <c16:uniqueId val="{00000000-D7A6-8C44-8B65-DD6638AF8DD0}"/>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Cr'!$AG$5:$AG$22</c:f>
              <c:numCache>
                <c:formatCode>0</c:formatCode>
                <c:ptCount val="18"/>
                <c:pt idx="0">
                  <c:v>1585.6</c:v>
                </c:pt>
                <c:pt idx="1">
                  <c:v>1755.4</c:v>
                </c:pt>
                <c:pt idx="2">
                  <c:v>1761.2</c:v>
                </c:pt>
                <c:pt idx="3">
                  <c:v>1433.9</c:v>
                </c:pt>
                <c:pt idx="4">
                  <c:v>1554.4</c:v>
                </c:pt>
                <c:pt idx="5">
                  <c:v>1553.2</c:v>
                </c:pt>
                <c:pt idx="6">
                  <c:v>1661.5</c:v>
                </c:pt>
                <c:pt idx="7">
                  <c:v>1901.3751999999999</c:v>
                </c:pt>
                <c:pt idx="8">
                  <c:v>1783.8</c:v>
                </c:pt>
                <c:pt idx="9">
                  <c:v>2080.0872000000004</c:v>
                </c:pt>
                <c:pt idx="10">
                  <c:v>2045.5</c:v>
                </c:pt>
                <c:pt idx="11">
                  <c:v>1725.7755999999999</c:v>
                </c:pt>
                <c:pt idx="12">
                  <c:v>2275.6</c:v>
                </c:pt>
                <c:pt idx="13">
                  <c:v>1959.6</c:v>
                </c:pt>
                <c:pt idx="14">
                  <c:v>1967.4</c:v>
                </c:pt>
                <c:pt idx="15">
                  <c:v>1599.6</c:v>
                </c:pt>
                <c:pt idx="16" formatCode="General">
                  <c:v>1806</c:v>
                </c:pt>
                <c:pt idx="17">
                  <c:v>1587.2</c:v>
                </c:pt>
              </c:numCache>
            </c:numRef>
          </c:xVal>
          <c:yVal>
            <c:numRef>
              <c:f>'2E. Jacks Cr'!$AH$5:$AH$22</c:f>
              <c:numCache>
                <c:formatCode>0</c:formatCode>
                <c:ptCount val="18"/>
                <c:pt idx="0">
                  <c:v>61</c:v>
                </c:pt>
                <c:pt idx="1">
                  <c:v>63.4</c:v>
                </c:pt>
                <c:pt idx="2">
                  <c:v>65.8</c:v>
                </c:pt>
                <c:pt idx="3">
                  <c:v>40.700000000000003</c:v>
                </c:pt>
                <c:pt idx="4">
                  <c:v>63.4</c:v>
                </c:pt>
                <c:pt idx="5">
                  <c:v>52.1</c:v>
                </c:pt>
                <c:pt idx="6">
                  <c:v>57.9</c:v>
                </c:pt>
                <c:pt idx="7">
                  <c:v>70.28</c:v>
                </c:pt>
                <c:pt idx="8">
                  <c:v>66.5</c:v>
                </c:pt>
                <c:pt idx="9">
                  <c:v>80.822000000000003</c:v>
                </c:pt>
                <c:pt idx="10">
                  <c:v>73.5</c:v>
                </c:pt>
                <c:pt idx="11">
                  <c:v>69.476799999999997</c:v>
                </c:pt>
                <c:pt idx="12">
                  <c:v>64.599999999999994</c:v>
                </c:pt>
                <c:pt idx="13">
                  <c:v>74.400000000000006</c:v>
                </c:pt>
                <c:pt idx="14">
                  <c:v>95</c:v>
                </c:pt>
                <c:pt idx="15">
                  <c:v>69.599999999999994</c:v>
                </c:pt>
                <c:pt idx="16" formatCode="General">
                  <c:v>45</c:v>
                </c:pt>
                <c:pt idx="17">
                  <c:v>42.300000000000004</c:v>
                </c:pt>
              </c:numCache>
            </c:numRef>
          </c:yVal>
          <c:smooth val="0"/>
          <c:extLst>
            <c:ext xmlns:c16="http://schemas.microsoft.com/office/drawing/2014/chart" uri="{C3380CC4-5D6E-409C-BE32-E72D297353CC}">
              <c16:uniqueId val="{00000001-D7A6-8C44-8B65-DD6638AF8DD0}"/>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Volc'!$AF$5:$AF$30</c:f>
              <c:numCache>
                <c:formatCode>0</c:formatCode>
                <c:ptCount val="26"/>
                <c:pt idx="0">
                  <c:v>2091.5950500000004</c:v>
                </c:pt>
                <c:pt idx="1">
                  <c:v>1370.7</c:v>
                </c:pt>
                <c:pt idx="2">
                  <c:v>1508.36085</c:v>
                </c:pt>
                <c:pt idx="3">
                  <c:v>1610</c:v>
                </c:pt>
                <c:pt idx="4">
                  <c:v>1489.6957500000001</c:v>
                </c:pt>
                <c:pt idx="5">
                  <c:v>1698.9255000000001</c:v>
                </c:pt>
                <c:pt idx="6">
                  <c:v>1684.6758</c:v>
                </c:pt>
                <c:pt idx="7">
                  <c:v>1646.2417500000001</c:v>
                </c:pt>
                <c:pt idx="8">
                  <c:v>1847.9452500000002</c:v>
                </c:pt>
                <c:pt idx="9">
                  <c:v>1695.1122</c:v>
                </c:pt>
                <c:pt idx="10">
                  <c:v>2008.8063</c:v>
                </c:pt>
                <c:pt idx="11">
                  <c:v>1654.4704499999998</c:v>
                </c:pt>
                <c:pt idx="12">
                  <c:v>1560</c:v>
                </c:pt>
                <c:pt idx="13">
                  <c:v>1968.4656</c:v>
                </c:pt>
                <c:pt idx="14">
                  <c:v>2065.9054499999997</c:v>
                </c:pt>
                <c:pt idx="15">
                  <c:v>1510</c:v>
                </c:pt>
                <c:pt idx="16">
                  <c:v>2040.9</c:v>
                </c:pt>
                <c:pt idx="17">
                  <c:v>2430</c:v>
                </c:pt>
                <c:pt idx="18">
                  <c:v>2410</c:v>
                </c:pt>
                <c:pt idx="19">
                  <c:v>2390</c:v>
                </c:pt>
                <c:pt idx="20">
                  <c:v>2300</c:v>
                </c:pt>
                <c:pt idx="21">
                  <c:v>2330</c:v>
                </c:pt>
                <c:pt idx="22">
                  <c:v>2113.7724000000003</c:v>
                </c:pt>
                <c:pt idx="23">
                  <c:v>2075.0373</c:v>
                </c:pt>
                <c:pt idx="24" formatCode="General">
                  <c:v>1700</c:v>
                </c:pt>
                <c:pt idx="25">
                  <c:v>1950</c:v>
                </c:pt>
              </c:numCache>
            </c:numRef>
          </c:xVal>
          <c:yVal>
            <c:numRef>
              <c:f>'2D. Tracy Volc'!$AG$5:$AG$30</c:f>
              <c:numCache>
                <c:formatCode>0</c:formatCode>
                <c:ptCount val="26"/>
                <c:pt idx="0">
                  <c:v>98.443349999999995</c:v>
                </c:pt>
                <c:pt idx="1">
                  <c:v>60.099999999999994</c:v>
                </c:pt>
                <c:pt idx="2">
                  <c:v>53.185500000000005</c:v>
                </c:pt>
                <c:pt idx="3">
                  <c:v>48</c:v>
                </c:pt>
                <c:pt idx="4">
                  <c:v>55.593900000000005</c:v>
                </c:pt>
                <c:pt idx="5">
                  <c:v>59.005800000000001</c:v>
                </c:pt>
                <c:pt idx="6">
                  <c:v>55.794600000000003</c:v>
                </c:pt>
                <c:pt idx="7">
                  <c:v>54.891450000000006</c:v>
                </c:pt>
                <c:pt idx="8">
                  <c:v>63.421200000000006</c:v>
                </c:pt>
                <c:pt idx="9">
                  <c:v>57.400200000000005</c:v>
                </c:pt>
                <c:pt idx="10">
                  <c:v>63.92295</c:v>
                </c:pt>
                <c:pt idx="11">
                  <c:v>40.641750000000002</c:v>
                </c:pt>
                <c:pt idx="12">
                  <c:v>55</c:v>
                </c:pt>
                <c:pt idx="13">
                  <c:v>66.833100000000002</c:v>
                </c:pt>
                <c:pt idx="14">
                  <c:v>64.725750000000005</c:v>
                </c:pt>
                <c:pt idx="15">
                  <c:v>56</c:v>
                </c:pt>
                <c:pt idx="16">
                  <c:v>64.3</c:v>
                </c:pt>
                <c:pt idx="17">
                  <c:v>88</c:v>
                </c:pt>
                <c:pt idx="18">
                  <c:v>117</c:v>
                </c:pt>
                <c:pt idx="19">
                  <c:v>103</c:v>
                </c:pt>
                <c:pt idx="20">
                  <c:v>89</c:v>
                </c:pt>
                <c:pt idx="21">
                  <c:v>97</c:v>
                </c:pt>
                <c:pt idx="22">
                  <c:v>71.549549999999996</c:v>
                </c:pt>
                <c:pt idx="23">
                  <c:v>66.331350000000015</c:v>
                </c:pt>
                <c:pt idx="24" formatCode="General">
                  <c:v>76</c:v>
                </c:pt>
                <c:pt idx="25">
                  <c:v>90</c:v>
                </c:pt>
              </c:numCache>
            </c:numRef>
          </c:yVal>
          <c:smooth val="0"/>
          <c:extLst>
            <c:ext xmlns:c16="http://schemas.microsoft.com/office/drawing/2014/chart" uri="{C3380CC4-5D6E-409C-BE32-E72D297353CC}">
              <c16:uniqueId val="{00000002-D7A6-8C44-8B65-DD6638AF8DD0}"/>
            </c:ext>
          </c:extLst>
        </c:ser>
        <c:ser>
          <c:idx val="0"/>
          <c:order val="3"/>
          <c:tx>
            <c:v>Biedell-Lime</c:v>
          </c:tx>
          <c:spPr>
            <a:ln w="31750">
              <a:noFill/>
            </a:ln>
          </c:spPr>
          <c:xVal>
            <c:numRef>
              <c:f>'2A. BLVC'!$AI$5:$AI$77</c:f>
              <c:numCache>
                <c:formatCode>0</c:formatCode>
                <c:ptCount val="73"/>
                <c:pt idx="0">
                  <c:v>1109.3824999999999</c:v>
                </c:pt>
                <c:pt idx="1">
                  <c:v>1461.8357080000001</c:v>
                </c:pt>
                <c:pt idx="2">
                  <c:v>1393.5124999999998</c:v>
                </c:pt>
                <c:pt idx="3">
                  <c:v>1777.2725</c:v>
                </c:pt>
                <c:pt idx="4">
                  <c:v>1590.1277399999999</c:v>
                </c:pt>
                <c:pt idx="5">
                  <c:v>1511.1163556799997</c:v>
                </c:pt>
                <c:pt idx="7">
                  <c:v>1256.9529600000001</c:v>
                </c:pt>
                <c:pt idx="8">
                  <c:v>1496.3895505599999</c:v>
                </c:pt>
                <c:pt idx="10">
                  <c:v>1832.1209051199999</c:v>
                </c:pt>
                <c:pt idx="11">
                  <c:v>2059.1923191999999</c:v>
                </c:pt>
                <c:pt idx="12">
                  <c:v>1494.27</c:v>
                </c:pt>
                <c:pt idx="13">
                  <c:v>1670</c:v>
                </c:pt>
                <c:pt idx="16">
                  <c:v>1381.6573200000003</c:v>
                </c:pt>
                <c:pt idx="17">
                  <c:v>1487.71</c:v>
                </c:pt>
                <c:pt idx="18">
                  <c:v>1507.7331707200001</c:v>
                </c:pt>
                <c:pt idx="19">
                  <c:v>1301.365</c:v>
                </c:pt>
                <c:pt idx="20">
                  <c:v>1314.1775</c:v>
                </c:pt>
                <c:pt idx="22">
                  <c:v>1482.3592835199997</c:v>
                </c:pt>
                <c:pt idx="23">
                  <c:v>1546.6486684000001</c:v>
                </c:pt>
                <c:pt idx="24">
                  <c:v>1474.5900000000001</c:v>
                </c:pt>
                <c:pt idx="25">
                  <c:v>1690.9675</c:v>
                </c:pt>
                <c:pt idx="26">
                  <c:v>1424.7749999999999</c:v>
                </c:pt>
                <c:pt idx="28">
                  <c:v>1369.6907400000002</c:v>
                </c:pt>
                <c:pt idx="29">
                  <c:v>2900.0682465999998</c:v>
                </c:pt>
                <c:pt idx="30">
                  <c:v>1774.5072553599998</c:v>
                </c:pt>
                <c:pt idx="32">
                  <c:v>2288.7474999999995</c:v>
                </c:pt>
                <c:pt idx="33">
                  <c:v>1639.7175</c:v>
                </c:pt>
                <c:pt idx="34">
                  <c:v>1653.2537058399996</c:v>
                </c:pt>
                <c:pt idx="35">
                  <c:v>1342.1886000000002</c:v>
                </c:pt>
                <c:pt idx="38">
                  <c:v>1725.9199999999998</c:v>
                </c:pt>
                <c:pt idx="40">
                  <c:v>1650</c:v>
                </c:pt>
                <c:pt idx="41">
                  <c:v>1820</c:v>
                </c:pt>
                <c:pt idx="42">
                  <c:v>1800</c:v>
                </c:pt>
                <c:pt idx="43">
                  <c:v>1521.9449999999999</c:v>
                </c:pt>
                <c:pt idx="44">
                  <c:v>1453.0649999999998</c:v>
                </c:pt>
                <c:pt idx="47">
                  <c:v>843</c:v>
                </c:pt>
                <c:pt idx="48">
                  <c:v>1100</c:v>
                </c:pt>
                <c:pt idx="49">
                  <c:v>1092</c:v>
                </c:pt>
                <c:pt idx="50">
                  <c:v>1815</c:v>
                </c:pt>
                <c:pt idx="51">
                  <c:v>1817</c:v>
                </c:pt>
                <c:pt idx="52">
                  <c:v>1638</c:v>
                </c:pt>
                <c:pt idx="53">
                  <c:v>1711</c:v>
                </c:pt>
                <c:pt idx="54">
                  <c:v>1333</c:v>
                </c:pt>
                <c:pt idx="55">
                  <c:v>1463</c:v>
                </c:pt>
                <c:pt idx="56">
                  <c:v>1475</c:v>
                </c:pt>
                <c:pt idx="57">
                  <c:v>1854</c:v>
                </c:pt>
                <c:pt idx="58">
                  <c:v>1485</c:v>
                </c:pt>
                <c:pt idx="59">
                  <c:v>1490</c:v>
                </c:pt>
                <c:pt idx="60">
                  <c:v>1760</c:v>
                </c:pt>
                <c:pt idx="61">
                  <c:v>1375</c:v>
                </c:pt>
                <c:pt idx="62">
                  <c:v>1562</c:v>
                </c:pt>
                <c:pt idx="63">
                  <c:v>1976</c:v>
                </c:pt>
                <c:pt idx="64">
                  <c:v>1396</c:v>
                </c:pt>
                <c:pt idx="65">
                  <c:v>1497</c:v>
                </c:pt>
                <c:pt idx="66">
                  <c:v>1508</c:v>
                </c:pt>
                <c:pt idx="67">
                  <c:v>1503</c:v>
                </c:pt>
                <c:pt idx="68">
                  <c:v>1303</c:v>
                </c:pt>
                <c:pt idx="69">
                  <c:v>1485</c:v>
                </c:pt>
                <c:pt idx="70">
                  <c:v>1902</c:v>
                </c:pt>
                <c:pt idx="71">
                  <c:v>1477</c:v>
                </c:pt>
                <c:pt idx="72">
                  <c:v>1513</c:v>
                </c:pt>
              </c:numCache>
            </c:numRef>
          </c:xVal>
          <c:yVal>
            <c:numRef>
              <c:f>'2A. BLVC'!$AJ$5:$AJ$77</c:f>
              <c:numCache>
                <c:formatCode>0</c:formatCode>
                <c:ptCount val="73"/>
                <c:pt idx="0">
                  <c:v>36.1</c:v>
                </c:pt>
                <c:pt idx="1">
                  <c:v>47.689</c:v>
                </c:pt>
                <c:pt idx="2">
                  <c:v>36.6</c:v>
                </c:pt>
                <c:pt idx="3">
                  <c:v>51.8</c:v>
                </c:pt>
                <c:pt idx="4">
                  <c:v>46.9</c:v>
                </c:pt>
                <c:pt idx="5">
                  <c:v>67.596000000000004</c:v>
                </c:pt>
                <c:pt idx="7">
                  <c:v>41.9</c:v>
                </c:pt>
                <c:pt idx="8">
                  <c:v>52.322399999999995</c:v>
                </c:pt>
                <c:pt idx="10">
                  <c:v>48.710400000000007</c:v>
                </c:pt>
                <c:pt idx="11">
                  <c:v>62.952000000000012</c:v>
                </c:pt>
                <c:pt idx="12">
                  <c:v>39.9</c:v>
                </c:pt>
                <c:pt idx="13">
                  <c:v>62</c:v>
                </c:pt>
                <c:pt idx="16">
                  <c:v>43.9</c:v>
                </c:pt>
                <c:pt idx="17">
                  <c:v>44.5</c:v>
                </c:pt>
                <c:pt idx="18">
                  <c:v>48.091200000000001</c:v>
                </c:pt>
                <c:pt idx="19">
                  <c:v>42.199999999999996</c:v>
                </c:pt>
                <c:pt idx="20">
                  <c:v>42.300000000000004</c:v>
                </c:pt>
                <c:pt idx="22">
                  <c:v>49.948799999999999</c:v>
                </c:pt>
                <c:pt idx="23">
                  <c:v>54.692999999999998</c:v>
                </c:pt>
                <c:pt idx="24">
                  <c:v>46.3</c:v>
                </c:pt>
                <c:pt idx="25">
                  <c:v>39.1</c:v>
                </c:pt>
                <c:pt idx="26">
                  <c:v>42.900000000000006</c:v>
                </c:pt>
                <c:pt idx="28">
                  <c:v>38.299999999999997</c:v>
                </c:pt>
                <c:pt idx="29">
                  <c:v>41.984699999999989</c:v>
                </c:pt>
                <c:pt idx="30">
                  <c:v>33.952799999999996</c:v>
                </c:pt>
                <c:pt idx="32">
                  <c:v>41.3</c:v>
                </c:pt>
                <c:pt idx="33">
                  <c:v>41.3</c:v>
                </c:pt>
                <c:pt idx="34">
                  <c:v>41.583699999999993</c:v>
                </c:pt>
                <c:pt idx="35">
                  <c:v>37.1</c:v>
                </c:pt>
                <c:pt idx="38">
                  <c:v>40.099999999999994</c:v>
                </c:pt>
                <c:pt idx="40">
                  <c:v>39</c:v>
                </c:pt>
                <c:pt idx="41">
                  <c:v>37</c:v>
                </c:pt>
                <c:pt idx="42">
                  <c:v>32</c:v>
                </c:pt>
                <c:pt idx="43">
                  <c:v>35.200000000000003</c:v>
                </c:pt>
                <c:pt idx="44">
                  <c:v>37.5</c:v>
                </c:pt>
                <c:pt idx="47">
                  <c:v>27</c:v>
                </c:pt>
                <c:pt idx="48">
                  <c:v>36</c:v>
                </c:pt>
                <c:pt idx="52">
                  <c:v>44</c:v>
                </c:pt>
                <c:pt idx="62">
                  <c:v>50</c:v>
                </c:pt>
                <c:pt idx="68">
                  <c:v>49</c:v>
                </c:pt>
                <c:pt idx="72">
                  <c:v>48</c:v>
                </c:pt>
              </c:numCache>
            </c:numRef>
          </c:yVal>
          <c:smooth val="0"/>
          <c:extLst>
            <c:ext xmlns:c16="http://schemas.microsoft.com/office/drawing/2014/chart" uri="{C3380CC4-5D6E-409C-BE32-E72D297353CC}">
              <c16:uniqueId val="{00000003-D7A6-8C44-8B65-DD6638AF8DD0}"/>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Baughman'!$AI$6:$AI$40</c:f>
              <c:numCache>
                <c:formatCode>0</c:formatCode>
                <c:ptCount val="35"/>
                <c:pt idx="0">
                  <c:v>1181.2350000000001</c:v>
                </c:pt>
                <c:pt idx="1">
                  <c:v>1007.9074999999999</c:v>
                </c:pt>
                <c:pt idx="2">
                  <c:v>1270.3074999999999</c:v>
                </c:pt>
                <c:pt idx="3">
                  <c:v>1654.9899999999998</c:v>
                </c:pt>
                <c:pt idx="4">
                  <c:v>1520.0579607999996</c:v>
                </c:pt>
                <c:pt idx="5">
                  <c:v>1386.5869366599998</c:v>
                </c:pt>
                <c:pt idx="6">
                  <c:v>1423.7505793599998</c:v>
                </c:pt>
                <c:pt idx="7">
                  <c:v>1203.2465243199999</c:v>
                </c:pt>
                <c:pt idx="9">
                  <c:v>1064.1676165599997</c:v>
                </c:pt>
                <c:pt idx="10">
                  <c:v>1475.9420504199998</c:v>
                </c:pt>
                <c:pt idx="11">
                  <c:v>1475.1948918399999</c:v>
                </c:pt>
                <c:pt idx="12">
                  <c:v>1226.8279637199998</c:v>
                </c:pt>
                <c:pt idx="13">
                  <c:v>1522.7584921599998</c:v>
                </c:pt>
                <c:pt idx="14">
                  <c:v>1857.4947923199998</c:v>
                </c:pt>
                <c:pt idx="15">
                  <c:v>1092.9944967999998</c:v>
                </c:pt>
                <c:pt idx="16">
                  <c:v>1256.8799564799999</c:v>
                </c:pt>
                <c:pt idx="18" formatCode="0_)">
                  <c:v>1182</c:v>
                </c:pt>
                <c:pt idx="19" formatCode="0_)">
                  <c:v>967</c:v>
                </c:pt>
                <c:pt idx="20" formatCode="0_)">
                  <c:v>1098</c:v>
                </c:pt>
                <c:pt idx="21" formatCode="0_)">
                  <c:v>1206</c:v>
                </c:pt>
                <c:pt idx="22" formatCode="0_)">
                  <c:v>1273</c:v>
                </c:pt>
                <c:pt idx="23" formatCode="0_)">
                  <c:v>1468</c:v>
                </c:pt>
                <c:pt idx="24" formatCode="0_)">
                  <c:v>1169</c:v>
                </c:pt>
                <c:pt idx="25" formatCode="0_)">
                  <c:v>1613</c:v>
                </c:pt>
                <c:pt idx="26" formatCode="0_)">
                  <c:v>1441</c:v>
                </c:pt>
                <c:pt idx="27" formatCode="0_)">
                  <c:v>1383</c:v>
                </c:pt>
                <c:pt idx="28" formatCode="0_)">
                  <c:v>1447</c:v>
                </c:pt>
                <c:pt idx="29" formatCode="0_)">
                  <c:v>1440</c:v>
                </c:pt>
                <c:pt idx="30" formatCode="0_)">
                  <c:v>1428</c:v>
                </c:pt>
                <c:pt idx="31" formatCode="0_)">
                  <c:v>1463</c:v>
                </c:pt>
                <c:pt idx="32" formatCode="0_)">
                  <c:v>1400</c:v>
                </c:pt>
                <c:pt idx="33" formatCode="0_)">
                  <c:v>1465</c:v>
                </c:pt>
                <c:pt idx="34" formatCode="0_)">
                  <c:v>1449</c:v>
                </c:pt>
              </c:numCache>
            </c:numRef>
          </c:xVal>
          <c:yVal>
            <c:numRef>
              <c:f>'2B. Baughman'!$AJ$6:$AJ$40</c:f>
              <c:numCache>
                <c:formatCode>0</c:formatCode>
                <c:ptCount val="35"/>
                <c:pt idx="0">
                  <c:v>38.299999999999997</c:v>
                </c:pt>
                <c:pt idx="1">
                  <c:v>25.799999999999997</c:v>
                </c:pt>
                <c:pt idx="2">
                  <c:v>39.1</c:v>
                </c:pt>
                <c:pt idx="3">
                  <c:v>49.699999999999996</c:v>
                </c:pt>
                <c:pt idx="4">
                  <c:v>61.877699999999997</c:v>
                </c:pt>
                <c:pt idx="5">
                  <c:v>47.079799999999992</c:v>
                </c:pt>
                <c:pt idx="6">
                  <c:v>50.671200000000006</c:v>
                </c:pt>
                <c:pt idx="7">
                  <c:v>44.066400000000002</c:v>
                </c:pt>
                <c:pt idx="9">
                  <c:v>56.059600000000003</c:v>
                </c:pt>
                <c:pt idx="10">
                  <c:v>53.082899999999995</c:v>
                </c:pt>
                <c:pt idx="11">
                  <c:v>49.02</c:v>
                </c:pt>
                <c:pt idx="12">
                  <c:v>57.205800000000004</c:v>
                </c:pt>
                <c:pt idx="13">
                  <c:v>40.041600000000003</c:v>
                </c:pt>
                <c:pt idx="14">
                  <c:v>64.809600000000003</c:v>
                </c:pt>
                <c:pt idx="15">
                  <c:v>49.226400000000005</c:v>
                </c:pt>
                <c:pt idx="16">
                  <c:v>40.144799999999996</c:v>
                </c:pt>
                <c:pt idx="20">
                  <c:v>35.700000000000003</c:v>
                </c:pt>
                <c:pt idx="31">
                  <c:v>51.6</c:v>
                </c:pt>
              </c:numCache>
            </c:numRef>
          </c:yVal>
          <c:smooth val="0"/>
          <c:extLst>
            <c:ext xmlns:c16="http://schemas.microsoft.com/office/drawing/2014/chart" uri="{C3380CC4-5D6E-409C-BE32-E72D297353CC}">
              <c16:uniqueId val="{00000004-D7A6-8C44-8B65-DD6638AF8DD0}"/>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Coon'!$AC$6:$AC$46</c:f>
              <c:numCache>
                <c:formatCode>General</c:formatCode>
                <c:ptCount val="41"/>
                <c:pt idx="0">
                  <c:v>1220</c:v>
                </c:pt>
                <c:pt idx="1">
                  <c:v>1310</c:v>
                </c:pt>
                <c:pt idx="2">
                  <c:v>967</c:v>
                </c:pt>
                <c:pt idx="3">
                  <c:v>1120</c:v>
                </c:pt>
                <c:pt idx="4">
                  <c:v>1170</c:v>
                </c:pt>
                <c:pt idx="5">
                  <c:v>1320</c:v>
                </c:pt>
                <c:pt idx="7">
                  <c:v>1005</c:v>
                </c:pt>
                <c:pt idx="8">
                  <c:v>990</c:v>
                </c:pt>
                <c:pt idx="9">
                  <c:v>987</c:v>
                </c:pt>
                <c:pt idx="10">
                  <c:v>1252</c:v>
                </c:pt>
                <c:pt idx="11">
                  <c:v>1124</c:v>
                </c:pt>
                <c:pt idx="12">
                  <c:v>1239</c:v>
                </c:pt>
                <c:pt idx="13">
                  <c:v>1002</c:v>
                </c:pt>
                <c:pt idx="14">
                  <c:v>1273</c:v>
                </c:pt>
                <c:pt idx="15">
                  <c:v>1269</c:v>
                </c:pt>
                <c:pt idx="16">
                  <c:v>1223</c:v>
                </c:pt>
                <c:pt idx="17">
                  <c:v>1242</c:v>
                </c:pt>
                <c:pt idx="18">
                  <c:v>1119</c:v>
                </c:pt>
                <c:pt idx="19">
                  <c:v>1172</c:v>
                </c:pt>
                <c:pt idx="20">
                  <c:v>1266</c:v>
                </c:pt>
                <c:pt idx="21">
                  <c:v>1217</c:v>
                </c:pt>
                <c:pt idx="22">
                  <c:v>1213</c:v>
                </c:pt>
                <c:pt idx="23">
                  <c:v>1311</c:v>
                </c:pt>
                <c:pt idx="24">
                  <c:v>1232</c:v>
                </c:pt>
                <c:pt idx="25">
                  <c:v>1236</c:v>
                </c:pt>
                <c:pt idx="26">
                  <c:v>1258</c:v>
                </c:pt>
                <c:pt idx="27">
                  <c:v>1298</c:v>
                </c:pt>
                <c:pt idx="28">
                  <c:v>1240</c:v>
                </c:pt>
                <c:pt idx="29">
                  <c:v>1412</c:v>
                </c:pt>
                <c:pt idx="30">
                  <c:v>1244</c:v>
                </c:pt>
                <c:pt idx="31">
                  <c:v>1306</c:v>
                </c:pt>
                <c:pt idx="32">
                  <c:v>1448</c:v>
                </c:pt>
                <c:pt idx="33">
                  <c:v>1404</c:v>
                </c:pt>
                <c:pt idx="34">
                  <c:v>1214</c:v>
                </c:pt>
                <c:pt idx="35">
                  <c:v>1717</c:v>
                </c:pt>
                <c:pt idx="36">
                  <c:v>1448</c:v>
                </c:pt>
                <c:pt idx="37">
                  <c:v>1558</c:v>
                </c:pt>
                <c:pt idx="38">
                  <c:v>1541</c:v>
                </c:pt>
                <c:pt idx="39">
                  <c:v>1729</c:v>
                </c:pt>
                <c:pt idx="40">
                  <c:v>1533</c:v>
                </c:pt>
              </c:numCache>
            </c:numRef>
          </c:xVal>
          <c:yVal>
            <c:numRef>
              <c:f>'2C. Summer Coon'!$AI$6:$AI$46</c:f>
              <c:numCache>
                <c:formatCode>0.0</c:formatCode>
                <c:ptCount val="41"/>
                <c:pt idx="0">
                  <c:v>42.7</c:v>
                </c:pt>
                <c:pt idx="1">
                  <c:v>38.5</c:v>
                </c:pt>
                <c:pt idx="2">
                  <c:v>31.8</c:v>
                </c:pt>
                <c:pt idx="3">
                  <c:v>36</c:v>
                </c:pt>
                <c:pt idx="4">
                  <c:v>50.6</c:v>
                </c:pt>
                <c:pt idx="5">
                  <c:v>47.8</c:v>
                </c:pt>
                <c:pt idx="13">
                  <c:v>30.8</c:v>
                </c:pt>
                <c:pt idx="21">
                  <c:v>36.4</c:v>
                </c:pt>
                <c:pt idx="24">
                  <c:v>36.1</c:v>
                </c:pt>
                <c:pt idx="31">
                  <c:v>32.1</c:v>
                </c:pt>
                <c:pt idx="39">
                  <c:v>56.7</c:v>
                </c:pt>
                <c:pt idx="40">
                  <c:v>35.9</c:v>
                </c:pt>
              </c:numCache>
            </c:numRef>
          </c:yVal>
          <c:smooth val="0"/>
          <c:extLst>
            <c:ext xmlns:c16="http://schemas.microsoft.com/office/drawing/2014/chart" uri="{C3380CC4-5D6E-409C-BE32-E72D297353CC}">
              <c16:uniqueId val="{00000005-D7A6-8C44-8B65-DD6638AF8DD0}"/>
            </c:ext>
          </c:extLst>
        </c:ser>
        <c:ser>
          <c:idx val="5"/>
          <c:order val="6"/>
          <c:tx>
            <c:v>Platoro Conejos</c:v>
          </c:tx>
          <c:spPr>
            <a:ln w="31750">
              <a:noFill/>
            </a:ln>
          </c:spPr>
          <c:marker>
            <c:symbol val="plus"/>
            <c:size val="7"/>
            <c:spPr>
              <a:ln w="12700">
                <a:solidFill>
                  <a:schemeClr val="tx1"/>
                </a:solidFill>
              </a:ln>
            </c:spPr>
          </c:marker>
          <c:xVal>
            <c:numRef>
              <c:f>'2F. Platoro Conejos'!$AA$16:$AA$57</c:f>
              <c:numCache>
                <c:formatCode>0</c:formatCode>
                <c:ptCount val="42"/>
                <c:pt idx="0">
                  <c:v>639.17999999999995</c:v>
                </c:pt>
                <c:pt idx="1">
                  <c:v>900.8</c:v>
                </c:pt>
                <c:pt idx="2">
                  <c:v>656.59999999999991</c:v>
                </c:pt>
                <c:pt idx="3">
                  <c:v>613.01949999999999</c:v>
                </c:pt>
                <c:pt idx="4">
                  <c:v>687.15899999999999</c:v>
                </c:pt>
                <c:pt idx="8">
                  <c:v>854</c:v>
                </c:pt>
                <c:pt idx="9">
                  <c:v>763.40000000000009</c:v>
                </c:pt>
                <c:pt idx="11">
                  <c:v>720.77800000000013</c:v>
                </c:pt>
                <c:pt idx="12">
                  <c:v>666.65</c:v>
                </c:pt>
                <c:pt idx="13">
                  <c:v>861.78750000000002</c:v>
                </c:pt>
                <c:pt idx="14">
                  <c:v>744.3</c:v>
                </c:pt>
                <c:pt idx="15">
                  <c:v>830.83349999999984</c:v>
                </c:pt>
                <c:pt idx="17">
                  <c:v>1065.636</c:v>
                </c:pt>
                <c:pt idx="18">
                  <c:v>855.16199999999992</c:v>
                </c:pt>
                <c:pt idx="22" formatCode="General">
                  <c:v>529</c:v>
                </c:pt>
                <c:pt idx="23" formatCode="General">
                  <c:v>840</c:v>
                </c:pt>
                <c:pt idx="24" formatCode="General">
                  <c:v>811</c:v>
                </c:pt>
                <c:pt idx="25" formatCode="General">
                  <c:v>716</c:v>
                </c:pt>
                <c:pt idx="26" formatCode="General">
                  <c:v>827</c:v>
                </c:pt>
                <c:pt idx="27" formatCode="General">
                  <c:v>733</c:v>
                </c:pt>
                <c:pt idx="28" formatCode="General">
                  <c:v>730</c:v>
                </c:pt>
                <c:pt idx="29" formatCode="General">
                  <c:v>880</c:v>
                </c:pt>
                <c:pt idx="30" formatCode="General">
                  <c:v>29</c:v>
                </c:pt>
                <c:pt idx="31" formatCode="General">
                  <c:v>954</c:v>
                </c:pt>
                <c:pt idx="32" formatCode="General">
                  <c:v>1113</c:v>
                </c:pt>
                <c:pt idx="34" formatCode="General">
                  <c:v>978</c:v>
                </c:pt>
                <c:pt idx="35" formatCode="General">
                  <c:v>798</c:v>
                </c:pt>
                <c:pt idx="36" formatCode="General">
                  <c:v>963</c:v>
                </c:pt>
                <c:pt idx="37" formatCode="General">
                  <c:v>962</c:v>
                </c:pt>
                <c:pt idx="38" formatCode="General">
                  <c:v>923</c:v>
                </c:pt>
                <c:pt idx="39" formatCode="General">
                  <c:v>913</c:v>
                </c:pt>
                <c:pt idx="40" formatCode="General">
                  <c:v>926</c:v>
                </c:pt>
                <c:pt idx="41" formatCode="General">
                  <c:v>909</c:v>
                </c:pt>
              </c:numCache>
            </c:numRef>
          </c:xVal>
          <c:yVal>
            <c:numRef>
              <c:f>'2F. Platoro Conejos'!$AK$15:$AK$57</c:f>
              <c:numCache>
                <c:formatCode>0</c:formatCode>
                <c:ptCount val="43"/>
                <c:pt idx="1">
                  <c:v>31.355999999999995</c:v>
                </c:pt>
                <c:pt idx="2">
                  <c:v>27</c:v>
                </c:pt>
                <c:pt idx="3">
                  <c:v>25.1</c:v>
                </c:pt>
                <c:pt idx="4">
                  <c:v>26.3675</c:v>
                </c:pt>
                <c:pt idx="5">
                  <c:v>25.442999999999998</c:v>
                </c:pt>
                <c:pt idx="9">
                  <c:v>28.8</c:v>
                </c:pt>
                <c:pt idx="10">
                  <c:v>25.6</c:v>
                </c:pt>
                <c:pt idx="12">
                  <c:v>34.028999999999996</c:v>
                </c:pt>
                <c:pt idx="13">
                  <c:v>33.034000000000006</c:v>
                </c:pt>
                <c:pt idx="14">
                  <c:v>33.768000000000001</c:v>
                </c:pt>
                <c:pt idx="15">
                  <c:v>35.799999999999997</c:v>
                </c:pt>
                <c:pt idx="16">
                  <c:v>28.943999999999999</c:v>
                </c:pt>
                <c:pt idx="18">
                  <c:v>36.728999999999999</c:v>
                </c:pt>
                <c:pt idx="19">
                  <c:v>41.481000000000002</c:v>
                </c:pt>
                <c:pt idx="23" formatCode="General">
                  <c:v>23</c:v>
                </c:pt>
                <c:pt idx="24" formatCode="General">
                  <c:v>0</c:v>
                </c:pt>
                <c:pt idx="25" formatCode="General">
                  <c:v>0</c:v>
                </c:pt>
                <c:pt idx="26" formatCode="General">
                  <c:v>0</c:v>
                </c:pt>
                <c:pt idx="27" formatCode="General">
                  <c:v>0</c:v>
                </c:pt>
                <c:pt idx="28" formatCode="General">
                  <c:v>35</c:v>
                </c:pt>
                <c:pt idx="29" formatCode="General">
                  <c:v>32</c:v>
                </c:pt>
                <c:pt idx="30" formatCode="General">
                  <c:v>38</c:v>
                </c:pt>
                <c:pt idx="31" formatCode="General">
                  <c:v>36</c:v>
                </c:pt>
                <c:pt idx="32" formatCode="General">
                  <c:v>0</c:v>
                </c:pt>
                <c:pt idx="33" formatCode="General">
                  <c:v>28</c:v>
                </c:pt>
                <c:pt idx="35" formatCode="General">
                  <c:v>30</c:v>
                </c:pt>
                <c:pt idx="36" formatCode="General">
                  <c:v>25</c:v>
                </c:pt>
                <c:pt idx="37" formatCode="General">
                  <c:v>31</c:v>
                </c:pt>
                <c:pt idx="38" formatCode="General">
                  <c:v>0</c:v>
                </c:pt>
                <c:pt idx="39" formatCode="General">
                  <c:v>28</c:v>
                </c:pt>
                <c:pt idx="40" formatCode="General">
                  <c:v>34</c:v>
                </c:pt>
                <c:pt idx="41" formatCode="General">
                  <c:v>34</c:v>
                </c:pt>
                <c:pt idx="42" formatCode="General">
                  <c:v>27</c:v>
                </c:pt>
              </c:numCache>
            </c:numRef>
          </c:yVal>
          <c:smooth val="0"/>
          <c:extLst>
            <c:ext xmlns:c16="http://schemas.microsoft.com/office/drawing/2014/chart" uri="{C3380CC4-5D6E-409C-BE32-E72D297353CC}">
              <c16:uniqueId val="{00000006-D7A6-8C44-8B65-DD6638AF8DD0}"/>
            </c:ext>
          </c:extLst>
        </c:ser>
        <c:dLbls>
          <c:showLegendKey val="0"/>
          <c:showVal val="0"/>
          <c:showCatName val="0"/>
          <c:showSerName val="0"/>
          <c:showPercent val="0"/>
          <c:showBubbleSize val="0"/>
        </c:dLbls>
        <c:axId val="2094952408"/>
        <c:axId val="2094183016"/>
      </c:scatterChart>
      <c:valAx>
        <c:axId val="2094952408"/>
        <c:scaling>
          <c:orientation val="minMax"/>
          <c:max val="2500"/>
          <c:min val="0"/>
        </c:scaling>
        <c:delete val="0"/>
        <c:axPos val="b"/>
        <c:majorGridlines/>
        <c:title>
          <c:tx>
            <c:rich>
              <a:bodyPr/>
              <a:lstStyle/>
              <a:p>
                <a:pPr>
                  <a:defRPr/>
                </a:pPr>
                <a:r>
                  <a:rPr lang="en-US"/>
                  <a:t>Ba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094183016"/>
        <c:crosses val="autoZero"/>
        <c:crossBetween val="midCat"/>
        <c:majorUnit val="500"/>
        <c:minorUnit val="1"/>
      </c:valAx>
      <c:valAx>
        <c:axId val="2094183016"/>
        <c:scaling>
          <c:orientation val="minMax"/>
          <c:max val="120"/>
          <c:min val="20"/>
        </c:scaling>
        <c:delete val="0"/>
        <c:axPos val="l"/>
        <c:majorGridlines/>
        <c:title>
          <c:tx>
            <c:rich>
              <a:bodyPr rot="-5400000" vert="horz"/>
              <a:lstStyle/>
              <a:p>
                <a:pPr>
                  <a:defRPr/>
                </a:pPr>
                <a:r>
                  <a:rPr lang="en-US"/>
                  <a:t>La  (ppm)</a:t>
                </a:r>
              </a:p>
            </c:rich>
          </c:tx>
          <c:overlay val="0"/>
        </c:title>
        <c:numFmt formatCode="0" sourceLinked="1"/>
        <c:majorTickMark val="out"/>
        <c:minorTickMark val="none"/>
        <c:tickLblPos val="nextTo"/>
        <c:crossAx val="2094952408"/>
        <c:crosses val="autoZero"/>
        <c:crossBetween val="midCat"/>
        <c:majorUnit val="20"/>
      </c:valAx>
    </c:plotArea>
    <c:legend>
      <c:legendPos val="r"/>
      <c:layout>
        <c:manualLayout>
          <c:xMode val="edge"/>
          <c:yMode val="edge"/>
          <c:x val="0.140671639217993"/>
          <c:y val="4.9468539320541797E-3"/>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BZT'!$AD$7:$AD$50</c:f>
              <c:numCache>
                <c:formatCode>0</c:formatCode>
                <c:ptCount val="44"/>
                <c:pt idx="0">
                  <c:v>1711.6</c:v>
                </c:pt>
                <c:pt idx="1">
                  <c:v>1267.5999999999999</c:v>
                </c:pt>
                <c:pt idx="2">
                  <c:v>1380.2991999999999</c:v>
                </c:pt>
                <c:pt idx="3">
                  <c:v>1368.6</c:v>
                </c:pt>
                <c:pt idx="4">
                  <c:v>1528.1</c:v>
                </c:pt>
                <c:pt idx="5">
                  <c:v>1898.5216499999999</c:v>
                </c:pt>
                <c:pt idx="6">
                  <c:v>1244.9000000000001</c:v>
                </c:pt>
                <c:pt idx="7">
                  <c:v>1637.7</c:v>
                </c:pt>
                <c:pt idx="8">
                  <c:v>1155.8</c:v>
                </c:pt>
                <c:pt idx="9">
                  <c:v>1639.5</c:v>
                </c:pt>
                <c:pt idx="10">
                  <c:v>1797.4</c:v>
                </c:pt>
                <c:pt idx="11">
                  <c:v>1363.3176088</c:v>
                </c:pt>
                <c:pt idx="12">
                  <c:v>1463.1</c:v>
                </c:pt>
                <c:pt idx="13">
                  <c:v>1460.6</c:v>
                </c:pt>
                <c:pt idx="14">
                  <c:v>1365.5</c:v>
                </c:pt>
                <c:pt idx="15">
                  <c:v>1557.3</c:v>
                </c:pt>
                <c:pt idx="16">
                  <c:v>1406.0016000000001</c:v>
                </c:pt>
                <c:pt idx="17">
                  <c:v>1180.6036000000001</c:v>
                </c:pt>
                <c:pt idx="18">
                  <c:v>1613.92905</c:v>
                </c:pt>
                <c:pt idx="19">
                  <c:v>1284.5</c:v>
                </c:pt>
                <c:pt idx="20">
                  <c:v>1590</c:v>
                </c:pt>
                <c:pt idx="21">
                  <c:v>1570</c:v>
                </c:pt>
                <c:pt idx="22">
                  <c:v>1377.3</c:v>
                </c:pt>
                <c:pt idx="23">
                  <c:v>1391.1520500000001</c:v>
                </c:pt>
                <c:pt idx="24">
                  <c:v>1390.7</c:v>
                </c:pt>
                <c:pt idx="25">
                  <c:v>1330.758</c:v>
                </c:pt>
                <c:pt idx="26">
                  <c:v>1625.6</c:v>
                </c:pt>
                <c:pt idx="27">
                  <c:v>1210</c:v>
                </c:pt>
                <c:pt idx="28">
                  <c:v>1565.6</c:v>
                </c:pt>
                <c:pt idx="29">
                  <c:v>1225.5999999999999</c:v>
                </c:pt>
                <c:pt idx="30">
                  <c:v>1563.4</c:v>
                </c:pt>
                <c:pt idx="31">
                  <c:v>1517.2</c:v>
                </c:pt>
                <c:pt idx="32">
                  <c:v>1641.4</c:v>
                </c:pt>
                <c:pt idx="33">
                  <c:v>1157.7</c:v>
                </c:pt>
                <c:pt idx="34">
                  <c:v>987.7</c:v>
                </c:pt>
                <c:pt idx="35">
                  <c:v>453.6</c:v>
                </c:pt>
                <c:pt idx="36">
                  <c:v>1074.7485000000001</c:v>
                </c:pt>
                <c:pt idx="37">
                  <c:v>501.3</c:v>
                </c:pt>
                <c:pt idx="40">
                  <c:v>1320</c:v>
                </c:pt>
                <c:pt idx="41">
                  <c:v>1260</c:v>
                </c:pt>
                <c:pt idx="42">
                  <c:v>1309.5999999999999</c:v>
                </c:pt>
                <c:pt idx="43">
                  <c:v>1252.5</c:v>
                </c:pt>
              </c:numCache>
            </c:numRef>
          </c:xVal>
          <c:yVal>
            <c:numRef>
              <c:f>'2G. Rawley &amp; BZT'!$Z$7:$Z$50</c:f>
              <c:numCache>
                <c:formatCode>0</c:formatCode>
                <c:ptCount val="44"/>
                <c:pt idx="0">
                  <c:v>350.4</c:v>
                </c:pt>
                <c:pt idx="1">
                  <c:v>252.4</c:v>
                </c:pt>
                <c:pt idx="2">
                  <c:v>258.83120000000002</c:v>
                </c:pt>
                <c:pt idx="3">
                  <c:v>260.89999999999998</c:v>
                </c:pt>
                <c:pt idx="4">
                  <c:v>402.4</c:v>
                </c:pt>
                <c:pt idx="5">
                  <c:v>262.71630000000005</c:v>
                </c:pt>
                <c:pt idx="6">
                  <c:v>408.4</c:v>
                </c:pt>
                <c:pt idx="7">
                  <c:v>229.8</c:v>
                </c:pt>
                <c:pt idx="8">
                  <c:v>417.7</c:v>
                </c:pt>
                <c:pt idx="9">
                  <c:v>229.4</c:v>
                </c:pt>
                <c:pt idx="10">
                  <c:v>280.60000000000002</c:v>
                </c:pt>
                <c:pt idx="11">
                  <c:v>291.59137500000003</c:v>
                </c:pt>
                <c:pt idx="12">
                  <c:v>308.39999999999998</c:v>
                </c:pt>
                <c:pt idx="13">
                  <c:v>368.6</c:v>
                </c:pt>
                <c:pt idx="14">
                  <c:v>342.7</c:v>
                </c:pt>
                <c:pt idx="15">
                  <c:v>351.8</c:v>
                </c:pt>
                <c:pt idx="16">
                  <c:v>325.39640000000003</c:v>
                </c:pt>
                <c:pt idx="17">
                  <c:v>431.82040000000001</c:v>
                </c:pt>
                <c:pt idx="18">
                  <c:v>285.89715000000007</c:v>
                </c:pt>
                <c:pt idx="19">
                  <c:v>296.89999999999998</c:v>
                </c:pt>
                <c:pt idx="20">
                  <c:v>312</c:v>
                </c:pt>
                <c:pt idx="21">
                  <c:v>307</c:v>
                </c:pt>
                <c:pt idx="22">
                  <c:v>310.2</c:v>
                </c:pt>
                <c:pt idx="23">
                  <c:v>251.67780000000002</c:v>
                </c:pt>
                <c:pt idx="24">
                  <c:v>316.3</c:v>
                </c:pt>
                <c:pt idx="25">
                  <c:v>412.85399999999998</c:v>
                </c:pt>
                <c:pt idx="26">
                  <c:v>362.1</c:v>
                </c:pt>
                <c:pt idx="27">
                  <c:v>419</c:v>
                </c:pt>
                <c:pt idx="28">
                  <c:v>377.7</c:v>
                </c:pt>
                <c:pt idx="29">
                  <c:v>254.2</c:v>
                </c:pt>
                <c:pt idx="30">
                  <c:v>351.4</c:v>
                </c:pt>
                <c:pt idx="31">
                  <c:v>388.8</c:v>
                </c:pt>
                <c:pt idx="32">
                  <c:v>376.6</c:v>
                </c:pt>
                <c:pt idx="33">
                  <c:v>354.6</c:v>
                </c:pt>
                <c:pt idx="34">
                  <c:v>312.3</c:v>
                </c:pt>
                <c:pt idx="35">
                  <c:v>263.39999999999998</c:v>
                </c:pt>
                <c:pt idx="36">
                  <c:v>339.38370000000009</c:v>
                </c:pt>
                <c:pt idx="37">
                  <c:v>277.3</c:v>
                </c:pt>
                <c:pt idx="40">
                  <c:v>491</c:v>
                </c:pt>
                <c:pt idx="41">
                  <c:v>493</c:v>
                </c:pt>
                <c:pt idx="42">
                  <c:v>478.7</c:v>
                </c:pt>
                <c:pt idx="43">
                  <c:v>502.3</c:v>
                </c:pt>
              </c:numCache>
            </c:numRef>
          </c:yVal>
          <c:smooth val="0"/>
          <c:extLst>
            <c:ext xmlns:c16="http://schemas.microsoft.com/office/drawing/2014/chart" uri="{C3380CC4-5D6E-409C-BE32-E72D297353CC}">
              <c16:uniqueId val="{00000000-B1AC-9E4D-9BA1-F0E51CE43A74}"/>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Cr'!$AG$5:$AG$22</c:f>
              <c:numCache>
                <c:formatCode>0</c:formatCode>
                <c:ptCount val="18"/>
                <c:pt idx="0">
                  <c:v>1585.6</c:v>
                </c:pt>
                <c:pt idx="1">
                  <c:v>1755.4</c:v>
                </c:pt>
                <c:pt idx="2">
                  <c:v>1761.2</c:v>
                </c:pt>
                <c:pt idx="3">
                  <c:v>1433.9</c:v>
                </c:pt>
                <c:pt idx="4">
                  <c:v>1554.4</c:v>
                </c:pt>
                <c:pt idx="5">
                  <c:v>1553.2</c:v>
                </c:pt>
                <c:pt idx="6">
                  <c:v>1661.5</c:v>
                </c:pt>
                <c:pt idx="7">
                  <c:v>1901.3751999999999</c:v>
                </c:pt>
                <c:pt idx="8">
                  <c:v>1783.8</c:v>
                </c:pt>
                <c:pt idx="9">
                  <c:v>2080.0872000000004</c:v>
                </c:pt>
                <c:pt idx="10">
                  <c:v>2045.5</c:v>
                </c:pt>
                <c:pt idx="11">
                  <c:v>1725.7755999999999</c:v>
                </c:pt>
                <c:pt idx="12">
                  <c:v>2275.6</c:v>
                </c:pt>
                <c:pt idx="13">
                  <c:v>1959.6</c:v>
                </c:pt>
                <c:pt idx="14">
                  <c:v>1967.4</c:v>
                </c:pt>
                <c:pt idx="15">
                  <c:v>1599.6</c:v>
                </c:pt>
                <c:pt idx="16" formatCode="General">
                  <c:v>1806</c:v>
                </c:pt>
                <c:pt idx="17">
                  <c:v>1587.2</c:v>
                </c:pt>
              </c:numCache>
            </c:numRef>
          </c:xVal>
          <c:yVal>
            <c:numRef>
              <c:f>'2E. Jacks Cr'!$AC$5:$AC$22</c:f>
              <c:numCache>
                <c:formatCode>0</c:formatCode>
                <c:ptCount val="18"/>
                <c:pt idx="0">
                  <c:v>228.8</c:v>
                </c:pt>
                <c:pt idx="1">
                  <c:v>208.1</c:v>
                </c:pt>
                <c:pt idx="2">
                  <c:v>216</c:v>
                </c:pt>
                <c:pt idx="3">
                  <c:v>175.7</c:v>
                </c:pt>
                <c:pt idx="4">
                  <c:v>257.3</c:v>
                </c:pt>
                <c:pt idx="5">
                  <c:v>203.8</c:v>
                </c:pt>
                <c:pt idx="6">
                  <c:v>265.2</c:v>
                </c:pt>
                <c:pt idx="7">
                  <c:v>301.80240000000003</c:v>
                </c:pt>
                <c:pt idx="8">
                  <c:v>334.3</c:v>
                </c:pt>
                <c:pt idx="9">
                  <c:v>430.61559999999997</c:v>
                </c:pt>
                <c:pt idx="10">
                  <c:v>356.5</c:v>
                </c:pt>
                <c:pt idx="11">
                  <c:v>338.64920000000001</c:v>
                </c:pt>
                <c:pt idx="12">
                  <c:v>237.7</c:v>
                </c:pt>
                <c:pt idx="13">
                  <c:v>402.3</c:v>
                </c:pt>
                <c:pt idx="14">
                  <c:v>290.7</c:v>
                </c:pt>
                <c:pt idx="15">
                  <c:v>227.1</c:v>
                </c:pt>
                <c:pt idx="16" formatCode="General">
                  <c:v>256</c:v>
                </c:pt>
                <c:pt idx="17">
                  <c:v>133.9</c:v>
                </c:pt>
              </c:numCache>
            </c:numRef>
          </c:yVal>
          <c:smooth val="0"/>
          <c:extLst>
            <c:ext xmlns:c16="http://schemas.microsoft.com/office/drawing/2014/chart" uri="{C3380CC4-5D6E-409C-BE32-E72D297353CC}">
              <c16:uniqueId val="{00000001-B1AC-9E4D-9BA1-F0E51CE43A74}"/>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Volc'!$AF$5:$AF$30</c:f>
              <c:numCache>
                <c:formatCode>0</c:formatCode>
                <c:ptCount val="26"/>
                <c:pt idx="0">
                  <c:v>2091.5950500000004</c:v>
                </c:pt>
                <c:pt idx="1">
                  <c:v>1370.7</c:v>
                </c:pt>
                <c:pt idx="2">
                  <c:v>1508.36085</c:v>
                </c:pt>
                <c:pt idx="3">
                  <c:v>1610</c:v>
                </c:pt>
                <c:pt idx="4">
                  <c:v>1489.6957500000001</c:v>
                </c:pt>
                <c:pt idx="5">
                  <c:v>1698.9255000000001</c:v>
                </c:pt>
                <c:pt idx="6">
                  <c:v>1684.6758</c:v>
                </c:pt>
                <c:pt idx="7">
                  <c:v>1646.2417500000001</c:v>
                </c:pt>
                <c:pt idx="8">
                  <c:v>1847.9452500000002</c:v>
                </c:pt>
                <c:pt idx="9">
                  <c:v>1695.1122</c:v>
                </c:pt>
                <c:pt idx="10">
                  <c:v>2008.8063</c:v>
                </c:pt>
                <c:pt idx="11">
                  <c:v>1654.4704499999998</c:v>
                </c:pt>
                <c:pt idx="12">
                  <c:v>1560</c:v>
                </c:pt>
                <c:pt idx="13">
                  <c:v>1968.4656</c:v>
                </c:pt>
                <c:pt idx="14">
                  <c:v>2065.9054499999997</c:v>
                </c:pt>
                <c:pt idx="15">
                  <c:v>1510</c:v>
                </c:pt>
                <c:pt idx="16">
                  <c:v>2040.9</c:v>
                </c:pt>
                <c:pt idx="17">
                  <c:v>2430</c:v>
                </c:pt>
                <c:pt idx="18">
                  <c:v>2410</c:v>
                </c:pt>
                <c:pt idx="19">
                  <c:v>2390</c:v>
                </c:pt>
                <c:pt idx="20">
                  <c:v>2300</c:v>
                </c:pt>
                <c:pt idx="21">
                  <c:v>2330</c:v>
                </c:pt>
                <c:pt idx="22">
                  <c:v>2113.7724000000003</c:v>
                </c:pt>
                <c:pt idx="23">
                  <c:v>2075.0373</c:v>
                </c:pt>
                <c:pt idx="24" formatCode="General">
                  <c:v>1700</c:v>
                </c:pt>
                <c:pt idx="25">
                  <c:v>1950</c:v>
                </c:pt>
              </c:numCache>
            </c:numRef>
          </c:xVal>
          <c:yVal>
            <c:numRef>
              <c:f>'2D. Tracy Volc'!$AB$5:$AB$30</c:f>
              <c:numCache>
                <c:formatCode>0</c:formatCode>
                <c:ptCount val="26"/>
                <c:pt idx="0">
                  <c:v>283.9905</c:v>
                </c:pt>
                <c:pt idx="1">
                  <c:v>254.1</c:v>
                </c:pt>
                <c:pt idx="2">
                  <c:v>237.12705000000003</c:v>
                </c:pt>
                <c:pt idx="3">
                  <c:v>250</c:v>
                </c:pt>
                <c:pt idx="4">
                  <c:v>239.93685000000002</c:v>
                </c:pt>
                <c:pt idx="5">
                  <c:v>238.03020000000004</c:v>
                </c:pt>
                <c:pt idx="6">
                  <c:v>228.39660000000001</c:v>
                </c:pt>
                <c:pt idx="7">
                  <c:v>238.4316</c:v>
                </c:pt>
                <c:pt idx="8">
                  <c:v>283.08734999999996</c:v>
                </c:pt>
                <c:pt idx="9">
                  <c:v>260.20755000000003</c:v>
                </c:pt>
                <c:pt idx="10">
                  <c:v>287.50274999999999</c:v>
                </c:pt>
                <c:pt idx="11">
                  <c:v>180.83070000000004</c:v>
                </c:pt>
                <c:pt idx="12">
                  <c:v>232</c:v>
                </c:pt>
                <c:pt idx="13">
                  <c:v>316.50389999999999</c:v>
                </c:pt>
                <c:pt idx="14">
                  <c:v>319.31369999999998</c:v>
                </c:pt>
                <c:pt idx="15">
                  <c:v>231</c:v>
                </c:pt>
                <c:pt idx="16">
                  <c:v>315.3</c:v>
                </c:pt>
                <c:pt idx="17">
                  <c:v>380</c:v>
                </c:pt>
                <c:pt idx="18">
                  <c:v>401</c:v>
                </c:pt>
                <c:pt idx="19">
                  <c:v>390</c:v>
                </c:pt>
                <c:pt idx="20">
                  <c:v>363</c:v>
                </c:pt>
                <c:pt idx="21">
                  <c:v>399</c:v>
                </c:pt>
                <c:pt idx="22">
                  <c:v>328.04415</c:v>
                </c:pt>
                <c:pt idx="23">
                  <c:v>337.07565000000005</c:v>
                </c:pt>
                <c:pt idx="24" formatCode="General">
                  <c:v>247</c:v>
                </c:pt>
                <c:pt idx="25">
                  <c:v>284</c:v>
                </c:pt>
              </c:numCache>
            </c:numRef>
          </c:yVal>
          <c:smooth val="0"/>
          <c:extLst>
            <c:ext xmlns:c16="http://schemas.microsoft.com/office/drawing/2014/chart" uri="{C3380CC4-5D6E-409C-BE32-E72D297353CC}">
              <c16:uniqueId val="{00000002-B1AC-9E4D-9BA1-F0E51CE43A74}"/>
            </c:ext>
          </c:extLst>
        </c:ser>
        <c:ser>
          <c:idx val="0"/>
          <c:order val="3"/>
          <c:tx>
            <c:v>Biedell-Lime</c:v>
          </c:tx>
          <c:spPr>
            <a:ln w="31750">
              <a:noFill/>
            </a:ln>
          </c:spPr>
          <c:xVal>
            <c:numRef>
              <c:f>'2A. BLVC'!$AI$5:$AI$77</c:f>
              <c:numCache>
                <c:formatCode>0</c:formatCode>
                <c:ptCount val="73"/>
                <c:pt idx="0">
                  <c:v>1109.3824999999999</c:v>
                </c:pt>
                <c:pt idx="1">
                  <c:v>1461.8357080000001</c:v>
                </c:pt>
                <c:pt idx="2">
                  <c:v>1393.5124999999998</c:v>
                </c:pt>
                <c:pt idx="3">
                  <c:v>1777.2725</c:v>
                </c:pt>
                <c:pt idx="4">
                  <c:v>1590.1277399999999</c:v>
                </c:pt>
                <c:pt idx="5">
                  <c:v>1511.1163556799997</c:v>
                </c:pt>
                <c:pt idx="7">
                  <c:v>1256.9529600000001</c:v>
                </c:pt>
                <c:pt idx="8">
                  <c:v>1496.3895505599999</c:v>
                </c:pt>
                <c:pt idx="10">
                  <c:v>1832.1209051199999</c:v>
                </c:pt>
                <c:pt idx="11">
                  <c:v>2059.1923191999999</c:v>
                </c:pt>
                <c:pt idx="12">
                  <c:v>1494.27</c:v>
                </c:pt>
                <c:pt idx="13">
                  <c:v>1670</c:v>
                </c:pt>
                <c:pt idx="16">
                  <c:v>1381.6573200000003</c:v>
                </c:pt>
                <c:pt idx="17">
                  <c:v>1487.71</c:v>
                </c:pt>
                <c:pt idx="18">
                  <c:v>1507.7331707200001</c:v>
                </c:pt>
                <c:pt idx="19">
                  <c:v>1301.365</c:v>
                </c:pt>
                <c:pt idx="20">
                  <c:v>1314.1775</c:v>
                </c:pt>
                <c:pt idx="22">
                  <c:v>1482.3592835199997</c:v>
                </c:pt>
                <c:pt idx="23">
                  <c:v>1546.6486684000001</c:v>
                </c:pt>
                <c:pt idx="24">
                  <c:v>1474.5900000000001</c:v>
                </c:pt>
                <c:pt idx="25">
                  <c:v>1690.9675</c:v>
                </c:pt>
                <c:pt idx="26">
                  <c:v>1424.7749999999999</c:v>
                </c:pt>
                <c:pt idx="28">
                  <c:v>1369.6907400000002</c:v>
                </c:pt>
                <c:pt idx="29">
                  <c:v>2900.0682465999998</c:v>
                </c:pt>
                <c:pt idx="30">
                  <c:v>1774.5072553599998</c:v>
                </c:pt>
                <c:pt idx="32">
                  <c:v>2288.7474999999995</c:v>
                </c:pt>
                <c:pt idx="33">
                  <c:v>1639.7175</c:v>
                </c:pt>
                <c:pt idx="34">
                  <c:v>1653.2537058399996</c:v>
                </c:pt>
                <c:pt idx="35">
                  <c:v>1342.1886000000002</c:v>
                </c:pt>
                <c:pt idx="38">
                  <c:v>1725.9199999999998</c:v>
                </c:pt>
                <c:pt idx="40">
                  <c:v>1650</c:v>
                </c:pt>
                <c:pt idx="41">
                  <c:v>1820</c:v>
                </c:pt>
                <c:pt idx="42">
                  <c:v>1800</c:v>
                </c:pt>
                <c:pt idx="43">
                  <c:v>1521.9449999999999</c:v>
                </c:pt>
                <c:pt idx="44">
                  <c:v>1453.0649999999998</c:v>
                </c:pt>
                <c:pt idx="47">
                  <c:v>843</c:v>
                </c:pt>
                <c:pt idx="48">
                  <c:v>1100</c:v>
                </c:pt>
                <c:pt idx="49">
                  <c:v>1092</c:v>
                </c:pt>
                <c:pt idx="50">
                  <c:v>1815</c:v>
                </c:pt>
                <c:pt idx="51">
                  <c:v>1817</c:v>
                </c:pt>
                <c:pt idx="52">
                  <c:v>1638</c:v>
                </c:pt>
                <c:pt idx="53">
                  <c:v>1711</c:v>
                </c:pt>
                <c:pt idx="54">
                  <c:v>1333</c:v>
                </c:pt>
                <c:pt idx="55">
                  <c:v>1463</c:v>
                </c:pt>
                <c:pt idx="56">
                  <c:v>1475</c:v>
                </c:pt>
                <c:pt idx="57">
                  <c:v>1854</c:v>
                </c:pt>
                <c:pt idx="58">
                  <c:v>1485</c:v>
                </c:pt>
                <c:pt idx="59">
                  <c:v>1490</c:v>
                </c:pt>
                <c:pt idx="60">
                  <c:v>1760</c:v>
                </c:pt>
                <c:pt idx="61">
                  <c:v>1375</c:v>
                </c:pt>
                <c:pt idx="62">
                  <c:v>1562</c:v>
                </c:pt>
                <c:pt idx="63">
                  <c:v>1976</c:v>
                </c:pt>
                <c:pt idx="64">
                  <c:v>1396</c:v>
                </c:pt>
                <c:pt idx="65">
                  <c:v>1497</c:v>
                </c:pt>
                <c:pt idx="66">
                  <c:v>1508</c:v>
                </c:pt>
                <c:pt idx="67">
                  <c:v>1503</c:v>
                </c:pt>
                <c:pt idx="68">
                  <c:v>1303</c:v>
                </c:pt>
                <c:pt idx="69">
                  <c:v>1485</c:v>
                </c:pt>
                <c:pt idx="70">
                  <c:v>1902</c:v>
                </c:pt>
                <c:pt idx="71">
                  <c:v>1477</c:v>
                </c:pt>
                <c:pt idx="72">
                  <c:v>1513</c:v>
                </c:pt>
              </c:numCache>
            </c:numRef>
          </c:xVal>
          <c:yVal>
            <c:numRef>
              <c:f>'2A. BLVC'!$AE$5:$AE$77</c:f>
              <c:numCache>
                <c:formatCode>0</c:formatCode>
                <c:ptCount val="73"/>
                <c:pt idx="0">
                  <c:v>181.10043999999999</c:v>
                </c:pt>
                <c:pt idx="1">
                  <c:v>169.84151250000002</c:v>
                </c:pt>
                <c:pt idx="2">
                  <c:v>197.91118000000003</c:v>
                </c:pt>
                <c:pt idx="3">
                  <c:v>231.42889</c:v>
                </c:pt>
                <c:pt idx="4">
                  <c:v>224.39719999999997</c:v>
                </c:pt>
                <c:pt idx="5">
                  <c:v>337.50025000000005</c:v>
                </c:pt>
                <c:pt idx="7">
                  <c:v>199.5188</c:v>
                </c:pt>
                <c:pt idx="8">
                  <c:v>253.93405000000001</c:v>
                </c:pt>
                <c:pt idx="10">
                  <c:v>189.11929000000001</c:v>
                </c:pt>
                <c:pt idx="11">
                  <c:v>214.18915000000004</c:v>
                </c:pt>
                <c:pt idx="12">
                  <c:v>183.17583999999999</c:v>
                </c:pt>
                <c:pt idx="13">
                  <c:v>132</c:v>
                </c:pt>
                <c:pt idx="16">
                  <c:v>229.06189999999998</c:v>
                </c:pt>
                <c:pt idx="17">
                  <c:v>226.44792999999999</c:v>
                </c:pt>
                <c:pt idx="18">
                  <c:v>236.30362000000002</c:v>
                </c:pt>
                <c:pt idx="19">
                  <c:v>199.98657999999998</c:v>
                </c:pt>
                <c:pt idx="20">
                  <c:v>207.87310000000002</c:v>
                </c:pt>
                <c:pt idx="22">
                  <c:v>226.62217000000004</c:v>
                </c:pt>
                <c:pt idx="23">
                  <c:v>225.37653750000004</c:v>
                </c:pt>
                <c:pt idx="24">
                  <c:v>224.06122000000005</c:v>
                </c:pt>
                <c:pt idx="25">
                  <c:v>184.52485000000001</c:v>
                </c:pt>
                <c:pt idx="26">
                  <c:v>197.49610000000001</c:v>
                </c:pt>
                <c:pt idx="28">
                  <c:v>212.16532000000001</c:v>
                </c:pt>
                <c:pt idx="29">
                  <c:v>190.98655375000001</c:v>
                </c:pt>
                <c:pt idx="30">
                  <c:v>175.66717</c:v>
                </c:pt>
                <c:pt idx="32">
                  <c:v>170.30836000000002</c:v>
                </c:pt>
                <c:pt idx="33">
                  <c:v>221.77828000000002</c:v>
                </c:pt>
                <c:pt idx="34">
                  <c:v>172.096765</c:v>
                </c:pt>
                <c:pt idx="35">
                  <c:v>204.90911999999997</c:v>
                </c:pt>
                <c:pt idx="38">
                  <c:v>165.43117000000001</c:v>
                </c:pt>
                <c:pt idx="40">
                  <c:v>163</c:v>
                </c:pt>
                <c:pt idx="41">
                  <c:v>156</c:v>
                </c:pt>
                <c:pt idx="42">
                  <c:v>148</c:v>
                </c:pt>
                <c:pt idx="43">
                  <c:v>179.44012000000001</c:v>
                </c:pt>
                <c:pt idx="44">
                  <c:v>212.02390000000003</c:v>
                </c:pt>
                <c:pt idx="47" formatCode="General">
                  <c:v>140</c:v>
                </c:pt>
                <c:pt idx="48" formatCode="General">
                  <c:v>177</c:v>
                </c:pt>
                <c:pt idx="49" formatCode="General">
                  <c:v>195</c:v>
                </c:pt>
                <c:pt idx="50" formatCode="General">
                  <c:v>197</c:v>
                </c:pt>
                <c:pt idx="51" formatCode="General">
                  <c:v>214</c:v>
                </c:pt>
                <c:pt idx="52" formatCode="General">
                  <c:v>195</c:v>
                </c:pt>
                <c:pt idx="53" formatCode="General">
                  <c:v>244</c:v>
                </c:pt>
                <c:pt idx="54" formatCode="General">
                  <c:v>204</c:v>
                </c:pt>
                <c:pt idx="55" formatCode="General">
                  <c:v>202</c:v>
                </c:pt>
                <c:pt idx="56" formatCode="General">
                  <c:v>228</c:v>
                </c:pt>
                <c:pt idx="57" formatCode="General">
                  <c:v>224</c:v>
                </c:pt>
                <c:pt idx="58" formatCode="General">
                  <c:v>234</c:v>
                </c:pt>
                <c:pt idx="59" formatCode="General">
                  <c:v>252</c:v>
                </c:pt>
                <c:pt idx="60" formatCode="General">
                  <c:v>239</c:v>
                </c:pt>
                <c:pt idx="61" formatCode="General">
                  <c:v>200</c:v>
                </c:pt>
                <c:pt idx="62" formatCode="General">
                  <c:v>254</c:v>
                </c:pt>
                <c:pt idx="63" formatCode="General">
                  <c:v>235</c:v>
                </c:pt>
                <c:pt idx="64" formatCode="General">
                  <c:v>188</c:v>
                </c:pt>
                <c:pt idx="65" formatCode="General">
                  <c:v>250</c:v>
                </c:pt>
                <c:pt idx="66" formatCode="General">
                  <c:v>199</c:v>
                </c:pt>
                <c:pt idx="67" formatCode="General">
                  <c:v>247</c:v>
                </c:pt>
                <c:pt idx="68" formatCode="General">
                  <c:v>203</c:v>
                </c:pt>
                <c:pt idx="69" formatCode="General">
                  <c:v>220</c:v>
                </c:pt>
                <c:pt idx="70" formatCode="General">
                  <c:v>250</c:v>
                </c:pt>
                <c:pt idx="71" formatCode="General">
                  <c:v>248</c:v>
                </c:pt>
                <c:pt idx="72" formatCode="General">
                  <c:v>251</c:v>
                </c:pt>
              </c:numCache>
            </c:numRef>
          </c:yVal>
          <c:smooth val="0"/>
          <c:extLst>
            <c:ext xmlns:c16="http://schemas.microsoft.com/office/drawing/2014/chart" uri="{C3380CC4-5D6E-409C-BE32-E72D297353CC}">
              <c16:uniqueId val="{00000003-B1AC-9E4D-9BA1-F0E51CE43A74}"/>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Baughman'!$AI$6:$AI$40</c:f>
              <c:numCache>
                <c:formatCode>0</c:formatCode>
                <c:ptCount val="35"/>
                <c:pt idx="0">
                  <c:v>1181.2350000000001</c:v>
                </c:pt>
                <c:pt idx="1">
                  <c:v>1007.9074999999999</c:v>
                </c:pt>
                <c:pt idx="2">
                  <c:v>1270.3074999999999</c:v>
                </c:pt>
                <c:pt idx="3">
                  <c:v>1654.9899999999998</c:v>
                </c:pt>
                <c:pt idx="4">
                  <c:v>1520.0579607999996</c:v>
                </c:pt>
                <c:pt idx="5">
                  <c:v>1386.5869366599998</c:v>
                </c:pt>
                <c:pt idx="6">
                  <c:v>1423.7505793599998</c:v>
                </c:pt>
                <c:pt idx="7">
                  <c:v>1203.2465243199999</c:v>
                </c:pt>
                <c:pt idx="9">
                  <c:v>1064.1676165599997</c:v>
                </c:pt>
                <c:pt idx="10">
                  <c:v>1475.9420504199998</c:v>
                </c:pt>
                <c:pt idx="11">
                  <c:v>1475.1948918399999</c:v>
                </c:pt>
                <c:pt idx="12">
                  <c:v>1226.8279637199998</c:v>
                </c:pt>
                <c:pt idx="13">
                  <c:v>1522.7584921599998</c:v>
                </c:pt>
                <c:pt idx="14">
                  <c:v>1857.4947923199998</c:v>
                </c:pt>
                <c:pt idx="15">
                  <c:v>1092.9944967999998</c:v>
                </c:pt>
                <c:pt idx="16">
                  <c:v>1256.8799564799999</c:v>
                </c:pt>
                <c:pt idx="18" formatCode="0_)">
                  <c:v>1182</c:v>
                </c:pt>
                <c:pt idx="19" formatCode="0_)">
                  <c:v>967</c:v>
                </c:pt>
                <c:pt idx="20" formatCode="0_)">
                  <c:v>1098</c:v>
                </c:pt>
                <c:pt idx="21" formatCode="0_)">
                  <c:v>1206</c:v>
                </c:pt>
                <c:pt idx="22" formatCode="0_)">
                  <c:v>1273</c:v>
                </c:pt>
                <c:pt idx="23" formatCode="0_)">
                  <c:v>1468</c:v>
                </c:pt>
                <c:pt idx="24" formatCode="0_)">
                  <c:v>1169</c:v>
                </c:pt>
                <c:pt idx="25" formatCode="0_)">
                  <c:v>1613</c:v>
                </c:pt>
                <c:pt idx="26" formatCode="0_)">
                  <c:v>1441</c:v>
                </c:pt>
                <c:pt idx="27" formatCode="0_)">
                  <c:v>1383</c:v>
                </c:pt>
                <c:pt idx="28" formatCode="0_)">
                  <c:v>1447</c:v>
                </c:pt>
                <c:pt idx="29" formatCode="0_)">
                  <c:v>1440</c:v>
                </c:pt>
                <c:pt idx="30" formatCode="0_)">
                  <c:v>1428</c:v>
                </c:pt>
                <c:pt idx="31" formatCode="0_)">
                  <c:v>1463</c:v>
                </c:pt>
                <c:pt idx="32" formatCode="0_)">
                  <c:v>1400</c:v>
                </c:pt>
                <c:pt idx="33" formatCode="0_)">
                  <c:v>1465</c:v>
                </c:pt>
                <c:pt idx="34" formatCode="0_)">
                  <c:v>1449</c:v>
                </c:pt>
              </c:numCache>
            </c:numRef>
          </c:xVal>
          <c:yVal>
            <c:numRef>
              <c:f>'2B. Baughman'!$AE$6:$AE$40</c:f>
              <c:numCache>
                <c:formatCode>0</c:formatCode>
                <c:ptCount val="35"/>
                <c:pt idx="0">
                  <c:v>224.47630000000001</c:v>
                </c:pt>
                <c:pt idx="1">
                  <c:v>159.20497</c:v>
                </c:pt>
                <c:pt idx="2">
                  <c:v>212.85406000000003</c:v>
                </c:pt>
                <c:pt idx="3">
                  <c:v>354.08503000000002</c:v>
                </c:pt>
                <c:pt idx="4">
                  <c:v>317.33066124999999</c:v>
                </c:pt>
                <c:pt idx="5">
                  <c:v>274.70532250000002</c:v>
                </c:pt>
                <c:pt idx="6">
                  <c:v>288.78727000000003</c:v>
                </c:pt>
                <c:pt idx="7">
                  <c:v>258.92764</c:v>
                </c:pt>
                <c:pt idx="9">
                  <c:v>250.69900000000004</c:v>
                </c:pt>
                <c:pt idx="10">
                  <c:v>199.361245</c:v>
                </c:pt>
                <c:pt idx="11">
                  <c:v>197.67973000000001</c:v>
                </c:pt>
                <c:pt idx="12">
                  <c:v>288.56528000000003</c:v>
                </c:pt>
                <c:pt idx="13">
                  <c:v>352.78675000000004</c:v>
                </c:pt>
                <c:pt idx="14">
                  <c:v>303.97186000000005</c:v>
                </c:pt>
                <c:pt idx="15">
                  <c:v>283.08031000000005</c:v>
                </c:pt>
                <c:pt idx="16">
                  <c:v>211.23375999999999</c:v>
                </c:pt>
                <c:pt idx="18" formatCode="0_)">
                  <c:v>215</c:v>
                </c:pt>
                <c:pt idx="19" formatCode="0_)">
                  <c:v>193</c:v>
                </c:pt>
                <c:pt idx="20" formatCode="0_)">
                  <c:v>207</c:v>
                </c:pt>
                <c:pt idx="21" formatCode="0_)">
                  <c:v>221</c:v>
                </c:pt>
                <c:pt idx="22" formatCode="0_)">
                  <c:v>233</c:v>
                </c:pt>
                <c:pt idx="23" formatCode="0_)">
                  <c:v>294</c:v>
                </c:pt>
                <c:pt idx="24" formatCode="0_)">
                  <c:v>173</c:v>
                </c:pt>
                <c:pt idx="25" formatCode="0_)">
                  <c:v>315</c:v>
                </c:pt>
                <c:pt idx="26" formatCode="0_)">
                  <c:v>262</c:v>
                </c:pt>
                <c:pt idx="27" formatCode="0_)">
                  <c:v>240</c:v>
                </c:pt>
                <c:pt idx="28" formatCode="0_)">
                  <c:v>20</c:v>
                </c:pt>
                <c:pt idx="29" formatCode="0_)">
                  <c:v>189</c:v>
                </c:pt>
                <c:pt idx="30" formatCode="0_)">
                  <c:v>156</c:v>
                </c:pt>
                <c:pt idx="31" formatCode="0_)">
                  <c:v>159</c:v>
                </c:pt>
                <c:pt idx="32" formatCode="0_)">
                  <c:v>152</c:v>
                </c:pt>
                <c:pt idx="33" formatCode="0_)">
                  <c:v>152</c:v>
                </c:pt>
                <c:pt idx="34" formatCode="0_)">
                  <c:v>244</c:v>
                </c:pt>
              </c:numCache>
            </c:numRef>
          </c:yVal>
          <c:smooth val="0"/>
          <c:extLst>
            <c:ext xmlns:c16="http://schemas.microsoft.com/office/drawing/2014/chart" uri="{C3380CC4-5D6E-409C-BE32-E72D297353CC}">
              <c16:uniqueId val="{00000004-B1AC-9E4D-9BA1-F0E51CE43A74}"/>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Coon'!$AC$6:$AC$46</c:f>
              <c:numCache>
                <c:formatCode>General</c:formatCode>
                <c:ptCount val="41"/>
                <c:pt idx="0">
                  <c:v>1220</c:v>
                </c:pt>
                <c:pt idx="1">
                  <c:v>1310</c:v>
                </c:pt>
                <c:pt idx="2">
                  <c:v>967</c:v>
                </c:pt>
                <c:pt idx="3">
                  <c:v>1120</c:v>
                </c:pt>
                <c:pt idx="4">
                  <c:v>1170</c:v>
                </c:pt>
                <c:pt idx="5">
                  <c:v>1320</c:v>
                </c:pt>
                <c:pt idx="7">
                  <c:v>1005</c:v>
                </c:pt>
                <c:pt idx="8">
                  <c:v>990</c:v>
                </c:pt>
                <c:pt idx="9">
                  <c:v>987</c:v>
                </c:pt>
                <c:pt idx="10">
                  <c:v>1252</c:v>
                </c:pt>
                <c:pt idx="11">
                  <c:v>1124</c:v>
                </c:pt>
                <c:pt idx="12">
                  <c:v>1239</c:v>
                </c:pt>
                <c:pt idx="13">
                  <c:v>1002</c:v>
                </c:pt>
                <c:pt idx="14">
                  <c:v>1273</c:v>
                </c:pt>
                <c:pt idx="15">
                  <c:v>1269</c:v>
                </c:pt>
                <c:pt idx="16">
                  <c:v>1223</c:v>
                </c:pt>
                <c:pt idx="17">
                  <c:v>1242</c:v>
                </c:pt>
                <c:pt idx="18">
                  <c:v>1119</c:v>
                </c:pt>
                <c:pt idx="19">
                  <c:v>1172</c:v>
                </c:pt>
                <c:pt idx="20">
                  <c:v>1266</c:v>
                </c:pt>
                <c:pt idx="21">
                  <c:v>1217</c:v>
                </c:pt>
                <c:pt idx="22">
                  <c:v>1213</c:v>
                </c:pt>
                <c:pt idx="23">
                  <c:v>1311</c:v>
                </c:pt>
                <c:pt idx="24">
                  <c:v>1232</c:v>
                </c:pt>
                <c:pt idx="25">
                  <c:v>1236</c:v>
                </c:pt>
                <c:pt idx="26">
                  <c:v>1258</c:v>
                </c:pt>
                <c:pt idx="27">
                  <c:v>1298</c:v>
                </c:pt>
                <c:pt idx="28">
                  <c:v>1240</c:v>
                </c:pt>
                <c:pt idx="29">
                  <c:v>1412</c:v>
                </c:pt>
                <c:pt idx="30">
                  <c:v>1244</c:v>
                </c:pt>
                <c:pt idx="31">
                  <c:v>1306</c:v>
                </c:pt>
                <c:pt idx="32">
                  <c:v>1448</c:v>
                </c:pt>
                <c:pt idx="33">
                  <c:v>1404</c:v>
                </c:pt>
                <c:pt idx="34">
                  <c:v>1214</c:v>
                </c:pt>
                <c:pt idx="35">
                  <c:v>1717</c:v>
                </c:pt>
                <c:pt idx="36">
                  <c:v>1448</c:v>
                </c:pt>
                <c:pt idx="37">
                  <c:v>1558</c:v>
                </c:pt>
                <c:pt idx="38">
                  <c:v>1541</c:v>
                </c:pt>
                <c:pt idx="39">
                  <c:v>1729</c:v>
                </c:pt>
                <c:pt idx="40">
                  <c:v>1533</c:v>
                </c:pt>
              </c:numCache>
            </c:numRef>
          </c:xVal>
          <c:yVal>
            <c:numRef>
              <c:f>'2C. Summer Coon'!$AA$6:$AA$46</c:f>
              <c:numCache>
                <c:formatCode>General</c:formatCode>
                <c:ptCount val="41"/>
                <c:pt idx="0">
                  <c:v>199</c:v>
                </c:pt>
                <c:pt idx="1">
                  <c:v>169</c:v>
                </c:pt>
                <c:pt idx="2">
                  <c:v>155</c:v>
                </c:pt>
                <c:pt idx="3">
                  <c:v>170</c:v>
                </c:pt>
                <c:pt idx="4">
                  <c:v>262</c:v>
                </c:pt>
                <c:pt idx="5">
                  <c:v>221</c:v>
                </c:pt>
                <c:pt idx="7">
                  <c:v>180</c:v>
                </c:pt>
                <c:pt idx="8">
                  <c:v>199</c:v>
                </c:pt>
                <c:pt idx="9">
                  <c:v>212</c:v>
                </c:pt>
                <c:pt idx="10">
                  <c:v>210</c:v>
                </c:pt>
                <c:pt idx="11">
                  <c:v>178</c:v>
                </c:pt>
                <c:pt idx="12">
                  <c:v>201</c:v>
                </c:pt>
                <c:pt idx="13">
                  <c:v>183</c:v>
                </c:pt>
                <c:pt idx="14">
                  <c:v>192</c:v>
                </c:pt>
                <c:pt idx="15">
                  <c:v>190</c:v>
                </c:pt>
                <c:pt idx="16">
                  <c:v>182</c:v>
                </c:pt>
                <c:pt idx="17">
                  <c:v>194</c:v>
                </c:pt>
                <c:pt idx="18">
                  <c:v>154</c:v>
                </c:pt>
                <c:pt idx="19">
                  <c:v>217</c:v>
                </c:pt>
                <c:pt idx="20">
                  <c:v>238</c:v>
                </c:pt>
                <c:pt idx="21">
                  <c:v>189</c:v>
                </c:pt>
                <c:pt idx="22">
                  <c:v>207</c:v>
                </c:pt>
                <c:pt idx="23">
                  <c:v>345</c:v>
                </c:pt>
                <c:pt idx="24">
                  <c:v>199</c:v>
                </c:pt>
                <c:pt idx="25">
                  <c:v>217</c:v>
                </c:pt>
                <c:pt idx="26">
                  <c:v>203</c:v>
                </c:pt>
                <c:pt idx="27">
                  <c:v>189</c:v>
                </c:pt>
                <c:pt idx="28">
                  <c:v>222</c:v>
                </c:pt>
                <c:pt idx="29">
                  <c:v>233</c:v>
                </c:pt>
                <c:pt idx="30">
                  <c:v>228</c:v>
                </c:pt>
                <c:pt idx="31">
                  <c:v>183</c:v>
                </c:pt>
                <c:pt idx="32">
                  <c:v>257</c:v>
                </c:pt>
                <c:pt idx="33">
                  <c:v>216</c:v>
                </c:pt>
                <c:pt idx="34">
                  <c:v>212</c:v>
                </c:pt>
                <c:pt idx="35">
                  <c:v>279</c:v>
                </c:pt>
                <c:pt idx="36">
                  <c:v>193</c:v>
                </c:pt>
                <c:pt idx="37">
                  <c:v>193</c:v>
                </c:pt>
                <c:pt idx="38">
                  <c:v>280</c:v>
                </c:pt>
                <c:pt idx="39">
                  <c:v>297</c:v>
                </c:pt>
                <c:pt idx="40">
                  <c:v>180</c:v>
                </c:pt>
              </c:numCache>
            </c:numRef>
          </c:yVal>
          <c:smooth val="0"/>
          <c:extLst>
            <c:ext xmlns:c16="http://schemas.microsoft.com/office/drawing/2014/chart" uri="{C3380CC4-5D6E-409C-BE32-E72D297353CC}">
              <c16:uniqueId val="{00000005-B1AC-9E4D-9BA1-F0E51CE43A74}"/>
            </c:ext>
          </c:extLst>
        </c:ser>
        <c:ser>
          <c:idx val="5"/>
          <c:order val="6"/>
          <c:tx>
            <c:v>Platoro Conejos</c:v>
          </c:tx>
          <c:spPr>
            <a:ln w="31750">
              <a:noFill/>
            </a:ln>
          </c:spPr>
          <c:marker>
            <c:symbol val="plus"/>
            <c:size val="7"/>
            <c:spPr>
              <a:ln w="12700">
                <a:solidFill>
                  <a:schemeClr val="tx1"/>
                </a:solidFill>
              </a:ln>
            </c:spPr>
          </c:marker>
          <c:xVal>
            <c:numRef>
              <c:f>'2F. Platoro Conejos'!$AA$16:$AA$57</c:f>
              <c:numCache>
                <c:formatCode>0</c:formatCode>
                <c:ptCount val="42"/>
                <c:pt idx="0">
                  <c:v>639.17999999999995</c:v>
                </c:pt>
                <c:pt idx="1">
                  <c:v>900.8</c:v>
                </c:pt>
                <c:pt idx="2">
                  <c:v>656.59999999999991</c:v>
                </c:pt>
                <c:pt idx="3">
                  <c:v>613.01949999999999</c:v>
                </c:pt>
                <c:pt idx="4">
                  <c:v>687.15899999999999</c:v>
                </c:pt>
                <c:pt idx="8">
                  <c:v>854</c:v>
                </c:pt>
                <c:pt idx="9">
                  <c:v>763.40000000000009</c:v>
                </c:pt>
                <c:pt idx="11">
                  <c:v>720.77800000000013</c:v>
                </c:pt>
                <c:pt idx="12">
                  <c:v>666.65</c:v>
                </c:pt>
                <c:pt idx="13">
                  <c:v>861.78750000000002</c:v>
                </c:pt>
                <c:pt idx="14">
                  <c:v>744.3</c:v>
                </c:pt>
                <c:pt idx="15">
                  <c:v>830.83349999999984</c:v>
                </c:pt>
                <c:pt idx="17">
                  <c:v>1065.636</c:v>
                </c:pt>
                <c:pt idx="18">
                  <c:v>855.16199999999992</c:v>
                </c:pt>
                <c:pt idx="22" formatCode="General">
                  <c:v>529</c:v>
                </c:pt>
                <c:pt idx="23" formatCode="General">
                  <c:v>840</c:v>
                </c:pt>
                <c:pt idx="24" formatCode="General">
                  <c:v>811</c:v>
                </c:pt>
                <c:pt idx="25" formatCode="General">
                  <c:v>716</c:v>
                </c:pt>
                <c:pt idx="26" formatCode="General">
                  <c:v>827</c:v>
                </c:pt>
                <c:pt idx="27" formatCode="General">
                  <c:v>733</c:v>
                </c:pt>
                <c:pt idx="28" formatCode="General">
                  <c:v>730</c:v>
                </c:pt>
                <c:pt idx="29" formatCode="General">
                  <c:v>880</c:v>
                </c:pt>
                <c:pt idx="30" formatCode="General">
                  <c:v>29</c:v>
                </c:pt>
                <c:pt idx="31" formatCode="General">
                  <c:v>954</c:v>
                </c:pt>
                <c:pt idx="32" formatCode="General">
                  <c:v>1113</c:v>
                </c:pt>
                <c:pt idx="34" formatCode="General">
                  <c:v>978</c:v>
                </c:pt>
                <c:pt idx="35" formatCode="General">
                  <c:v>798</c:v>
                </c:pt>
                <c:pt idx="36" formatCode="General">
                  <c:v>963</c:v>
                </c:pt>
                <c:pt idx="37" formatCode="General">
                  <c:v>962</c:v>
                </c:pt>
                <c:pt idx="38" formatCode="General">
                  <c:v>923</c:v>
                </c:pt>
                <c:pt idx="39" formatCode="General">
                  <c:v>913</c:v>
                </c:pt>
                <c:pt idx="40" formatCode="General">
                  <c:v>926</c:v>
                </c:pt>
                <c:pt idx="41" formatCode="General">
                  <c:v>909</c:v>
                </c:pt>
              </c:numCache>
            </c:numRef>
          </c:xVal>
          <c:yVal>
            <c:numRef>
              <c:f>'2F. Platoro Conejos'!$AD$15:$AD$57</c:f>
              <c:numCache>
                <c:formatCode>0</c:formatCode>
                <c:ptCount val="43"/>
                <c:pt idx="1">
                  <c:v>202.77395999999999</c:v>
                </c:pt>
                <c:pt idx="2">
                  <c:v>155.7088</c:v>
                </c:pt>
                <c:pt idx="3">
                  <c:v>151.6112</c:v>
                </c:pt>
                <c:pt idx="4">
                  <c:v>123.9682</c:v>
                </c:pt>
                <c:pt idx="5">
                  <c:v>155.73339999999999</c:v>
                </c:pt>
                <c:pt idx="9">
                  <c:v>158.40089999999998</c:v>
                </c:pt>
                <c:pt idx="10">
                  <c:v>151.25733</c:v>
                </c:pt>
                <c:pt idx="12">
                  <c:v>217.37220000000002</c:v>
                </c:pt>
                <c:pt idx="13">
                  <c:v>218.81447999999997</c:v>
                </c:pt>
                <c:pt idx="14">
                  <c:v>206.9973</c:v>
                </c:pt>
                <c:pt idx="15">
                  <c:v>225.95</c:v>
                </c:pt>
                <c:pt idx="16">
                  <c:v>178.005</c:v>
                </c:pt>
                <c:pt idx="18">
                  <c:v>160.29749999999999</c:v>
                </c:pt>
                <c:pt idx="19">
                  <c:v>184.61850000000001</c:v>
                </c:pt>
                <c:pt idx="23" formatCode="General">
                  <c:v>144</c:v>
                </c:pt>
                <c:pt idx="24" formatCode="General">
                  <c:v>174</c:v>
                </c:pt>
                <c:pt idx="25" formatCode="General">
                  <c:v>215</c:v>
                </c:pt>
                <c:pt idx="26" formatCode="General">
                  <c:v>157</c:v>
                </c:pt>
                <c:pt idx="27" formatCode="General">
                  <c:v>183</c:v>
                </c:pt>
                <c:pt idx="28" formatCode="General">
                  <c:v>253</c:v>
                </c:pt>
                <c:pt idx="29" formatCode="General">
                  <c:v>200</c:v>
                </c:pt>
                <c:pt idx="30" formatCode="General">
                  <c:v>196</c:v>
                </c:pt>
                <c:pt idx="31" formatCode="General">
                  <c:v>229</c:v>
                </c:pt>
                <c:pt idx="32" formatCode="General">
                  <c:v>175</c:v>
                </c:pt>
                <c:pt idx="33" formatCode="General">
                  <c:v>153</c:v>
                </c:pt>
                <c:pt idx="35" formatCode="General">
                  <c:v>151</c:v>
                </c:pt>
                <c:pt idx="36" formatCode="General">
                  <c:v>134</c:v>
                </c:pt>
                <c:pt idx="37" formatCode="General">
                  <c:v>143</c:v>
                </c:pt>
                <c:pt idx="38" formatCode="General">
                  <c:v>149</c:v>
                </c:pt>
                <c:pt idx="39" formatCode="General">
                  <c:v>143</c:v>
                </c:pt>
                <c:pt idx="40" formatCode="General">
                  <c:v>155</c:v>
                </c:pt>
                <c:pt idx="41" formatCode="General">
                  <c:v>156</c:v>
                </c:pt>
                <c:pt idx="42" formatCode="General">
                  <c:v>160</c:v>
                </c:pt>
              </c:numCache>
            </c:numRef>
          </c:yVal>
          <c:smooth val="0"/>
          <c:extLst>
            <c:ext xmlns:c16="http://schemas.microsoft.com/office/drawing/2014/chart" uri="{C3380CC4-5D6E-409C-BE32-E72D297353CC}">
              <c16:uniqueId val="{00000006-B1AC-9E4D-9BA1-F0E51CE43A74}"/>
            </c:ext>
          </c:extLst>
        </c:ser>
        <c:dLbls>
          <c:showLegendKey val="0"/>
          <c:showVal val="0"/>
          <c:showCatName val="0"/>
          <c:showSerName val="0"/>
          <c:showPercent val="0"/>
          <c:showBubbleSize val="0"/>
        </c:dLbls>
        <c:axId val="2094745672"/>
        <c:axId val="2094911080"/>
      </c:scatterChart>
      <c:valAx>
        <c:axId val="2094745672"/>
        <c:scaling>
          <c:orientation val="minMax"/>
          <c:max val="2500"/>
          <c:min val="0"/>
        </c:scaling>
        <c:delete val="0"/>
        <c:axPos val="b"/>
        <c:majorGridlines/>
        <c:title>
          <c:tx>
            <c:rich>
              <a:bodyPr/>
              <a:lstStyle/>
              <a:p>
                <a:pPr>
                  <a:defRPr/>
                </a:pPr>
                <a:r>
                  <a:rPr lang="en-US"/>
                  <a:t>Ba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094911080"/>
        <c:crosses val="autoZero"/>
        <c:crossBetween val="midCat"/>
        <c:majorUnit val="500"/>
        <c:minorUnit val="1"/>
      </c:valAx>
      <c:valAx>
        <c:axId val="2094911080"/>
        <c:scaling>
          <c:orientation val="minMax"/>
          <c:min val="100"/>
        </c:scaling>
        <c:delete val="0"/>
        <c:axPos val="l"/>
        <c:majorGridlines/>
        <c:title>
          <c:tx>
            <c:rich>
              <a:bodyPr rot="-5400000" vert="horz"/>
              <a:lstStyle/>
              <a:p>
                <a:pPr>
                  <a:defRPr/>
                </a:pPr>
                <a:r>
                  <a:rPr lang="en-US"/>
                  <a:t>Zr (ppm)</a:t>
                </a:r>
              </a:p>
            </c:rich>
          </c:tx>
          <c:overlay val="0"/>
        </c:title>
        <c:numFmt formatCode="0" sourceLinked="1"/>
        <c:majorTickMark val="out"/>
        <c:minorTickMark val="none"/>
        <c:tickLblPos val="nextTo"/>
        <c:crossAx val="2094745672"/>
        <c:crosses val="autoZero"/>
        <c:crossBetween val="midCat"/>
      </c:valAx>
    </c:plotArea>
    <c:legend>
      <c:legendPos val="r"/>
      <c:layout>
        <c:manualLayout>
          <c:xMode val="edge"/>
          <c:yMode val="edge"/>
          <c:x val="0.146755976044525"/>
          <c:y val="7.6846194854762406E-2"/>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1"/>
          <c:order val="0"/>
          <c:tx>
            <c:v>Bonanza Tuff (outflow)</c:v>
          </c:tx>
          <c:spPr>
            <a:ln w="31750">
              <a:noFill/>
            </a:ln>
          </c:spPr>
          <c:marker>
            <c:symbol val="diamond"/>
            <c:size val="7"/>
            <c:spPr>
              <a:noFill/>
              <a:ln w="15875">
                <a:solidFill>
                  <a:srgbClr val="800000"/>
                </a:solidFill>
              </a:ln>
            </c:spPr>
          </c:marker>
          <c:xVal>
            <c:numRef>
              <c:f>'2G. Rawley &amp; BZT'!$AD$55:$AD$87</c:f>
              <c:numCache>
                <c:formatCode>0</c:formatCode>
                <c:ptCount val="33"/>
                <c:pt idx="0">
                  <c:v>1362.1</c:v>
                </c:pt>
                <c:pt idx="1">
                  <c:v>1660</c:v>
                </c:pt>
                <c:pt idx="2">
                  <c:v>1510</c:v>
                </c:pt>
                <c:pt idx="3">
                  <c:v>1174.7</c:v>
                </c:pt>
                <c:pt idx="4">
                  <c:v>1161.3</c:v>
                </c:pt>
                <c:pt idx="5">
                  <c:v>1560</c:v>
                </c:pt>
                <c:pt idx="6">
                  <c:v>1720</c:v>
                </c:pt>
                <c:pt idx="7">
                  <c:v>1410</c:v>
                </c:pt>
                <c:pt idx="8">
                  <c:v>1200</c:v>
                </c:pt>
                <c:pt idx="9">
                  <c:v>146.69999999999999</c:v>
                </c:pt>
                <c:pt idx="10">
                  <c:v>106</c:v>
                </c:pt>
                <c:pt idx="11">
                  <c:v>511</c:v>
                </c:pt>
                <c:pt idx="12">
                  <c:v>126.3</c:v>
                </c:pt>
                <c:pt idx="13">
                  <c:v>143</c:v>
                </c:pt>
                <c:pt idx="14">
                  <c:v>157.1</c:v>
                </c:pt>
                <c:pt idx="15">
                  <c:v>411</c:v>
                </c:pt>
                <c:pt idx="17">
                  <c:v>1809.3104999999998</c:v>
                </c:pt>
                <c:pt idx="18">
                  <c:v>2148.6942000000004</c:v>
                </c:pt>
                <c:pt idx="19">
                  <c:v>1211.2245</c:v>
                </c:pt>
                <c:pt idx="20">
                  <c:v>1141.6819500000001</c:v>
                </c:pt>
                <c:pt idx="21">
                  <c:v>1730</c:v>
                </c:pt>
                <c:pt idx="22">
                  <c:v>1612.4</c:v>
                </c:pt>
                <c:pt idx="23">
                  <c:v>1476.3</c:v>
                </c:pt>
                <c:pt idx="25">
                  <c:v>1110.5999999999999</c:v>
                </c:pt>
                <c:pt idx="26">
                  <c:v>1123.2752</c:v>
                </c:pt>
                <c:pt idx="27">
                  <c:v>394.1</c:v>
                </c:pt>
                <c:pt idx="28">
                  <c:v>375.5</c:v>
                </c:pt>
                <c:pt idx="29">
                  <c:v>364.1</c:v>
                </c:pt>
                <c:pt idx="30">
                  <c:v>207.6</c:v>
                </c:pt>
                <c:pt idx="31">
                  <c:v>201</c:v>
                </c:pt>
                <c:pt idx="32">
                  <c:v>271.2</c:v>
                </c:pt>
              </c:numCache>
            </c:numRef>
          </c:xVal>
          <c:yVal>
            <c:numRef>
              <c:f>'2G. Rawley &amp; BZT'!$Z$55:$Z$87</c:f>
              <c:numCache>
                <c:formatCode>0</c:formatCode>
                <c:ptCount val="33"/>
                <c:pt idx="0">
                  <c:v>446.1</c:v>
                </c:pt>
                <c:pt idx="1">
                  <c:v>548.6</c:v>
                </c:pt>
                <c:pt idx="2">
                  <c:v>524</c:v>
                </c:pt>
                <c:pt idx="3">
                  <c:v>430.6</c:v>
                </c:pt>
                <c:pt idx="4">
                  <c:v>326.89999999999998</c:v>
                </c:pt>
                <c:pt idx="5">
                  <c:v>513</c:v>
                </c:pt>
                <c:pt idx="6">
                  <c:v>528</c:v>
                </c:pt>
                <c:pt idx="7">
                  <c:v>460</c:v>
                </c:pt>
                <c:pt idx="8">
                  <c:v>445</c:v>
                </c:pt>
                <c:pt idx="9">
                  <c:v>260.8</c:v>
                </c:pt>
                <c:pt idx="10">
                  <c:v>202</c:v>
                </c:pt>
                <c:pt idx="11">
                  <c:v>218</c:v>
                </c:pt>
                <c:pt idx="12">
                  <c:v>208</c:v>
                </c:pt>
                <c:pt idx="13">
                  <c:v>212</c:v>
                </c:pt>
                <c:pt idx="14">
                  <c:v>220.6</c:v>
                </c:pt>
                <c:pt idx="15">
                  <c:v>218</c:v>
                </c:pt>
                <c:pt idx="17">
                  <c:v>529.94835</c:v>
                </c:pt>
                <c:pt idx="18">
                  <c:v>546.80714999999998</c:v>
                </c:pt>
                <c:pt idx="19">
                  <c:v>412.33815000000004</c:v>
                </c:pt>
                <c:pt idx="20">
                  <c:v>444.14910000000003</c:v>
                </c:pt>
                <c:pt idx="21">
                  <c:v>599.79999999999995</c:v>
                </c:pt>
                <c:pt idx="22">
                  <c:v>600.20000000000005</c:v>
                </c:pt>
                <c:pt idx="23">
                  <c:v>590.5</c:v>
                </c:pt>
                <c:pt idx="25">
                  <c:v>427.6</c:v>
                </c:pt>
                <c:pt idx="26">
                  <c:v>382.72480000000002</c:v>
                </c:pt>
                <c:pt idx="27">
                  <c:v>291.10000000000002</c:v>
                </c:pt>
                <c:pt idx="28">
                  <c:v>267.3</c:v>
                </c:pt>
                <c:pt idx="29">
                  <c:v>258.89999999999998</c:v>
                </c:pt>
                <c:pt idx="30">
                  <c:v>231.9</c:v>
                </c:pt>
                <c:pt idx="31">
                  <c:v>209</c:v>
                </c:pt>
                <c:pt idx="32">
                  <c:v>223.9</c:v>
                </c:pt>
              </c:numCache>
            </c:numRef>
          </c:yVal>
          <c:smooth val="0"/>
          <c:extLst>
            <c:ext xmlns:c16="http://schemas.microsoft.com/office/drawing/2014/chart" uri="{C3380CC4-5D6E-409C-BE32-E72D297353CC}">
              <c16:uniqueId val="{00000000-4162-024C-BD77-66402870BEA2}"/>
            </c:ext>
          </c:extLst>
        </c:ser>
        <c:ser>
          <c:idx val="7"/>
          <c:order val="1"/>
          <c:tx>
            <c:v>Bonanza Rawley</c:v>
          </c:tx>
          <c:spPr>
            <a:ln w="31750">
              <a:noFill/>
            </a:ln>
          </c:spPr>
          <c:marker>
            <c:symbol val="plus"/>
            <c:size val="8"/>
            <c:spPr>
              <a:ln>
                <a:solidFill>
                  <a:srgbClr val="800000"/>
                </a:solidFill>
              </a:ln>
            </c:spPr>
          </c:marker>
          <c:xVal>
            <c:numRef>
              <c:f>'2G. Rawley &amp; BZT'!$AD$7:$AD$50</c:f>
              <c:numCache>
                <c:formatCode>0</c:formatCode>
                <c:ptCount val="44"/>
                <c:pt idx="0">
                  <c:v>1711.6</c:v>
                </c:pt>
                <c:pt idx="1">
                  <c:v>1267.5999999999999</c:v>
                </c:pt>
                <c:pt idx="2">
                  <c:v>1380.2991999999999</c:v>
                </c:pt>
                <c:pt idx="3">
                  <c:v>1368.6</c:v>
                </c:pt>
                <c:pt idx="4">
                  <c:v>1528.1</c:v>
                </c:pt>
                <c:pt idx="5">
                  <c:v>1898.5216499999999</c:v>
                </c:pt>
                <c:pt idx="6">
                  <c:v>1244.9000000000001</c:v>
                </c:pt>
                <c:pt idx="7">
                  <c:v>1637.7</c:v>
                </c:pt>
                <c:pt idx="8">
                  <c:v>1155.8</c:v>
                </c:pt>
                <c:pt idx="9">
                  <c:v>1639.5</c:v>
                </c:pt>
                <c:pt idx="10">
                  <c:v>1797.4</c:v>
                </c:pt>
                <c:pt idx="11">
                  <c:v>1363.3176088</c:v>
                </c:pt>
                <c:pt idx="12">
                  <c:v>1463.1</c:v>
                </c:pt>
                <c:pt idx="13">
                  <c:v>1460.6</c:v>
                </c:pt>
                <c:pt idx="14">
                  <c:v>1365.5</c:v>
                </c:pt>
                <c:pt idx="15">
                  <c:v>1557.3</c:v>
                </c:pt>
                <c:pt idx="16">
                  <c:v>1406.0016000000001</c:v>
                </c:pt>
                <c:pt idx="17">
                  <c:v>1180.6036000000001</c:v>
                </c:pt>
                <c:pt idx="18">
                  <c:v>1613.92905</c:v>
                </c:pt>
                <c:pt idx="19">
                  <c:v>1284.5</c:v>
                </c:pt>
                <c:pt idx="20">
                  <c:v>1590</c:v>
                </c:pt>
                <c:pt idx="21">
                  <c:v>1570</c:v>
                </c:pt>
                <c:pt idx="22">
                  <c:v>1377.3</c:v>
                </c:pt>
                <c:pt idx="23">
                  <c:v>1391.1520500000001</c:v>
                </c:pt>
                <c:pt idx="24">
                  <c:v>1390.7</c:v>
                </c:pt>
                <c:pt idx="25">
                  <c:v>1330.758</c:v>
                </c:pt>
                <c:pt idx="26">
                  <c:v>1625.6</c:v>
                </c:pt>
                <c:pt idx="27">
                  <c:v>1210</c:v>
                </c:pt>
                <c:pt idx="28">
                  <c:v>1565.6</c:v>
                </c:pt>
                <c:pt idx="29">
                  <c:v>1225.5999999999999</c:v>
                </c:pt>
                <c:pt idx="30">
                  <c:v>1563.4</c:v>
                </c:pt>
                <c:pt idx="31">
                  <c:v>1517.2</c:v>
                </c:pt>
                <c:pt idx="32">
                  <c:v>1641.4</c:v>
                </c:pt>
                <c:pt idx="33">
                  <c:v>1157.7</c:v>
                </c:pt>
                <c:pt idx="34">
                  <c:v>987.7</c:v>
                </c:pt>
                <c:pt idx="35">
                  <c:v>453.6</c:v>
                </c:pt>
                <c:pt idx="36">
                  <c:v>1074.7485000000001</c:v>
                </c:pt>
                <c:pt idx="37">
                  <c:v>501.3</c:v>
                </c:pt>
                <c:pt idx="40">
                  <c:v>1320</c:v>
                </c:pt>
                <c:pt idx="41">
                  <c:v>1260</c:v>
                </c:pt>
                <c:pt idx="42">
                  <c:v>1309.5999999999999</c:v>
                </c:pt>
                <c:pt idx="43">
                  <c:v>1252.5</c:v>
                </c:pt>
              </c:numCache>
            </c:numRef>
          </c:xVal>
          <c:yVal>
            <c:numRef>
              <c:f>'2G. Rawley &amp; BZT'!$Z$7:$Z$46</c:f>
              <c:numCache>
                <c:formatCode>0</c:formatCode>
                <c:ptCount val="40"/>
                <c:pt idx="0">
                  <c:v>350.4</c:v>
                </c:pt>
                <c:pt idx="1">
                  <c:v>252.4</c:v>
                </c:pt>
                <c:pt idx="2">
                  <c:v>258.83120000000002</c:v>
                </c:pt>
                <c:pt idx="3">
                  <c:v>260.89999999999998</c:v>
                </c:pt>
                <c:pt idx="4">
                  <c:v>402.4</c:v>
                </c:pt>
                <c:pt idx="5">
                  <c:v>262.71630000000005</c:v>
                </c:pt>
                <c:pt idx="6">
                  <c:v>408.4</c:v>
                </c:pt>
                <c:pt idx="7">
                  <c:v>229.8</c:v>
                </c:pt>
                <c:pt idx="8">
                  <c:v>417.7</c:v>
                </c:pt>
                <c:pt idx="9">
                  <c:v>229.4</c:v>
                </c:pt>
                <c:pt idx="10">
                  <c:v>280.60000000000002</c:v>
                </c:pt>
                <c:pt idx="11">
                  <c:v>291.59137500000003</c:v>
                </c:pt>
                <c:pt idx="12">
                  <c:v>308.39999999999998</c:v>
                </c:pt>
                <c:pt idx="13">
                  <c:v>368.6</c:v>
                </c:pt>
                <c:pt idx="14">
                  <c:v>342.7</c:v>
                </c:pt>
                <c:pt idx="15">
                  <c:v>351.8</c:v>
                </c:pt>
                <c:pt idx="16">
                  <c:v>325.39640000000003</c:v>
                </c:pt>
                <c:pt idx="17">
                  <c:v>431.82040000000001</c:v>
                </c:pt>
                <c:pt idx="18">
                  <c:v>285.89715000000007</c:v>
                </c:pt>
                <c:pt idx="19">
                  <c:v>296.89999999999998</c:v>
                </c:pt>
                <c:pt idx="20">
                  <c:v>312</c:v>
                </c:pt>
                <c:pt idx="21">
                  <c:v>307</c:v>
                </c:pt>
                <c:pt idx="22">
                  <c:v>310.2</c:v>
                </c:pt>
                <c:pt idx="23">
                  <c:v>251.67780000000002</c:v>
                </c:pt>
                <c:pt idx="24">
                  <c:v>316.3</c:v>
                </c:pt>
                <c:pt idx="25">
                  <c:v>412.85399999999998</c:v>
                </c:pt>
                <c:pt idx="26">
                  <c:v>362.1</c:v>
                </c:pt>
                <c:pt idx="27">
                  <c:v>419</c:v>
                </c:pt>
                <c:pt idx="28">
                  <c:v>377.7</c:v>
                </c:pt>
                <c:pt idx="29">
                  <c:v>254.2</c:v>
                </c:pt>
                <c:pt idx="30">
                  <c:v>351.4</c:v>
                </c:pt>
                <c:pt idx="31">
                  <c:v>388.8</c:v>
                </c:pt>
                <c:pt idx="32">
                  <c:v>376.6</c:v>
                </c:pt>
                <c:pt idx="33">
                  <c:v>354.6</c:v>
                </c:pt>
                <c:pt idx="34">
                  <c:v>312.3</c:v>
                </c:pt>
                <c:pt idx="35">
                  <c:v>263.39999999999998</c:v>
                </c:pt>
                <c:pt idx="36">
                  <c:v>339.38370000000009</c:v>
                </c:pt>
                <c:pt idx="37">
                  <c:v>277.3</c:v>
                </c:pt>
              </c:numCache>
            </c:numRef>
          </c:yVal>
          <c:smooth val="0"/>
          <c:extLst>
            <c:ext xmlns:c16="http://schemas.microsoft.com/office/drawing/2014/chart" uri="{C3380CC4-5D6E-409C-BE32-E72D297353CC}">
              <c16:uniqueId val="{00000001-4162-024C-BD77-66402870BEA2}"/>
            </c:ext>
          </c:extLst>
        </c:ser>
        <c:ser>
          <c:idx val="3"/>
          <c:order val="2"/>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Cr'!$AG$5:$AG$22</c:f>
              <c:numCache>
                <c:formatCode>0</c:formatCode>
                <c:ptCount val="18"/>
                <c:pt idx="0">
                  <c:v>1585.6</c:v>
                </c:pt>
                <c:pt idx="1">
                  <c:v>1755.4</c:v>
                </c:pt>
                <c:pt idx="2">
                  <c:v>1761.2</c:v>
                </c:pt>
                <c:pt idx="3">
                  <c:v>1433.9</c:v>
                </c:pt>
                <c:pt idx="4">
                  <c:v>1554.4</c:v>
                </c:pt>
                <c:pt idx="5">
                  <c:v>1553.2</c:v>
                </c:pt>
                <c:pt idx="6">
                  <c:v>1661.5</c:v>
                </c:pt>
                <c:pt idx="7">
                  <c:v>1901.3751999999999</c:v>
                </c:pt>
                <c:pt idx="8">
                  <c:v>1783.8</c:v>
                </c:pt>
                <c:pt idx="9">
                  <c:v>2080.0872000000004</c:v>
                </c:pt>
                <c:pt idx="10">
                  <c:v>2045.5</c:v>
                </c:pt>
                <c:pt idx="11">
                  <c:v>1725.7755999999999</c:v>
                </c:pt>
                <c:pt idx="12">
                  <c:v>2275.6</c:v>
                </c:pt>
                <c:pt idx="13">
                  <c:v>1959.6</c:v>
                </c:pt>
                <c:pt idx="14">
                  <c:v>1967.4</c:v>
                </c:pt>
                <c:pt idx="15">
                  <c:v>1599.6</c:v>
                </c:pt>
                <c:pt idx="16" formatCode="General">
                  <c:v>1806</c:v>
                </c:pt>
                <c:pt idx="17">
                  <c:v>1587.2</c:v>
                </c:pt>
              </c:numCache>
            </c:numRef>
          </c:xVal>
          <c:yVal>
            <c:numRef>
              <c:f>'2E. Jacks Cr'!$AC$5:$AC$22</c:f>
              <c:numCache>
                <c:formatCode>0</c:formatCode>
                <c:ptCount val="18"/>
                <c:pt idx="0">
                  <c:v>228.8</c:v>
                </c:pt>
                <c:pt idx="1">
                  <c:v>208.1</c:v>
                </c:pt>
                <c:pt idx="2">
                  <c:v>216</c:v>
                </c:pt>
                <c:pt idx="3">
                  <c:v>175.7</c:v>
                </c:pt>
                <c:pt idx="4">
                  <c:v>257.3</c:v>
                </c:pt>
                <c:pt idx="5">
                  <c:v>203.8</c:v>
                </c:pt>
                <c:pt idx="6">
                  <c:v>265.2</c:v>
                </c:pt>
                <c:pt idx="7">
                  <c:v>301.80240000000003</c:v>
                </c:pt>
                <c:pt idx="8">
                  <c:v>334.3</c:v>
                </c:pt>
                <c:pt idx="9">
                  <c:v>430.61559999999997</c:v>
                </c:pt>
                <c:pt idx="10">
                  <c:v>356.5</c:v>
                </c:pt>
                <c:pt idx="11">
                  <c:v>338.64920000000001</c:v>
                </c:pt>
                <c:pt idx="12">
                  <c:v>237.7</c:v>
                </c:pt>
                <c:pt idx="13">
                  <c:v>402.3</c:v>
                </c:pt>
                <c:pt idx="14">
                  <c:v>290.7</c:v>
                </c:pt>
                <c:pt idx="15">
                  <c:v>227.1</c:v>
                </c:pt>
                <c:pt idx="16" formatCode="General">
                  <c:v>256</c:v>
                </c:pt>
                <c:pt idx="17">
                  <c:v>133.9</c:v>
                </c:pt>
              </c:numCache>
            </c:numRef>
          </c:yVal>
          <c:smooth val="0"/>
          <c:extLst>
            <c:ext xmlns:c16="http://schemas.microsoft.com/office/drawing/2014/chart" uri="{C3380CC4-5D6E-409C-BE32-E72D297353CC}">
              <c16:uniqueId val="{00000002-4162-024C-BD77-66402870BEA2}"/>
            </c:ext>
          </c:extLst>
        </c:ser>
        <c:ser>
          <c:idx val="4"/>
          <c:order val="3"/>
          <c:tx>
            <c:v>Tracy volcano</c:v>
          </c:tx>
          <c:spPr>
            <a:ln w="31750">
              <a:noFill/>
            </a:ln>
          </c:spPr>
          <c:marker>
            <c:symbol val="circle"/>
            <c:size val="6"/>
            <c:spPr>
              <a:solidFill>
                <a:srgbClr val="FFFF00"/>
              </a:solidFill>
              <a:ln>
                <a:solidFill>
                  <a:srgbClr val="660066"/>
                </a:solidFill>
              </a:ln>
            </c:spPr>
          </c:marker>
          <c:xVal>
            <c:numRef>
              <c:f>'2D. Tracy Volc'!$AF$5:$AF$30</c:f>
              <c:numCache>
                <c:formatCode>0</c:formatCode>
                <c:ptCount val="26"/>
                <c:pt idx="0">
                  <c:v>2091.5950500000004</c:v>
                </c:pt>
                <c:pt idx="1">
                  <c:v>1370.7</c:v>
                </c:pt>
                <c:pt idx="2">
                  <c:v>1508.36085</c:v>
                </c:pt>
                <c:pt idx="3">
                  <c:v>1610</c:v>
                </c:pt>
                <c:pt idx="4">
                  <c:v>1489.6957500000001</c:v>
                </c:pt>
                <c:pt idx="5">
                  <c:v>1698.9255000000001</c:v>
                </c:pt>
                <c:pt idx="6">
                  <c:v>1684.6758</c:v>
                </c:pt>
                <c:pt idx="7">
                  <c:v>1646.2417500000001</c:v>
                </c:pt>
                <c:pt idx="8">
                  <c:v>1847.9452500000002</c:v>
                </c:pt>
                <c:pt idx="9">
                  <c:v>1695.1122</c:v>
                </c:pt>
                <c:pt idx="10">
                  <c:v>2008.8063</c:v>
                </c:pt>
                <c:pt idx="11">
                  <c:v>1654.4704499999998</c:v>
                </c:pt>
                <c:pt idx="12">
                  <c:v>1560</c:v>
                </c:pt>
                <c:pt idx="13">
                  <c:v>1968.4656</c:v>
                </c:pt>
                <c:pt idx="14">
                  <c:v>2065.9054499999997</c:v>
                </c:pt>
                <c:pt idx="15">
                  <c:v>1510</c:v>
                </c:pt>
                <c:pt idx="16">
                  <c:v>2040.9</c:v>
                </c:pt>
                <c:pt idx="17">
                  <c:v>2430</c:v>
                </c:pt>
                <c:pt idx="18">
                  <c:v>2410</c:v>
                </c:pt>
                <c:pt idx="19">
                  <c:v>2390</c:v>
                </c:pt>
                <c:pt idx="20">
                  <c:v>2300</c:v>
                </c:pt>
                <c:pt idx="21">
                  <c:v>2330</c:v>
                </c:pt>
                <c:pt idx="22">
                  <c:v>2113.7724000000003</c:v>
                </c:pt>
                <c:pt idx="23">
                  <c:v>2075.0373</c:v>
                </c:pt>
                <c:pt idx="24" formatCode="General">
                  <c:v>1700</c:v>
                </c:pt>
                <c:pt idx="25">
                  <c:v>1950</c:v>
                </c:pt>
              </c:numCache>
            </c:numRef>
          </c:xVal>
          <c:yVal>
            <c:numRef>
              <c:f>'2D. Tracy Volc'!$AB$5:$AB$30</c:f>
              <c:numCache>
                <c:formatCode>0</c:formatCode>
                <c:ptCount val="26"/>
                <c:pt idx="0">
                  <c:v>283.9905</c:v>
                </c:pt>
                <c:pt idx="1">
                  <c:v>254.1</c:v>
                </c:pt>
                <c:pt idx="2">
                  <c:v>237.12705000000003</c:v>
                </c:pt>
                <c:pt idx="3">
                  <c:v>250</c:v>
                </c:pt>
                <c:pt idx="4">
                  <c:v>239.93685000000002</c:v>
                </c:pt>
                <c:pt idx="5">
                  <c:v>238.03020000000004</c:v>
                </c:pt>
                <c:pt idx="6">
                  <c:v>228.39660000000001</c:v>
                </c:pt>
                <c:pt idx="7">
                  <c:v>238.4316</c:v>
                </c:pt>
                <c:pt idx="8">
                  <c:v>283.08734999999996</c:v>
                </c:pt>
                <c:pt idx="9">
                  <c:v>260.20755000000003</c:v>
                </c:pt>
                <c:pt idx="10">
                  <c:v>287.50274999999999</c:v>
                </c:pt>
                <c:pt idx="11">
                  <c:v>180.83070000000004</c:v>
                </c:pt>
                <c:pt idx="12">
                  <c:v>232</c:v>
                </c:pt>
                <c:pt idx="13">
                  <c:v>316.50389999999999</c:v>
                </c:pt>
                <c:pt idx="14">
                  <c:v>319.31369999999998</c:v>
                </c:pt>
                <c:pt idx="15">
                  <c:v>231</c:v>
                </c:pt>
                <c:pt idx="16">
                  <c:v>315.3</c:v>
                </c:pt>
                <c:pt idx="17">
                  <c:v>380</c:v>
                </c:pt>
                <c:pt idx="18">
                  <c:v>401</c:v>
                </c:pt>
                <c:pt idx="19">
                  <c:v>390</c:v>
                </c:pt>
                <c:pt idx="20">
                  <c:v>363</c:v>
                </c:pt>
                <c:pt idx="21">
                  <c:v>399</c:v>
                </c:pt>
                <c:pt idx="22">
                  <c:v>328.04415</c:v>
                </c:pt>
                <c:pt idx="23">
                  <c:v>337.07565000000005</c:v>
                </c:pt>
                <c:pt idx="24" formatCode="General">
                  <c:v>247</c:v>
                </c:pt>
                <c:pt idx="25">
                  <c:v>284</c:v>
                </c:pt>
              </c:numCache>
            </c:numRef>
          </c:yVal>
          <c:smooth val="0"/>
          <c:extLst>
            <c:ext xmlns:c16="http://schemas.microsoft.com/office/drawing/2014/chart" uri="{C3380CC4-5D6E-409C-BE32-E72D297353CC}">
              <c16:uniqueId val="{00000003-4162-024C-BD77-66402870BEA2}"/>
            </c:ext>
          </c:extLst>
        </c:ser>
        <c:ser>
          <c:idx val="0"/>
          <c:order val="4"/>
          <c:tx>
            <c:v>Biedell-Lime</c:v>
          </c:tx>
          <c:spPr>
            <a:ln w="31750">
              <a:noFill/>
            </a:ln>
          </c:spPr>
          <c:xVal>
            <c:numRef>
              <c:f>'2A. BLVC'!$AI$5:$AI$77</c:f>
              <c:numCache>
                <c:formatCode>0</c:formatCode>
                <c:ptCount val="73"/>
                <c:pt idx="0">
                  <c:v>1109.3824999999999</c:v>
                </c:pt>
                <c:pt idx="1">
                  <c:v>1461.8357080000001</c:v>
                </c:pt>
                <c:pt idx="2">
                  <c:v>1393.5124999999998</c:v>
                </c:pt>
                <c:pt idx="3">
                  <c:v>1777.2725</c:v>
                </c:pt>
                <c:pt idx="4">
                  <c:v>1590.1277399999999</c:v>
                </c:pt>
                <c:pt idx="5">
                  <c:v>1511.1163556799997</c:v>
                </c:pt>
                <c:pt idx="7">
                  <c:v>1256.9529600000001</c:v>
                </c:pt>
                <c:pt idx="8">
                  <c:v>1496.3895505599999</c:v>
                </c:pt>
                <c:pt idx="10">
                  <c:v>1832.1209051199999</c:v>
                </c:pt>
                <c:pt idx="11">
                  <c:v>2059.1923191999999</c:v>
                </c:pt>
                <c:pt idx="12">
                  <c:v>1494.27</c:v>
                </c:pt>
                <c:pt idx="13">
                  <c:v>1670</c:v>
                </c:pt>
                <c:pt idx="16">
                  <c:v>1381.6573200000003</c:v>
                </c:pt>
                <c:pt idx="17">
                  <c:v>1487.71</c:v>
                </c:pt>
                <c:pt idx="18">
                  <c:v>1507.7331707200001</c:v>
                </c:pt>
                <c:pt idx="19">
                  <c:v>1301.365</c:v>
                </c:pt>
                <c:pt idx="20">
                  <c:v>1314.1775</c:v>
                </c:pt>
                <c:pt idx="22">
                  <c:v>1482.3592835199997</c:v>
                </c:pt>
                <c:pt idx="23">
                  <c:v>1546.6486684000001</c:v>
                </c:pt>
                <c:pt idx="24">
                  <c:v>1474.5900000000001</c:v>
                </c:pt>
                <c:pt idx="25">
                  <c:v>1690.9675</c:v>
                </c:pt>
                <c:pt idx="26">
                  <c:v>1424.7749999999999</c:v>
                </c:pt>
                <c:pt idx="28">
                  <c:v>1369.6907400000002</c:v>
                </c:pt>
                <c:pt idx="29">
                  <c:v>2900.0682465999998</c:v>
                </c:pt>
                <c:pt idx="30">
                  <c:v>1774.5072553599998</c:v>
                </c:pt>
                <c:pt idx="32">
                  <c:v>2288.7474999999995</c:v>
                </c:pt>
                <c:pt idx="33">
                  <c:v>1639.7175</c:v>
                </c:pt>
                <c:pt idx="34">
                  <c:v>1653.2537058399996</c:v>
                </c:pt>
                <c:pt idx="35">
                  <c:v>1342.1886000000002</c:v>
                </c:pt>
                <c:pt idx="38">
                  <c:v>1725.9199999999998</c:v>
                </c:pt>
                <c:pt idx="40">
                  <c:v>1650</c:v>
                </c:pt>
                <c:pt idx="41">
                  <c:v>1820</c:v>
                </c:pt>
                <c:pt idx="42">
                  <c:v>1800</c:v>
                </c:pt>
                <c:pt idx="43">
                  <c:v>1521.9449999999999</c:v>
                </c:pt>
                <c:pt idx="44">
                  <c:v>1453.0649999999998</c:v>
                </c:pt>
                <c:pt idx="47">
                  <c:v>843</c:v>
                </c:pt>
                <c:pt idx="48">
                  <c:v>1100</c:v>
                </c:pt>
                <c:pt idx="49">
                  <c:v>1092</c:v>
                </c:pt>
                <c:pt idx="50">
                  <c:v>1815</c:v>
                </c:pt>
                <c:pt idx="51">
                  <c:v>1817</c:v>
                </c:pt>
                <c:pt idx="52">
                  <c:v>1638</c:v>
                </c:pt>
                <c:pt idx="53">
                  <c:v>1711</c:v>
                </c:pt>
                <c:pt idx="54">
                  <c:v>1333</c:v>
                </c:pt>
                <c:pt idx="55">
                  <c:v>1463</c:v>
                </c:pt>
                <c:pt idx="56">
                  <c:v>1475</c:v>
                </c:pt>
                <c:pt idx="57">
                  <c:v>1854</c:v>
                </c:pt>
                <c:pt idx="58">
                  <c:v>1485</c:v>
                </c:pt>
                <c:pt idx="59">
                  <c:v>1490</c:v>
                </c:pt>
                <c:pt idx="60">
                  <c:v>1760</c:v>
                </c:pt>
                <c:pt idx="61">
                  <c:v>1375</c:v>
                </c:pt>
                <c:pt idx="62">
                  <c:v>1562</c:v>
                </c:pt>
                <c:pt idx="63">
                  <c:v>1976</c:v>
                </c:pt>
                <c:pt idx="64">
                  <c:v>1396</c:v>
                </c:pt>
                <c:pt idx="65">
                  <c:v>1497</c:v>
                </c:pt>
                <c:pt idx="66">
                  <c:v>1508</c:v>
                </c:pt>
                <c:pt idx="67">
                  <c:v>1503</c:v>
                </c:pt>
                <c:pt idx="68">
                  <c:v>1303</c:v>
                </c:pt>
                <c:pt idx="69">
                  <c:v>1485</c:v>
                </c:pt>
                <c:pt idx="70">
                  <c:v>1902</c:v>
                </c:pt>
                <c:pt idx="71">
                  <c:v>1477</c:v>
                </c:pt>
                <c:pt idx="72">
                  <c:v>1513</c:v>
                </c:pt>
              </c:numCache>
            </c:numRef>
          </c:xVal>
          <c:yVal>
            <c:numRef>
              <c:f>'2A. BLVC'!$AE$5:$AE$77</c:f>
              <c:numCache>
                <c:formatCode>0</c:formatCode>
                <c:ptCount val="73"/>
                <c:pt idx="0">
                  <c:v>181.10043999999999</c:v>
                </c:pt>
                <c:pt idx="1">
                  <c:v>169.84151250000002</c:v>
                </c:pt>
                <c:pt idx="2">
                  <c:v>197.91118000000003</c:v>
                </c:pt>
                <c:pt idx="3">
                  <c:v>231.42889</c:v>
                </c:pt>
                <c:pt idx="4">
                  <c:v>224.39719999999997</c:v>
                </c:pt>
                <c:pt idx="5">
                  <c:v>337.50025000000005</c:v>
                </c:pt>
                <c:pt idx="7">
                  <c:v>199.5188</c:v>
                </c:pt>
                <c:pt idx="8">
                  <c:v>253.93405000000001</c:v>
                </c:pt>
                <c:pt idx="10">
                  <c:v>189.11929000000001</c:v>
                </c:pt>
                <c:pt idx="11">
                  <c:v>214.18915000000004</c:v>
                </c:pt>
                <c:pt idx="12">
                  <c:v>183.17583999999999</c:v>
                </c:pt>
                <c:pt idx="13">
                  <c:v>132</c:v>
                </c:pt>
                <c:pt idx="16">
                  <c:v>229.06189999999998</c:v>
                </c:pt>
                <c:pt idx="17">
                  <c:v>226.44792999999999</c:v>
                </c:pt>
                <c:pt idx="18">
                  <c:v>236.30362000000002</c:v>
                </c:pt>
                <c:pt idx="19">
                  <c:v>199.98657999999998</c:v>
                </c:pt>
                <c:pt idx="20">
                  <c:v>207.87310000000002</c:v>
                </c:pt>
                <c:pt idx="22">
                  <c:v>226.62217000000004</c:v>
                </c:pt>
                <c:pt idx="23">
                  <c:v>225.37653750000004</c:v>
                </c:pt>
                <c:pt idx="24">
                  <c:v>224.06122000000005</c:v>
                </c:pt>
                <c:pt idx="25">
                  <c:v>184.52485000000001</c:v>
                </c:pt>
                <c:pt idx="26">
                  <c:v>197.49610000000001</c:v>
                </c:pt>
                <c:pt idx="28">
                  <c:v>212.16532000000001</c:v>
                </c:pt>
                <c:pt idx="29">
                  <c:v>190.98655375000001</c:v>
                </c:pt>
                <c:pt idx="30">
                  <c:v>175.66717</c:v>
                </c:pt>
                <c:pt idx="32">
                  <c:v>170.30836000000002</c:v>
                </c:pt>
                <c:pt idx="33">
                  <c:v>221.77828000000002</c:v>
                </c:pt>
                <c:pt idx="34">
                  <c:v>172.096765</c:v>
                </c:pt>
                <c:pt idx="35">
                  <c:v>204.90911999999997</c:v>
                </c:pt>
                <c:pt idx="38">
                  <c:v>165.43117000000001</c:v>
                </c:pt>
                <c:pt idx="40">
                  <c:v>163</c:v>
                </c:pt>
                <c:pt idx="41">
                  <c:v>156</c:v>
                </c:pt>
                <c:pt idx="42">
                  <c:v>148</c:v>
                </c:pt>
                <c:pt idx="43">
                  <c:v>179.44012000000001</c:v>
                </c:pt>
                <c:pt idx="44">
                  <c:v>212.02390000000003</c:v>
                </c:pt>
                <c:pt idx="47" formatCode="General">
                  <c:v>140</c:v>
                </c:pt>
                <c:pt idx="48" formatCode="General">
                  <c:v>177</c:v>
                </c:pt>
                <c:pt idx="49" formatCode="General">
                  <c:v>195</c:v>
                </c:pt>
                <c:pt idx="50" formatCode="General">
                  <c:v>197</c:v>
                </c:pt>
                <c:pt idx="51" formatCode="General">
                  <c:v>214</c:v>
                </c:pt>
                <c:pt idx="52" formatCode="General">
                  <c:v>195</c:v>
                </c:pt>
                <c:pt idx="53" formatCode="General">
                  <c:v>244</c:v>
                </c:pt>
                <c:pt idx="54" formatCode="General">
                  <c:v>204</c:v>
                </c:pt>
                <c:pt idx="55" formatCode="General">
                  <c:v>202</c:v>
                </c:pt>
                <c:pt idx="56" formatCode="General">
                  <c:v>228</c:v>
                </c:pt>
                <c:pt idx="57" formatCode="General">
                  <c:v>224</c:v>
                </c:pt>
                <c:pt idx="58" formatCode="General">
                  <c:v>234</c:v>
                </c:pt>
                <c:pt idx="59" formatCode="General">
                  <c:v>252</c:v>
                </c:pt>
                <c:pt idx="60" formatCode="General">
                  <c:v>239</c:v>
                </c:pt>
                <c:pt idx="61" formatCode="General">
                  <c:v>200</c:v>
                </c:pt>
                <c:pt idx="62" formatCode="General">
                  <c:v>254</c:v>
                </c:pt>
                <c:pt idx="63" formatCode="General">
                  <c:v>235</c:v>
                </c:pt>
                <c:pt idx="64" formatCode="General">
                  <c:v>188</c:v>
                </c:pt>
                <c:pt idx="65" formatCode="General">
                  <c:v>250</c:v>
                </c:pt>
                <c:pt idx="66" formatCode="General">
                  <c:v>199</c:v>
                </c:pt>
                <c:pt idx="67" formatCode="General">
                  <c:v>247</c:v>
                </c:pt>
                <c:pt idx="68" formatCode="General">
                  <c:v>203</c:v>
                </c:pt>
                <c:pt idx="69" formatCode="General">
                  <c:v>220</c:v>
                </c:pt>
                <c:pt idx="70" formatCode="General">
                  <c:v>250</c:v>
                </c:pt>
                <c:pt idx="71" formatCode="General">
                  <c:v>248</c:v>
                </c:pt>
                <c:pt idx="72" formatCode="General">
                  <c:v>251</c:v>
                </c:pt>
              </c:numCache>
            </c:numRef>
          </c:yVal>
          <c:smooth val="0"/>
          <c:extLst>
            <c:ext xmlns:c16="http://schemas.microsoft.com/office/drawing/2014/chart" uri="{C3380CC4-5D6E-409C-BE32-E72D297353CC}">
              <c16:uniqueId val="{00000004-4162-024C-BD77-66402870BEA2}"/>
            </c:ext>
          </c:extLst>
        </c:ser>
        <c:ser>
          <c:idx val="2"/>
          <c:order val="5"/>
          <c:tx>
            <c:v>Baughman</c:v>
          </c:tx>
          <c:spPr>
            <a:ln w="31750">
              <a:noFill/>
            </a:ln>
          </c:spPr>
          <c:marker>
            <c:spPr>
              <a:solidFill>
                <a:schemeClr val="accent5">
                  <a:lumMod val="20000"/>
                  <a:lumOff val="80000"/>
                </a:schemeClr>
              </a:solidFill>
              <a:ln>
                <a:solidFill>
                  <a:srgbClr val="008000"/>
                </a:solidFill>
              </a:ln>
            </c:spPr>
          </c:marker>
          <c:xVal>
            <c:numRef>
              <c:f>'2B. Baughman'!$AI$6:$AI$40</c:f>
              <c:numCache>
                <c:formatCode>0</c:formatCode>
                <c:ptCount val="35"/>
                <c:pt idx="0">
                  <c:v>1181.2350000000001</c:v>
                </c:pt>
                <c:pt idx="1">
                  <c:v>1007.9074999999999</c:v>
                </c:pt>
                <c:pt idx="2">
                  <c:v>1270.3074999999999</c:v>
                </c:pt>
                <c:pt idx="3">
                  <c:v>1654.9899999999998</c:v>
                </c:pt>
                <c:pt idx="4">
                  <c:v>1520.0579607999996</c:v>
                </c:pt>
                <c:pt idx="5">
                  <c:v>1386.5869366599998</c:v>
                </c:pt>
                <c:pt idx="6">
                  <c:v>1423.7505793599998</c:v>
                </c:pt>
                <c:pt idx="7">
                  <c:v>1203.2465243199999</c:v>
                </c:pt>
                <c:pt idx="9">
                  <c:v>1064.1676165599997</c:v>
                </c:pt>
                <c:pt idx="10">
                  <c:v>1475.9420504199998</c:v>
                </c:pt>
                <c:pt idx="11">
                  <c:v>1475.1948918399999</c:v>
                </c:pt>
                <c:pt idx="12">
                  <c:v>1226.8279637199998</c:v>
                </c:pt>
                <c:pt idx="13">
                  <c:v>1522.7584921599998</c:v>
                </c:pt>
                <c:pt idx="14">
                  <c:v>1857.4947923199998</c:v>
                </c:pt>
                <c:pt idx="15">
                  <c:v>1092.9944967999998</c:v>
                </c:pt>
                <c:pt idx="16">
                  <c:v>1256.8799564799999</c:v>
                </c:pt>
                <c:pt idx="18" formatCode="0_)">
                  <c:v>1182</c:v>
                </c:pt>
                <c:pt idx="19" formatCode="0_)">
                  <c:v>967</c:v>
                </c:pt>
                <c:pt idx="20" formatCode="0_)">
                  <c:v>1098</c:v>
                </c:pt>
                <c:pt idx="21" formatCode="0_)">
                  <c:v>1206</c:v>
                </c:pt>
                <c:pt idx="22" formatCode="0_)">
                  <c:v>1273</c:v>
                </c:pt>
                <c:pt idx="23" formatCode="0_)">
                  <c:v>1468</c:v>
                </c:pt>
                <c:pt idx="24" formatCode="0_)">
                  <c:v>1169</c:v>
                </c:pt>
                <c:pt idx="25" formatCode="0_)">
                  <c:v>1613</c:v>
                </c:pt>
                <c:pt idx="26" formatCode="0_)">
                  <c:v>1441</c:v>
                </c:pt>
                <c:pt idx="27" formatCode="0_)">
                  <c:v>1383</c:v>
                </c:pt>
                <c:pt idx="28" formatCode="0_)">
                  <c:v>1447</c:v>
                </c:pt>
                <c:pt idx="29" formatCode="0_)">
                  <c:v>1440</c:v>
                </c:pt>
                <c:pt idx="30" formatCode="0_)">
                  <c:v>1428</c:v>
                </c:pt>
                <c:pt idx="31" formatCode="0_)">
                  <c:v>1463</c:v>
                </c:pt>
                <c:pt idx="32" formatCode="0_)">
                  <c:v>1400</c:v>
                </c:pt>
                <c:pt idx="33" formatCode="0_)">
                  <c:v>1465</c:v>
                </c:pt>
                <c:pt idx="34" formatCode="0_)">
                  <c:v>1449</c:v>
                </c:pt>
              </c:numCache>
            </c:numRef>
          </c:xVal>
          <c:yVal>
            <c:numRef>
              <c:f>'2B. Baughman'!$AE$6:$AE$40</c:f>
              <c:numCache>
                <c:formatCode>0</c:formatCode>
                <c:ptCount val="35"/>
                <c:pt idx="0">
                  <c:v>224.47630000000001</c:v>
                </c:pt>
                <c:pt idx="1">
                  <c:v>159.20497</c:v>
                </c:pt>
                <c:pt idx="2">
                  <c:v>212.85406000000003</c:v>
                </c:pt>
                <c:pt idx="3">
                  <c:v>354.08503000000002</c:v>
                </c:pt>
                <c:pt idx="4">
                  <c:v>317.33066124999999</c:v>
                </c:pt>
                <c:pt idx="5">
                  <c:v>274.70532250000002</c:v>
                </c:pt>
                <c:pt idx="6">
                  <c:v>288.78727000000003</c:v>
                </c:pt>
                <c:pt idx="7">
                  <c:v>258.92764</c:v>
                </c:pt>
                <c:pt idx="9">
                  <c:v>250.69900000000004</c:v>
                </c:pt>
                <c:pt idx="10">
                  <c:v>199.361245</c:v>
                </c:pt>
                <c:pt idx="11">
                  <c:v>197.67973000000001</c:v>
                </c:pt>
                <c:pt idx="12">
                  <c:v>288.56528000000003</c:v>
                </c:pt>
                <c:pt idx="13">
                  <c:v>352.78675000000004</c:v>
                </c:pt>
                <c:pt idx="14">
                  <c:v>303.97186000000005</c:v>
                </c:pt>
                <c:pt idx="15">
                  <c:v>283.08031000000005</c:v>
                </c:pt>
                <c:pt idx="16">
                  <c:v>211.23375999999999</c:v>
                </c:pt>
                <c:pt idx="18" formatCode="0_)">
                  <c:v>215</c:v>
                </c:pt>
                <c:pt idx="19" formatCode="0_)">
                  <c:v>193</c:v>
                </c:pt>
                <c:pt idx="20" formatCode="0_)">
                  <c:v>207</c:v>
                </c:pt>
                <c:pt idx="21" formatCode="0_)">
                  <c:v>221</c:v>
                </c:pt>
                <c:pt idx="22" formatCode="0_)">
                  <c:v>233</c:v>
                </c:pt>
                <c:pt idx="23" formatCode="0_)">
                  <c:v>294</c:v>
                </c:pt>
                <c:pt idx="24" formatCode="0_)">
                  <c:v>173</c:v>
                </c:pt>
                <c:pt idx="25" formatCode="0_)">
                  <c:v>315</c:v>
                </c:pt>
                <c:pt idx="26" formatCode="0_)">
                  <c:v>262</c:v>
                </c:pt>
                <c:pt idx="27" formatCode="0_)">
                  <c:v>240</c:v>
                </c:pt>
                <c:pt idx="28" formatCode="0_)">
                  <c:v>20</c:v>
                </c:pt>
                <c:pt idx="29" formatCode="0_)">
                  <c:v>189</c:v>
                </c:pt>
                <c:pt idx="30" formatCode="0_)">
                  <c:v>156</c:v>
                </c:pt>
                <c:pt idx="31" formatCode="0_)">
                  <c:v>159</c:v>
                </c:pt>
                <c:pt idx="32" formatCode="0_)">
                  <c:v>152</c:v>
                </c:pt>
                <c:pt idx="33" formatCode="0_)">
                  <c:v>152</c:v>
                </c:pt>
                <c:pt idx="34" formatCode="0_)">
                  <c:v>244</c:v>
                </c:pt>
              </c:numCache>
            </c:numRef>
          </c:yVal>
          <c:smooth val="0"/>
          <c:extLst>
            <c:ext xmlns:c16="http://schemas.microsoft.com/office/drawing/2014/chart" uri="{C3380CC4-5D6E-409C-BE32-E72D297353CC}">
              <c16:uniqueId val="{00000005-4162-024C-BD77-66402870BEA2}"/>
            </c:ext>
          </c:extLst>
        </c:ser>
        <c:ser>
          <c:idx val="6"/>
          <c:order val="6"/>
          <c:tx>
            <c:v>Summer Coon</c:v>
          </c:tx>
          <c:spPr>
            <a:ln w="31750">
              <a:noFill/>
            </a:ln>
          </c:spPr>
          <c:marker>
            <c:symbol val="circle"/>
            <c:size val="6"/>
            <c:spPr>
              <a:solidFill>
                <a:srgbClr val="CCFFCC"/>
              </a:solidFill>
              <a:ln>
                <a:solidFill>
                  <a:srgbClr val="008000"/>
                </a:solidFill>
              </a:ln>
            </c:spPr>
          </c:marker>
          <c:xVal>
            <c:numRef>
              <c:f>'2C. Summer Coon'!$AC$6:$AC$46</c:f>
              <c:numCache>
                <c:formatCode>General</c:formatCode>
                <c:ptCount val="41"/>
                <c:pt idx="0">
                  <c:v>1220</c:v>
                </c:pt>
                <c:pt idx="1">
                  <c:v>1310</c:v>
                </c:pt>
                <c:pt idx="2">
                  <c:v>967</c:v>
                </c:pt>
                <c:pt idx="3">
                  <c:v>1120</c:v>
                </c:pt>
                <c:pt idx="4">
                  <c:v>1170</c:v>
                </c:pt>
                <c:pt idx="5">
                  <c:v>1320</c:v>
                </c:pt>
                <c:pt idx="7">
                  <c:v>1005</c:v>
                </c:pt>
                <c:pt idx="8">
                  <c:v>990</c:v>
                </c:pt>
                <c:pt idx="9">
                  <c:v>987</c:v>
                </c:pt>
                <c:pt idx="10">
                  <c:v>1252</c:v>
                </c:pt>
                <c:pt idx="11">
                  <c:v>1124</c:v>
                </c:pt>
                <c:pt idx="12">
                  <c:v>1239</c:v>
                </c:pt>
                <c:pt idx="13">
                  <c:v>1002</c:v>
                </c:pt>
                <c:pt idx="14">
                  <c:v>1273</c:v>
                </c:pt>
                <c:pt idx="15">
                  <c:v>1269</c:v>
                </c:pt>
                <c:pt idx="16">
                  <c:v>1223</c:v>
                </c:pt>
                <c:pt idx="17">
                  <c:v>1242</c:v>
                </c:pt>
                <c:pt idx="18">
                  <c:v>1119</c:v>
                </c:pt>
                <c:pt idx="19">
                  <c:v>1172</c:v>
                </c:pt>
                <c:pt idx="20">
                  <c:v>1266</c:v>
                </c:pt>
                <c:pt idx="21">
                  <c:v>1217</c:v>
                </c:pt>
                <c:pt idx="22">
                  <c:v>1213</c:v>
                </c:pt>
                <c:pt idx="23">
                  <c:v>1311</c:v>
                </c:pt>
                <c:pt idx="24">
                  <c:v>1232</c:v>
                </c:pt>
                <c:pt idx="25">
                  <c:v>1236</c:v>
                </c:pt>
                <c:pt idx="26">
                  <c:v>1258</c:v>
                </c:pt>
                <c:pt idx="27">
                  <c:v>1298</c:v>
                </c:pt>
                <c:pt idx="28">
                  <c:v>1240</c:v>
                </c:pt>
                <c:pt idx="29">
                  <c:v>1412</c:v>
                </c:pt>
                <c:pt idx="30">
                  <c:v>1244</c:v>
                </c:pt>
                <c:pt idx="31">
                  <c:v>1306</c:v>
                </c:pt>
                <c:pt idx="32">
                  <c:v>1448</c:v>
                </c:pt>
                <c:pt idx="33">
                  <c:v>1404</c:v>
                </c:pt>
                <c:pt idx="34">
                  <c:v>1214</c:v>
                </c:pt>
                <c:pt idx="35">
                  <c:v>1717</c:v>
                </c:pt>
                <c:pt idx="36">
                  <c:v>1448</c:v>
                </c:pt>
                <c:pt idx="37">
                  <c:v>1558</c:v>
                </c:pt>
                <c:pt idx="38">
                  <c:v>1541</c:v>
                </c:pt>
                <c:pt idx="39">
                  <c:v>1729</c:v>
                </c:pt>
                <c:pt idx="40">
                  <c:v>1533</c:v>
                </c:pt>
              </c:numCache>
            </c:numRef>
          </c:xVal>
          <c:yVal>
            <c:numRef>
              <c:f>'2C. Summer Coon'!$AA$6:$AA$46</c:f>
              <c:numCache>
                <c:formatCode>General</c:formatCode>
                <c:ptCount val="41"/>
                <c:pt idx="0">
                  <c:v>199</c:v>
                </c:pt>
                <c:pt idx="1">
                  <c:v>169</c:v>
                </c:pt>
                <c:pt idx="2">
                  <c:v>155</c:v>
                </c:pt>
                <c:pt idx="3">
                  <c:v>170</c:v>
                </c:pt>
                <c:pt idx="4">
                  <c:v>262</c:v>
                </c:pt>
                <c:pt idx="5">
                  <c:v>221</c:v>
                </c:pt>
                <c:pt idx="7">
                  <c:v>180</c:v>
                </c:pt>
                <c:pt idx="8">
                  <c:v>199</c:v>
                </c:pt>
                <c:pt idx="9">
                  <c:v>212</c:v>
                </c:pt>
                <c:pt idx="10">
                  <c:v>210</c:v>
                </c:pt>
                <c:pt idx="11">
                  <c:v>178</c:v>
                </c:pt>
                <c:pt idx="12">
                  <c:v>201</c:v>
                </c:pt>
                <c:pt idx="13">
                  <c:v>183</c:v>
                </c:pt>
                <c:pt idx="14">
                  <c:v>192</c:v>
                </c:pt>
                <c:pt idx="15">
                  <c:v>190</c:v>
                </c:pt>
                <c:pt idx="16">
                  <c:v>182</c:v>
                </c:pt>
                <c:pt idx="17">
                  <c:v>194</c:v>
                </c:pt>
                <c:pt idx="18">
                  <c:v>154</c:v>
                </c:pt>
                <c:pt idx="19">
                  <c:v>217</c:v>
                </c:pt>
                <c:pt idx="20">
                  <c:v>238</c:v>
                </c:pt>
                <c:pt idx="21">
                  <c:v>189</c:v>
                </c:pt>
                <c:pt idx="22">
                  <c:v>207</c:v>
                </c:pt>
                <c:pt idx="23">
                  <c:v>345</c:v>
                </c:pt>
                <c:pt idx="24">
                  <c:v>199</c:v>
                </c:pt>
                <c:pt idx="25">
                  <c:v>217</c:v>
                </c:pt>
                <c:pt idx="26">
                  <c:v>203</c:v>
                </c:pt>
                <c:pt idx="27">
                  <c:v>189</c:v>
                </c:pt>
                <c:pt idx="28">
                  <c:v>222</c:v>
                </c:pt>
                <c:pt idx="29">
                  <c:v>233</c:v>
                </c:pt>
                <c:pt idx="30">
                  <c:v>228</c:v>
                </c:pt>
                <c:pt idx="31">
                  <c:v>183</c:v>
                </c:pt>
                <c:pt idx="32">
                  <c:v>257</c:v>
                </c:pt>
                <c:pt idx="33">
                  <c:v>216</c:v>
                </c:pt>
                <c:pt idx="34">
                  <c:v>212</c:v>
                </c:pt>
                <c:pt idx="35">
                  <c:v>279</c:v>
                </c:pt>
                <c:pt idx="36">
                  <c:v>193</c:v>
                </c:pt>
                <c:pt idx="37">
                  <c:v>193</c:v>
                </c:pt>
                <c:pt idx="38">
                  <c:v>280</c:v>
                </c:pt>
                <c:pt idx="39">
                  <c:v>297</c:v>
                </c:pt>
                <c:pt idx="40">
                  <c:v>180</c:v>
                </c:pt>
              </c:numCache>
            </c:numRef>
          </c:yVal>
          <c:smooth val="0"/>
          <c:extLst>
            <c:ext xmlns:c16="http://schemas.microsoft.com/office/drawing/2014/chart" uri="{C3380CC4-5D6E-409C-BE32-E72D297353CC}">
              <c16:uniqueId val="{00000006-4162-024C-BD77-66402870BEA2}"/>
            </c:ext>
          </c:extLst>
        </c:ser>
        <c:ser>
          <c:idx val="5"/>
          <c:order val="7"/>
          <c:tx>
            <c:v>Platoro Conejos</c:v>
          </c:tx>
          <c:spPr>
            <a:ln w="31750">
              <a:noFill/>
            </a:ln>
          </c:spPr>
          <c:marker>
            <c:symbol val="plus"/>
            <c:size val="7"/>
            <c:spPr>
              <a:ln w="12700">
                <a:solidFill>
                  <a:schemeClr val="tx1"/>
                </a:solidFill>
              </a:ln>
            </c:spPr>
          </c:marker>
          <c:xVal>
            <c:numRef>
              <c:f>'2F. Platoro Conejos'!$AA$16:$AA$57</c:f>
              <c:numCache>
                <c:formatCode>0</c:formatCode>
                <c:ptCount val="42"/>
                <c:pt idx="0">
                  <c:v>639.17999999999995</c:v>
                </c:pt>
                <c:pt idx="1">
                  <c:v>900.8</c:v>
                </c:pt>
                <c:pt idx="2">
                  <c:v>656.59999999999991</c:v>
                </c:pt>
                <c:pt idx="3">
                  <c:v>613.01949999999999</c:v>
                </c:pt>
                <c:pt idx="4">
                  <c:v>687.15899999999999</c:v>
                </c:pt>
                <c:pt idx="8">
                  <c:v>854</c:v>
                </c:pt>
                <c:pt idx="9">
                  <c:v>763.40000000000009</c:v>
                </c:pt>
                <c:pt idx="11">
                  <c:v>720.77800000000013</c:v>
                </c:pt>
                <c:pt idx="12">
                  <c:v>666.65</c:v>
                </c:pt>
                <c:pt idx="13">
                  <c:v>861.78750000000002</c:v>
                </c:pt>
                <c:pt idx="14">
                  <c:v>744.3</c:v>
                </c:pt>
                <c:pt idx="15">
                  <c:v>830.83349999999984</c:v>
                </c:pt>
                <c:pt idx="17">
                  <c:v>1065.636</c:v>
                </c:pt>
                <c:pt idx="18">
                  <c:v>855.16199999999992</c:v>
                </c:pt>
                <c:pt idx="22" formatCode="General">
                  <c:v>529</c:v>
                </c:pt>
                <c:pt idx="23" formatCode="General">
                  <c:v>840</c:v>
                </c:pt>
                <c:pt idx="24" formatCode="General">
                  <c:v>811</c:v>
                </c:pt>
                <c:pt idx="25" formatCode="General">
                  <c:v>716</c:v>
                </c:pt>
                <c:pt idx="26" formatCode="General">
                  <c:v>827</c:v>
                </c:pt>
                <c:pt idx="27" formatCode="General">
                  <c:v>733</c:v>
                </c:pt>
                <c:pt idx="28" formatCode="General">
                  <c:v>730</c:v>
                </c:pt>
                <c:pt idx="29" formatCode="General">
                  <c:v>880</c:v>
                </c:pt>
                <c:pt idx="30" formatCode="General">
                  <c:v>29</c:v>
                </c:pt>
                <c:pt idx="31" formatCode="General">
                  <c:v>954</c:v>
                </c:pt>
                <c:pt idx="32" formatCode="General">
                  <c:v>1113</c:v>
                </c:pt>
                <c:pt idx="34" formatCode="General">
                  <c:v>978</c:v>
                </c:pt>
                <c:pt idx="35" formatCode="General">
                  <c:v>798</c:v>
                </c:pt>
                <c:pt idx="36" formatCode="General">
                  <c:v>963</c:v>
                </c:pt>
                <c:pt idx="37" formatCode="General">
                  <c:v>962</c:v>
                </c:pt>
                <c:pt idx="38" formatCode="General">
                  <c:v>923</c:v>
                </c:pt>
                <c:pt idx="39" formatCode="General">
                  <c:v>913</c:v>
                </c:pt>
                <c:pt idx="40" formatCode="General">
                  <c:v>926</c:v>
                </c:pt>
                <c:pt idx="41" formatCode="General">
                  <c:v>909</c:v>
                </c:pt>
              </c:numCache>
            </c:numRef>
          </c:xVal>
          <c:yVal>
            <c:numRef>
              <c:f>'2F. Platoro Conejos'!$AD$15:$AD$57</c:f>
              <c:numCache>
                <c:formatCode>0</c:formatCode>
                <c:ptCount val="43"/>
                <c:pt idx="1">
                  <c:v>202.77395999999999</c:v>
                </c:pt>
                <c:pt idx="2">
                  <c:v>155.7088</c:v>
                </c:pt>
                <c:pt idx="3">
                  <c:v>151.6112</c:v>
                </c:pt>
                <c:pt idx="4">
                  <c:v>123.9682</c:v>
                </c:pt>
                <c:pt idx="5">
                  <c:v>155.73339999999999</c:v>
                </c:pt>
                <c:pt idx="9">
                  <c:v>158.40089999999998</c:v>
                </c:pt>
                <c:pt idx="10">
                  <c:v>151.25733</c:v>
                </c:pt>
                <c:pt idx="12">
                  <c:v>217.37220000000002</c:v>
                </c:pt>
                <c:pt idx="13">
                  <c:v>218.81447999999997</c:v>
                </c:pt>
                <c:pt idx="14">
                  <c:v>206.9973</c:v>
                </c:pt>
                <c:pt idx="15">
                  <c:v>225.95</c:v>
                </c:pt>
                <c:pt idx="16">
                  <c:v>178.005</c:v>
                </c:pt>
                <c:pt idx="18">
                  <c:v>160.29749999999999</c:v>
                </c:pt>
                <c:pt idx="19">
                  <c:v>184.61850000000001</c:v>
                </c:pt>
                <c:pt idx="23" formatCode="General">
                  <c:v>144</c:v>
                </c:pt>
                <c:pt idx="24" formatCode="General">
                  <c:v>174</c:v>
                </c:pt>
                <c:pt idx="25" formatCode="General">
                  <c:v>215</c:v>
                </c:pt>
                <c:pt idx="26" formatCode="General">
                  <c:v>157</c:v>
                </c:pt>
                <c:pt idx="27" formatCode="General">
                  <c:v>183</c:v>
                </c:pt>
                <c:pt idx="28" formatCode="General">
                  <c:v>253</c:v>
                </c:pt>
                <c:pt idx="29" formatCode="General">
                  <c:v>200</c:v>
                </c:pt>
                <c:pt idx="30" formatCode="General">
                  <c:v>196</c:v>
                </c:pt>
                <c:pt idx="31" formatCode="General">
                  <c:v>229</c:v>
                </c:pt>
                <c:pt idx="32" formatCode="General">
                  <c:v>175</c:v>
                </c:pt>
                <c:pt idx="33" formatCode="General">
                  <c:v>153</c:v>
                </c:pt>
                <c:pt idx="35" formatCode="General">
                  <c:v>151</c:v>
                </c:pt>
                <c:pt idx="36" formatCode="General">
                  <c:v>134</c:v>
                </c:pt>
                <c:pt idx="37" formatCode="General">
                  <c:v>143</c:v>
                </c:pt>
                <c:pt idx="38" formatCode="General">
                  <c:v>149</c:v>
                </c:pt>
                <c:pt idx="39" formatCode="General">
                  <c:v>143</c:v>
                </c:pt>
                <c:pt idx="40" formatCode="General">
                  <c:v>155</c:v>
                </c:pt>
                <c:pt idx="41" formatCode="General">
                  <c:v>156</c:v>
                </c:pt>
                <c:pt idx="42" formatCode="General">
                  <c:v>160</c:v>
                </c:pt>
              </c:numCache>
            </c:numRef>
          </c:yVal>
          <c:smooth val="0"/>
          <c:extLst>
            <c:ext xmlns:c16="http://schemas.microsoft.com/office/drawing/2014/chart" uri="{C3380CC4-5D6E-409C-BE32-E72D297353CC}">
              <c16:uniqueId val="{00000007-4162-024C-BD77-66402870BEA2}"/>
            </c:ext>
          </c:extLst>
        </c:ser>
        <c:dLbls>
          <c:showLegendKey val="0"/>
          <c:showVal val="0"/>
          <c:showCatName val="0"/>
          <c:showSerName val="0"/>
          <c:showPercent val="0"/>
          <c:showBubbleSize val="0"/>
        </c:dLbls>
        <c:axId val="2105776360"/>
        <c:axId val="2117480728"/>
      </c:scatterChart>
      <c:valAx>
        <c:axId val="2105776360"/>
        <c:scaling>
          <c:orientation val="minMax"/>
          <c:max val="2500"/>
          <c:min val="0"/>
        </c:scaling>
        <c:delete val="0"/>
        <c:axPos val="b"/>
        <c:majorGridlines/>
        <c:title>
          <c:tx>
            <c:rich>
              <a:bodyPr/>
              <a:lstStyle/>
              <a:p>
                <a:pPr>
                  <a:defRPr/>
                </a:pPr>
                <a:r>
                  <a:rPr lang="en-US"/>
                  <a:t>Ba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117480728"/>
        <c:crosses val="autoZero"/>
        <c:crossBetween val="midCat"/>
        <c:majorUnit val="500"/>
        <c:minorUnit val="1"/>
      </c:valAx>
      <c:valAx>
        <c:axId val="2117480728"/>
        <c:scaling>
          <c:orientation val="minMax"/>
          <c:min val="100"/>
        </c:scaling>
        <c:delete val="0"/>
        <c:axPos val="l"/>
        <c:majorGridlines/>
        <c:title>
          <c:tx>
            <c:rich>
              <a:bodyPr rot="-5400000" vert="horz"/>
              <a:lstStyle/>
              <a:p>
                <a:pPr>
                  <a:defRPr/>
                </a:pPr>
                <a:r>
                  <a:rPr lang="en-US"/>
                  <a:t>Zr (ppm)</a:t>
                </a:r>
              </a:p>
            </c:rich>
          </c:tx>
          <c:overlay val="0"/>
        </c:title>
        <c:numFmt formatCode="0" sourceLinked="1"/>
        <c:majorTickMark val="out"/>
        <c:minorTickMark val="none"/>
        <c:tickLblPos val="nextTo"/>
        <c:crossAx val="2105776360"/>
        <c:crosses val="autoZero"/>
        <c:crossBetween val="midCat"/>
      </c:valAx>
    </c:plotArea>
    <c:legend>
      <c:legendPos val="r"/>
      <c:layout>
        <c:manualLayout>
          <c:xMode val="edge"/>
          <c:yMode val="edge"/>
          <c:x val="0.138612653568955"/>
          <c:y val="2.2921689162731199E-2"/>
          <c:w val="0.228414745184539"/>
          <c:h val="0.481316078749592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1"/>
          <c:order val="0"/>
          <c:tx>
            <c:v>Bonanza Tuff (outflow)</c:v>
          </c:tx>
          <c:spPr>
            <a:ln w="31750">
              <a:noFill/>
            </a:ln>
          </c:spPr>
          <c:marker>
            <c:symbol val="diamond"/>
            <c:size val="7"/>
            <c:spPr>
              <a:noFill/>
              <a:ln w="15875">
                <a:solidFill>
                  <a:srgbClr val="800000"/>
                </a:solidFill>
              </a:ln>
            </c:spPr>
          </c:marker>
          <c:xVal>
            <c:numRef>
              <c:f>'2G. Rawley &amp; BZT'!$AD$55:$AD$87</c:f>
              <c:numCache>
                <c:formatCode>0</c:formatCode>
                <c:ptCount val="33"/>
                <c:pt idx="0">
                  <c:v>1362.1</c:v>
                </c:pt>
                <c:pt idx="1">
                  <c:v>1660</c:v>
                </c:pt>
                <c:pt idx="2">
                  <c:v>1510</c:v>
                </c:pt>
                <c:pt idx="3">
                  <c:v>1174.7</c:v>
                </c:pt>
                <c:pt idx="4">
                  <c:v>1161.3</c:v>
                </c:pt>
                <c:pt idx="5">
                  <c:v>1560</c:v>
                </c:pt>
                <c:pt idx="6">
                  <c:v>1720</c:v>
                </c:pt>
                <c:pt idx="7">
                  <c:v>1410</c:v>
                </c:pt>
                <c:pt idx="8">
                  <c:v>1200</c:v>
                </c:pt>
                <c:pt idx="9">
                  <c:v>146.69999999999999</c:v>
                </c:pt>
                <c:pt idx="10">
                  <c:v>106</c:v>
                </c:pt>
                <c:pt idx="11">
                  <c:v>511</c:v>
                </c:pt>
                <c:pt idx="12">
                  <c:v>126.3</c:v>
                </c:pt>
                <c:pt idx="13">
                  <c:v>143</c:v>
                </c:pt>
                <c:pt idx="14">
                  <c:v>157.1</c:v>
                </c:pt>
                <c:pt idx="15">
                  <c:v>411</c:v>
                </c:pt>
                <c:pt idx="17">
                  <c:v>1809.3104999999998</c:v>
                </c:pt>
                <c:pt idx="18">
                  <c:v>2148.6942000000004</c:v>
                </c:pt>
                <c:pt idx="19">
                  <c:v>1211.2245</c:v>
                </c:pt>
                <c:pt idx="20">
                  <c:v>1141.6819500000001</c:v>
                </c:pt>
                <c:pt idx="21">
                  <c:v>1730</c:v>
                </c:pt>
                <c:pt idx="22">
                  <c:v>1612.4</c:v>
                </c:pt>
                <c:pt idx="23">
                  <c:v>1476.3</c:v>
                </c:pt>
                <c:pt idx="25">
                  <c:v>1110.5999999999999</c:v>
                </c:pt>
                <c:pt idx="26">
                  <c:v>1123.2752</c:v>
                </c:pt>
                <c:pt idx="27">
                  <c:v>394.1</c:v>
                </c:pt>
                <c:pt idx="28">
                  <c:v>375.5</c:v>
                </c:pt>
                <c:pt idx="29">
                  <c:v>364.1</c:v>
                </c:pt>
                <c:pt idx="30">
                  <c:v>207.6</c:v>
                </c:pt>
                <c:pt idx="31">
                  <c:v>201</c:v>
                </c:pt>
                <c:pt idx="32">
                  <c:v>271.2</c:v>
                </c:pt>
              </c:numCache>
            </c:numRef>
          </c:xVal>
          <c:yVal>
            <c:numRef>
              <c:f>'2G. Rawley &amp; BZT'!$AE$55:$AE$87</c:f>
              <c:numCache>
                <c:formatCode>0</c:formatCode>
                <c:ptCount val="33"/>
                <c:pt idx="0">
                  <c:v>94.2</c:v>
                </c:pt>
                <c:pt idx="1">
                  <c:v>98.7</c:v>
                </c:pt>
                <c:pt idx="2">
                  <c:v>102</c:v>
                </c:pt>
                <c:pt idx="3">
                  <c:v>80</c:v>
                </c:pt>
                <c:pt idx="4">
                  <c:v>68.400000000000006</c:v>
                </c:pt>
                <c:pt idx="5">
                  <c:v>104</c:v>
                </c:pt>
                <c:pt idx="6">
                  <c:v>101</c:v>
                </c:pt>
                <c:pt idx="7">
                  <c:v>105</c:v>
                </c:pt>
                <c:pt idx="8">
                  <c:v>107</c:v>
                </c:pt>
                <c:pt idx="9">
                  <c:v>83.1</c:v>
                </c:pt>
                <c:pt idx="10">
                  <c:v>68</c:v>
                </c:pt>
                <c:pt idx="11">
                  <c:v>66</c:v>
                </c:pt>
                <c:pt idx="12">
                  <c:v>56.1</c:v>
                </c:pt>
                <c:pt idx="13">
                  <c:v>87</c:v>
                </c:pt>
                <c:pt idx="14">
                  <c:v>70.400000000000006</c:v>
                </c:pt>
                <c:pt idx="15">
                  <c:v>66</c:v>
                </c:pt>
                <c:pt idx="17">
                  <c:v>91.519200000000012</c:v>
                </c:pt>
                <c:pt idx="18">
                  <c:v>111.9906</c:v>
                </c:pt>
                <c:pt idx="19">
                  <c:v>71.348849999999999</c:v>
                </c:pt>
                <c:pt idx="20">
                  <c:v>70.646400000000014</c:v>
                </c:pt>
                <c:pt idx="21">
                  <c:v>104.5</c:v>
                </c:pt>
                <c:pt idx="22">
                  <c:v>98.3</c:v>
                </c:pt>
                <c:pt idx="23">
                  <c:v>113.7</c:v>
                </c:pt>
                <c:pt idx="25">
                  <c:v>83.8</c:v>
                </c:pt>
                <c:pt idx="26">
                  <c:v>78.613199999999992</c:v>
                </c:pt>
                <c:pt idx="27">
                  <c:v>72.7</c:v>
                </c:pt>
                <c:pt idx="28">
                  <c:v>73</c:v>
                </c:pt>
                <c:pt idx="29">
                  <c:v>71.2</c:v>
                </c:pt>
                <c:pt idx="30">
                  <c:v>70.900000000000006</c:v>
                </c:pt>
                <c:pt idx="31">
                  <c:v>68</c:v>
                </c:pt>
                <c:pt idx="32">
                  <c:v>62.2</c:v>
                </c:pt>
              </c:numCache>
            </c:numRef>
          </c:yVal>
          <c:smooth val="0"/>
          <c:extLst>
            <c:ext xmlns:c16="http://schemas.microsoft.com/office/drawing/2014/chart" uri="{C3380CC4-5D6E-409C-BE32-E72D297353CC}">
              <c16:uniqueId val="{00000000-B0FF-F842-B7FF-C0C05565D17C}"/>
            </c:ext>
          </c:extLst>
        </c:ser>
        <c:ser>
          <c:idx val="7"/>
          <c:order val="1"/>
          <c:tx>
            <c:v>Bonanza Rawley</c:v>
          </c:tx>
          <c:spPr>
            <a:ln w="31750">
              <a:noFill/>
            </a:ln>
          </c:spPr>
          <c:marker>
            <c:symbol val="plus"/>
            <c:size val="8"/>
            <c:spPr>
              <a:ln>
                <a:solidFill>
                  <a:srgbClr val="800000"/>
                </a:solidFill>
              </a:ln>
            </c:spPr>
          </c:marker>
          <c:xVal>
            <c:numRef>
              <c:f>'2G. Rawley &amp; BZT'!$AD$7:$AD$50</c:f>
              <c:numCache>
                <c:formatCode>0</c:formatCode>
                <c:ptCount val="44"/>
                <c:pt idx="0">
                  <c:v>1711.6</c:v>
                </c:pt>
                <c:pt idx="1">
                  <c:v>1267.5999999999999</c:v>
                </c:pt>
                <c:pt idx="2">
                  <c:v>1380.2991999999999</c:v>
                </c:pt>
                <c:pt idx="3">
                  <c:v>1368.6</c:v>
                </c:pt>
                <c:pt idx="4">
                  <c:v>1528.1</c:v>
                </c:pt>
                <c:pt idx="5">
                  <c:v>1898.5216499999999</c:v>
                </c:pt>
                <c:pt idx="6">
                  <c:v>1244.9000000000001</c:v>
                </c:pt>
                <c:pt idx="7">
                  <c:v>1637.7</c:v>
                </c:pt>
                <c:pt idx="8">
                  <c:v>1155.8</c:v>
                </c:pt>
                <c:pt idx="9">
                  <c:v>1639.5</c:v>
                </c:pt>
                <c:pt idx="10">
                  <c:v>1797.4</c:v>
                </c:pt>
                <c:pt idx="11">
                  <c:v>1363.3176088</c:v>
                </c:pt>
                <c:pt idx="12">
                  <c:v>1463.1</c:v>
                </c:pt>
                <c:pt idx="13">
                  <c:v>1460.6</c:v>
                </c:pt>
                <c:pt idx="14">
                  <c:v>1365.5</c:v>
                </c:pt>
                <c:pt idx="15">
                  <c:v>1557.3</c:v>
                </c:pt>
                <c:pt idx="16">
                  <c:v>1406.0016000000001</c:v>
                </c:pt>
                <c:pt idx="17">
                  <c:v>1180.6036000000001</c:v>
                </c:pt>
                <c:pt idx="18">
                  <c:v>1613.92905</c:v>
                </c:pt>
                <c:pt idx="19">
                  <c:v>1284.5</c:v>
                </c:pt>
                <c:pt idx="20">
                  <c:v>1590</c:v>
                </c:pt>
                <c:pt idx="21">
                  <c:v>1570</c:v>
                </c:pt>
                <c:pt idx="22">
                  <c:v>1377.3</c:v>
                </c:pt>
                <c:pt idx="23">
                  <c:v>1391.1520500000001</c:v>
                </c:pt>
                <c:pt idx="24">
                  <c:v>1390.7</c:v>
                </c:pt>
                <c:pt idx="25">
                  <c:v>1330.758</c:v>
                </c:pt>
                <c:pt idx="26">
                  <c:v>1625.6</c:v>
                </c:pt>
                <c:pt idx="27">
                  <c:v>1210</c:v>
                </c:pt>
                <c:pt idx="28">
                  <c:v>1565.6</c:v>
                </c:pt>
                <c:pt idx="29">
                  <c:v>1225.5999999999999</c:v>
                </c:pt>
                <c:pt idx="30">
                  <c:v>1563.4</c:v>
                </c:pt>
                <c:pt idx="31">
                  <c:v>1517.2</c:v>
                </c:pt>
                <c:pt idx="32">
                  <c:v>1641.4</c:v>
                </c:pt>
                <c:pt idx="33">
                  <c:v>1157.7</c:v>
                </c:pt>
                <c:pt idx="34">
                  <c:v>987.7</c:v>
                </c:pt>
                <c:pt idx="35">
                  <c:v>453.6</c:v>
                </c:pt>
                <c:pt idx="36">
                  <c:v>1074.7485000000001</c:v>
                </c:pt>
                <c:pt idx="37">
                  <c:v>501.3</c:v>
                </c:pt>
                <c:pt idx="40">
                  <c:v>1320</c:v>
                </c:pt>
                <c:pt idx="41">
                  <c:v>1260</c:v>
                </c:pt>
                <c:pt idx="42">
                  <c:v>1309.5999999999999</c:v>
                </c:pt>
                <c:pt idx="43">
                  <c:v>1252.5</c:v>
                </c:pt>
              </c:numCache>
            </c:numRef>
          </c:xVal>
          <c:yVal>
            <c:numRef>
              <c:f>'2G. Rawley &amp; BZT'!$AE$7:$AE$50</c:f>
              <c:numCache>
                <c:formatCode>0</c:formatCode>
                <c:ptCount val="44"/>
                <c:pt idx="0">
                  <c:v>80</c:v>
                </c:pt>
                <c:pt idx="1">
                  <c:v>53.1</c:v>
                </c:pt>
                <c:pt idx="2">
                  <c:v>48.493200000000002</c:v>
                </c:pt>
                <c:pt idx="3">
                  <c:v>53.7</c:v>
                </c:pt>
                <c:pt idx="4">
                  <c:v>67.900000000000006</c:v>
                </c:pt>
                <c:pt idx="5">
                  <c:v>70.144649999999999</c:v>
                </c:pt>
                <c:pt idx="6">
                  <c:v>76.8</c:v>
                </c:pt>
                <c:pt idx="7">
                  <c:v>56.9</c:v>
                </c:pt>
                <c:pt idx="8">
                  <c:v>78</c:v>
                </c:pt>
                <c:pt idx="9">
                  <c:v>58.2</c:v>
                </c:pt>
                <c:pt idx="10">
                  <c:v>66.599999999999994</c:v>
                </c:pt>
                <c:pt idx="11">
                  <c:v>59.225000000000001</c:v>
                </c:pt>
                <c:pt idx="12">
                  <c:v>59.5</c:v>
                </c:pt>
                <c:pt idx="13">
                  <c:v>67.400000000000006</c:v>
                </c:pt>
                <c:pt idx="14">
                  <c:v>68.3</c:v>
                </c:pt>
                <c:pt idx="15">
                  <c:v>62.6</c:v>
                </c:pt>
                <c:pt idx="16">
                  <c:v>61.645600000000002</c:v>
                </c:pt>
                <c:pt idx="17">
                  <c:v>76.805999999999997</c:v>
                </c:pt>
                <c:pt idx="18">
                  <c:v>65.628900000000002</c:v>
                </c:pt>
                <c:pt idx="19">
                  <c:v>59.9</c:v>
                </c:pt>
                <c:pt idx="20">
                  <c:v>71</c:v>
                </c:pt>
                <c:pt idx="21">
                  <c:v>71</c:v>
                </c:pt>
                <c:pt idx="22">
                  <c:v>61.7</c:v>
                </c:pt>
                <c:pt idx="23">
                  <c:v>50.777100000000004</c:v>
                </c:pt>
                <c:pt idx="24">
                  <c:v>64.5</c:v>
                </c:pt>
                <c:pt idx="25">
                  <c:v>74.645999999999987</c:v>
                </c:pt>
                <c:pt idx="26">
                  <c:v>63.6</c:v>
                </c:pt>
                <c:pt idx="27">
                  <c:v>104</c:v>
                </c:pt>
                <c:pt idx="28">
                  <c:v>64</c:v>
                </c:pt>
                <c:pt idx="29">
                  <c:v>57</c:v>
                </c:pt>
                <c:pt idx="30">
                  <c:v>17.5</c:v>
                </c:pt>
                <c:pt idx="31">
                  <c:v>13.9</c:v>
                </c:pt>
                <c:pt idx="32">
                  <c:v>52.7</c:v>
                </c:pt>
                <c:pt idx="33">
                  <c:v>65.599999999999994</c:v>
                </c:pt>
                <c:pt idx="34">
                  <c:v>69.5</c:v>
                </c:pt>
                <c:pt idx="35">
                  <c:v>77.8</c:v>
                </c:pt>
                <c:pt idx="36">
                  <c:v>52.583400000000005</c:v>
                </c:pt>
                <c:pt idx="37">
                  <c:v>66.8</c:v>
                </c:pt>
                <c:pt idx="40">
                  <c:v>97</c:v>
                </c:pt>
                <c:pt idx="41">
                  <c:v>97</c:v>
                </c:pt>
                <c:pt idx="42">
                  <c:v>72.3</c:v>
                </c:pt>
                <c:pt idx="43">
                  <c:v>79.3</c:v>
                </c:pt>
              </c:numCache>
            </c:numRef>
          </c:yVal>
          <c:smooth val="0"/>
          <c:extLst>
            <c:ext xmlns:c16="http://schemas.microsoft.com/office/drawing/2014/chart" uri="{C3380CC4-5D6E-409C-BE32-E72D297353CC}">
              <c16:uniqueId val="{00000001-B0FF-F842-B7FF-C0C05565D17C}"/>
            </c:ext>
          </c:extLst>
        </c:ser>
        <c:ser>
          <c:idx val="3"/>
          <c:order val="2"/>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Cr'!$AG$5:$AG$22</c:f>
              <c:numCache>
                <c:formatCode>0</c:formatCode>
                <c:ptCount val="18"/>
                <c:pt idx="0">
                  <c:v>1585.6</c:v>
                </c:pt>
                <c:pt idx="1">
                  <c:v>1755.4</c:v>
                </c:pt>
                <c:pt idx="2">
                  <c:v>1761.2</c:v>
                </c:pt>
                <c:pt idx="3">
                  <c:v>1433.9</c:v>
                </c:pt>
                <c:pt idx="4">
                  <c:v>1554.4</c:v>
                </c:pt>
                <c:pt idx="5">
                  <c:v>1553.2</c:v>
                </c:pt>
                <c:pt idx="6">
                  <c:v>1661.5</c:v>
                </c:pt>
                <c:pt idx="7">
                  <c:v>1901.3751999999999</c:v>
                </c:pt>
                <c:pt idx="8">
                  <c:v>1783.8</c:v>
                </c:pt>
                <c:pt idx="9">
                  <c:v>2080.0872000000004</c:v>
                </c:pt>
                <c:pt idx="10">
                  <c:v>2045.5</c:v>
                </c:pt>
                <c:pt idx="11">
                  <c:v>1725.7755999999999</c:v>
                </c:pt>
                <c:pt idx="12">
                  <c:v>2275.6</c:v>
                </c:pt>
                <c:pt idx="13">
                  <c:v>1959.6</c:v>
                </c:pt>
                <c:pt idx="14">
                  <c:v>1967.4</c:v>
                </c:pt>
                <c:pt idx="15">
                  <c:v>1599.6</c:v>
                </c:pt>
                <c:pt idx="16" formatCode="General">
                  <c:v>1806</c:v>
                </c:pt>
                <c:pt idx="17">
                  <c:v>1587.2</c:v>
                </c:pt>
              </c:numCache>
            </c:numRef>
          </c:xVal>
          <c:yVal>
            <c:numRef>
              <c:f>'2E. Jacks Cr'!$AH$5:$AH$22</c:f>
              <c:numCache>
                <c:formatCode>0</c:formatCode>
                <c:ptCount val="18"/>
                <c:pt idx="0">
                  <c:v>61</c:v>
                </c:pt>
                <c:pt idx="1">
                  <c:v>63.4</c:v>
                </c:pt>
                <c:pt idx="2">
                  <c:v>65.8</c:v>
                </c:pt>
                <c:pt idx="3">
                  <c:v>40.700000000000003</c:v>
                </c:pt>
                <c:pt idx="4">
                  <c:v>63.4</c:v>
                </c:pt>
                <c:pt idx="5">
                  <c:v>52.1</c:v>
                </c:pt>
                <c:pt idx="6">
                  <c:v>57.9</c:v>
                </c:pt>
                <c:pt idx="7">
                  <c:v>70.28</c:v>
                </c:pt>
                <c:pt idx="8">
                  <c:v>66.5</c:v>
                </c:pt>
                <c:pt idx="9">
                  <c:v>80.822000000000003</c:v>
                </c:pt>
                <c:pt idx="10">
                  <c:v>73.5</c:v>
                </c:pt>
                <c:pt idx="11">
                  <c:v>69.476799999999997</c:v>
                </c:pt>
                <c:pt idx="12">
                  <c:v>64.599999999999994</c:v>
                </c:pt>
                <c:pt idx="13">
                  <c:v>74.400000000000006</c:v>
                </c:pt>
                <c:pt idx="14">
                  <c:v>95</c:v>
                </c:pt>
                <c:pt idx="15">
                  <c:v>69.599999999999994</c:v>
                </c:pt>
                <c:pt idx="16" formatCode="General">
                  <c:v>45</c:v>
                </c:pt>
                <c:pt idx="17">
                  <c:v>42.300000000000004</c:v>
                </c:pt>
              </c:numCache>
            </c:numRef>
          </c:yVal>
          <c:smooth val="0"/>
          <c:extLst>
            <c:ext xmlns:c16="http://schemas.microsoft.com/office/drawing/2014/chart" uri="{C3380CC4-5D6E-409C-BE32-E72D297353CC}">
              <c16:uniqueId val="{00000002-B0FF-F842-B7FF-C0C05565D17C}"/>
            </c:ext>
          </c:extLst>
        </c:ser>
        <c:ser>
          <c:idx val="4"/>
          <c:order val="3"/>
          <c:tx>
            <c:v>Tracy volcano</c:v>
          </c:tx>
          <c:spPr>
            <a:ln w="31750">
              <a:noFill/>
            </a:ln>
          </c:spPr>
          <c:marker>
            <c:symbol val="circle"/>
            <c:size val="6"/>
            <c:spPr>
              <a:solidFill>
                <a:srgbClr val="FFFF00"/>
              </a:solidFill>
              <a:ln>
                <a:solidFill>
                  <a:srgbClr val="660066"/>
                </a:solidFill>
              </a:ln>
            </c:spPr>
          </c:marker>
          <c:xVal>
            <c:numRef>
              <c:f>'2D. Tracy Volc'!$AF$5:$AF$30</c:f>
              <c:numCache>
                <c:formatCode>0</c:formatCode>
                <c:ptCount val="26"/>
                <c:pt idx="0">
                  <c:v>2091.5950500000004</c:v>
                </c:pt>
                <c:pt idx="1">
                  <c:v>1370.7</c:v>
                </c:pt>
                <c:pt idx="2">
                  <c:v>1508.36085</c:v>
                </c:pt>
                <c:pt idx="3">
                  <c:v>1610</c:v>
                </c:pt>
                <c:pt idx="4">
                  <c:v>1489.6957500000001</c:v>
                </c:pt>
                <c:pt idx="5">
                  <c:v>1698.9255000000001</c:v>
                </c:pt>
                <c:pt idx="6">
                  <c:v>1684.6758</c:v>
                </c:pt>
                <c:pt idx="7">
                  <c:v>1646.2417500000001</c:v>
                </c:pt>
                <c:pt idx="8">
                  <c:v>1847.9452500000002</c:v>
                </c:pt>
                <c:pt idx="9">
                  <c:v>1695.1122</c:v>
                </c:pt>
                <c:pt idx="10">
                  <c:v>2008.8063</c:v>
                </c:pt>
                <c:pt idx="11">
                  <c:v>1654.4704499999998</c:v>
                </c:pt>
                <c:pt idx="12">
                  <c:v>1560</c:v>
                </c:pt>
                <c:pt idx="13">
                  <c:v>1968.4656</c:v>
                </c:pt>
                <c:pt idx="14">
                  <c:v>2065.9054499999997</c:v>
                </c:pt>
                <c:pt idx="15">
                  <c:v>1510</c:v>
                </c:pt>
                <c:pt idx="16">
                  <c:v>2040.9</c:v>
                </c:pt>
                <c:pt idx="17">
                  <c:v>2430</c:v>
                </c:pt>
                <c:pt idx="18">
                  <c:v>2410</c:v>
                </c:pt>
                <c:pt idx="19">
                  <c:v>2390</c:v>
                </c:pt>
                <c:pt idx="20">
                  <c:v>2300</c:v>
                </c:pt>
                <c:pt idx="21">
                  <c:v>2330</c:v>
                </c:pt>
                <c:pt idx="22">
                  <c:v>2113.7724000000003</c:v>
                </c:pt>
                <c:pt idx="23">
                  <c:v>2075.0373</c:v>
                </c:pt>
                <c:pt idx="24" formatCode="General">
                  <c:v>1700</c:v>
                </c:pt>
                <c:pt idx="25">
                  <c:v>1950</c:v>
                </c:pt>
              </c:numCache>
            </c:numRef>
          </c:xVal>
          <c:yVal>
            <c:numRef>
              <c:f>'2D. Tracy Volc'!$AG$5:$AG$30</c:f>
              <c:numCache>
                <c:formatCode>0</c:formatCode>
                <c:ptCount val="26"/>
                <c:pt idx="0">
                  <c:v>98.443349999999995</c:v>
                </c:pt>
                <c:pt idx="1">
                  <c:v>60.099999999999994</c:v>
                </c:pt>
                <c:pt idx="2">
                  <c:v>53.185500000000005</c:v>
                </c:pt>
                <c:pt idx="3">
                  <c:v>48</c:v>
                </c:pt>
                <c:pt idx="4">
                  <c:v>55.593900000000005</c:v>
                </c:pt>
                <c:pt idx="5">
                  <c:v>59.005800000000001</c:v>
                </c:pt>
                <c:pt idx="6">
                  <c:v>55.794600000000003</c:v>
                </c:pt>
                <c:pt idx="7">
                  <c:v>54.891450000000006</c:v>
                </c:pt>
                <c:pt idx="8">
                  <c:v>63.421200000000006</c:v>
                </c:pt>
                <c:pt idx="9">
                  <c:v>57.400200000000005</c:v>
                </c:pt>
                <c:pt idx="10">
                  <c:v>63.92295</c:v>
                </c:pt>
                <c:pt idx="11">
                  <c:v>40.641750000000002</c:v>
                </c:pt>
                <c:pt idx="12">
                  <c:v>55</c:v>
                </c:pt>
                <c:pt idx="13">
                  <c:v>66.833100000000002</c:v>
                </c:pt>
                <c:pt idx="14">
                  <c:v>64.725750000000005</c:v>
                </c:pt>
                <c:pt idx="15">
                  <c:v>56</c:v>
                </c:pt>
                <c:pt idx="16">
                  <c:v>64.3</c:v>
                </c:pt>
                <c:pt idx="17">
                  <c:v>88</c:v>
                </c:pt>
                <c:pt idx="18">
                  <c:v>117</c:v>
                </c:pt>
                <c:pt idx="19">
                  <c:v>103</c:v>
                </c:pt>
                <c:pt idx="20">
                  <c:v>89</c:v>
                </c:pt>
                <c:pt idx="21">
                  <c:v>97</c:v>
                </c:pt>
                <c:pt idx="22">
                  <c:v>71.549549999999996</c:v>
                </c:pt>
                <c:pt idx="23">
                  <c:v>66.331350000000015</c:v>
                </c:pt>
                <c:pt idx="24" formatCode="General">
                  <c:v>76</c:v>
                </c:pt>
                <c:pt idx="25">
                  <c:v>90</c:v>
                </c:pt>
              </c:numCache>
            </c:numRef>
          </c:yVal>
          <c:smooth val="0"/>
          <c:extLst>
            <c:ext xmlns:c16="http://schemas.microsoft.com/office/drawing/2014/chart" uri="{C3380CC4-5D6E-409C-BE32-E72D297353CC}">
              <c16:uniqueId val="{00000003-B0FF-F842-B7FF-C0C05565D17C}"/>
            </c:ext>
          </c:extLst>
        </c:ser>
        <c:ser>
          <c:idx val="0"/>
          <c:order val="4"/>
          <c:tx>
            <c:v>Biedell-Lime</c:v>
          </c:tx>
          <c:spPr>
            <a:ln w="31750">
              <a:noFill/>
            </a:ln>
          </c:spPr>
          <c:xVal>
            <c:numRef>
              <c:f>'2A. BLVC'!$AI$5:$AI$77</c:f>
              <c:numCache>
                <c:formatCode>0</c:formatCode>
                <c:ptCount val="73"/>
                <c:pt idx="0">
                  <c:v>1109.3824999999999</c:v>
                </c:pt>
                <c:pt idx="1">
                  <c:v>1461.8357080000001</c:v>
                </c:pt>
                <c:pt idx="2">
                  <c:v>1393.5124999999998</c:v>
                </c:pt>
                <c:pt idx="3">
                  <c:v>1777.2725</c:v>
                </c:pt>
                <c:pt idx="4">
                  <c:v>1590.1277399999999</c:v>
                </c:pt>
                <c:pt idx="5">
                  <c:v>1511.1163556799997</c:v>
                </c:pt>
                <c:pt idx="7">
                  <c:v>1256.9529600000001</c:v>
                </c:pt>
                <c:pt idx="8">
                  <c:v>1496.3895505599999</c:v>
                </c:pt>
                <c:pt idx="10">
                  <c:v>1832.1209051199999</c:v>
                </c:pt>
                <c:pt idx="11">
                  <c:v>2059.1923191999999</c:v>
                </c:pt>
                <c:pt idx="12">
                  <c:v>1494.27</c:v>
                </c:pt>
                <c:pt idx="13">
                  <c:v>1670</c:v>
                </c:pt>
                <c:pt idx="16">
                  <c:v>1381.6573200000003</c:v>
                </c:pt>
                <c:pt idx="17">
                  <c:v>1487.71</c:v>
                </c:pt>
                <c:pt idx="18">
                  <c:v>1507.7331707200001</c:v>
                </c:pt>
                <c:pt idx="19">
                  <c:v>1301.365</c:v>
                </c:pt>
                <c:pt idx="20">
                  <c:v>1314.1775</c:v>
                </c:pt>
                <c:pt idx="22">
                  <c:v>1482.3592835199997</c:v>
                </c:pt>
                <c:pt idx="23">
                  <c:v>1546.6486684000001</c:v>
                </c:pt>
                <c:pt idx="24">
                  <c:v>1474.5900000000001</c:v>
                </c:pt>
                <c:pt idx="25">
                  <c:v>1690.9675</c:v>
                </c:pt>
                <c:pt idx="26">
                  <c:v>1424.7749999999999</c:v>
                </c:pt>
                <c:pt idx="28">
                  <c:v>1369.6907400000002</c:v>
                </c:pt>
                <c:pt idx="29">
                  <c:v>2900.0682465999998</c:v>
                </c:pt>
                <c:pt idx="30">
                  <c:v>1774.5072553599998</c:v>
                </c:pt>
                <c:pt idx="32">
                  <c:v>2288.7474999999995</c:v>
                </c:pt>
                <c:pt idx="33">
                  <c:v>1639.7175</c:v>
                </c:pt>
                <c:pt idx="34">
                  <c:v>1653.2537058399996</c:v>
                </c:pt>
                <c:pt idx="35">
                  <c:v>1342.1886000000002</c:v>
                </c:pt>
                <c:pt idx="38">
                  <c:v>1725.9199999999998</c:v>
                </c:pt>
                <c:pt idx="40">
                  <c:v>1650</c:v>
                </c:pt>
                <c:pt idx="41">
                  <c:v>1820</c:v>
                </c:pt>
                <c:pt idx="42">
                  <c:v>1800</c:v>
                </c:pt>
                <c:pt idx="43">
                  <c:v>1521.9449999999999</c:v>
                </c:pt>
                <c:pt idx="44">
                  <c:v>1453.0649999999998</c:v>
                </c:pt>
                <c:pt idx="47">
                  <c:v>843</c:v>
                </c:pt>
                <c:pt idx="48">
                  <c:v>1100</c:v>
                </c:pt>
                <c:pt idx="49">
                  <c:v>1092</c:v>
                </c:pt>
                <c:pt idx="50">
                  <c:v>1815</c:v>
                </c:pt>
                <c:pt idx="51">
                  <c:v>1817</c:v>
                </c:pt>
                <c:pt idx="52">
                  <c:v>1638</c:v>
                </c:pt>
                <c:pt idx="53">
                  <c:v>1711</c:v>
                </c:pt>
                <c:pt idx="54">
                  <c:v>1333</c:v>
                </c:pt>
                <c:pt idx="55">
                  <c:v>1463</c:v>
                </c:pt>
                <c:pt idx="56">
                  <c:v>1475</c:v>
                </c:pt>
                <c:pt idx="57">
                  <c:v>1854</c:v>
                </c:pt>
                <c:pt idx="58">
                  <c:v>1485</c:v>
                </c:pt>
                <c:pt idx="59">
                  <c:v>1490</c:v>
                </c:pt>
                <c:pt idx="60">
                  <c:v>1760</c:v>
                </c:pt>
                <c:pt idx="61">
                  <c:v>1375</c:v>
                </c:pt>
                <c:pt idx="62">
                  <c:v>1562</c:v>
                </c:pt>
                <c:pt idx="63">
                  <c:v>1976</c:v>
                </c:pt>
                <c:pt idx="64">
                  <c:v>1396</c:v>
                </c:pt>
                <c:pt idx="65">
                  <c:v>1497</c:v>
                </c:pt>
                <c:pt idx="66">
                  <c:v>1508</c:v>
                </c:pt>
                <c:pt idx="67">
                  <c:v>1503</c:v>
                </c:pt>
                <c:pt idx="68">
                  <c:v>1303</c:v>
                </c:pt>
                <c:pt idx="69">
                  <c:v>1485</c:v>
                </c:pt>
                <c:pt idx="70">
                  <c:v>1902</c:v>
                </c:pt>
                <c:pt idx="71">
                  <c:v>1477</c:v>
                </c:pt>
                <c:pt idx="72">
                  <c:v>1513</c:v>
                </c:pt>
              </c:numCache>
            </c:numRef>
          </c:xVal>
          <c:yVal>
            <c:numRef>
              <c:f>'2A. BLVC'!$AJ$5:$AJ$77</c:f>
              <c:numCache>
                <c:formatCode>0</c:formatCode>
                <c:ptCount val="73"/>
                <c:pt idx="0">
                  <c:v>36.1</c:v>
                </c:pt>
                <c:pt idx="1">
                  <c:v>47.689</c:v>
                </c:pt>
                <c:pt idx="2">
                  <c:v>36.6</c:v>
                </c:pt>
                <c:pt idx="3">
                  <c:v>51.8</c:v>
                </c:pt>
                <c:pt idx="4">
                  <c:v>46.9</c:v>
                </c:pt>
                <c:pt idx="5">
                  <c:v>67.596000000000004</c:v>
                </c:pt>
                <c:pt idx="7">
                  <c:v>41.9</c:v>
                </c:pt>
                <c:pt idx="8">
                  <c:v>52.322399999999995</c:v>
                </c:pt>
                <c:pt idx="10">
                  <c:v>48.710400000000007</c:v>
                </c:pt>
                <c:pt idx="11">
                  <c:v>62.952000000000012</c:v>
                </c:pt>
                <c:pt idx="12">
                  <c:v>39.9</c:v>
                </c:pt>
                <c:pt idx="13">
                  <c:v>62</c:v>
                </c:pt>
                <c:pt idx="16">
                  <c:v>43.9</c:v>
                </c:pt>
                <c:pt idx="17">
                  <c:v>44.5</c:v>
                </c:pt>
                <c:pt idx="18">
                  <c:v>48.091200000000001</c:v>
                </c:pt>
                <c:pt idx="19">
                  <c:v>42.199999999999996</c:v>
                </c:pt>
                <c:pt idx="20">
                  <c:v>42.300000000000004</c:v>
                </c:pt>
                <c:pt idx="22">
                  <c:v>49.948799999999999</c:v>
                </c:pt>
                <c:pt idx="23">
                  <c:v>54.692999999999998</c:v>
                </c:pt>
                <c:pt idx="24">
                  <c:v>46.3</c:v>
                </c:pt>
                <c:pt idx="25">
                  <c:v>39.1</c:v>
                </c:pt>
                <c:pt idx="26">
                  <c:v>42.900000000000006</c:v>
                </c:pt>
                <c:pt idx="28">
                  <c:v>38.299999999999997</c:v>
                </c:pt>
                <c:pt idx="29">
                  <c:v>41.984699999999989</c:v>
                </c:pt>
                <c:pt idx="30">
                  <c:v>33.952799999999996</c:v>
                </c:pt>
                <c:pt idx="32">
                  <c:v>41.3</c:v>
                </c:pt>
                <c:pt idx="33">
                  <c:v>41.3</c:v>
                </c:pt>
                <c:pt idx="34">
                  <c:v>41.583699999999993</c:v>
                </c:pt>
                <c:pt idx="35">
                  <c:v>37.1</c:v>
                </c:pt>
                <c:pt idx="38">
                  <c:v>40.099999999999994</c:v>
                </c:pt>
                <c:pt idx="40">
                  <c:v>39</c:v>
                </c:pt>
                <c:pt idx="41">
                  <c:v>37</c:v>
                </c:pt>
                <c:pt idx="42">
                  <c:v>32</c:v>
                </c:pt>
                <c:pt idx="43">
                  <c:v>35.200000000000003</c:v>
                </c:pt>
                <c:pt idx="44">
                  <c:v>37.5</c:v>
                </c:pt>
                <c:pt idx="47">
                  <c:v>27</c:v>
                </c:pt>
                <c:pt idx="48">
                  <c:v>36</c:v>
                </c:pt>
                <c:pt idx="52">
                  <c:v>44</c:v>
                </c:pt>
                <c:pt idx="62">
                  <c:v>50</c:v>
                </c:pt>
                <c:pt idx="68">
                  <c:v>49</c:v>
                </c:pt>
                <c:pt idx="72">
                  <c:v>48</c:v>
                </c:pt>
              </c:numCache>
            </c:numRef>
          </c:yVal>
          <c:smooth val="0"/>
          <c:extLst>
            <c:ext xmlns:c16="http://schemas.microsoft.com/office/drawing/2014/chart" uri="{C3380CC4-5D6E-409C-BE32-E72D297353CC}">
              <c16:uniqueId val="{00000004-B0FF-F842-B7FF-C0C05565D17C}"/>
            </c:ext>
          </c:extLst>
        </c:ser>
        <c:ser>
          <c:idx val="2"/>
          <c:order val="5"/>
          <c:tx>
            <c:v>Baughman</c:v>
          </c:tx>
          <c:spPr>
            <a:ln w="31750">
              <a:noFill/>
            </a:ln>
          </c:spPr>
          <c:marker>
            <c:spPr>
              <a:solidFill>
                <a:schemeClr val="accent5">
                  <a:lumMod val="20000"/>
                  <a:lumOff val="80000"/>
                </a:schemeClr>
              </a:solidFill>
              <a:ln>
                <a:solidFill>
                  <a:srgbClr val="008000"/>
                </a:solidFill>
              </a:ln>
            </c:spPr>
          </c:marker>
          <c:xVal>
            <c:numRef>
              <c:f>'2B. Baughman'!$AI$6:$AI$40</c:f>
              <c:numCache>
                <c:formatCode>0</c:formatCode>
                <c:ptCount val="35"/>
                <c:pt idx="0">
                  <c:v>1181.2350000000001</c:v>
                </c:pt>
                <c:pt idx="1">
                  <c:v>1007.9074999999999</c:v>
                </c:pt>
                <c:pt idx="2">
                  <c:v>1270.3074999999999</c:v>
                </c:pt>
                <c:pt idx="3">
                  <c:v>1654.9899999999998</c:v>
                </c:pt>
                <c:pt idx="4">
                  <c:v>1520.0579607999996</c:v>
                </c:pt>
                <c:pt idx="5">
                  <c:v>1386.5869366599998</c:v>
                </c:pt>
                <c:pt idx="6">
                  <c:v>1423.7505793599998</c:v>
                </c:pt>
                <c:pt idx="7">
                  <c:v>1203.2465243199999</c:v>
                </c:pt>
                <c:pt idx="9">
                  <c:v>1064.1676165599997</c:v>
                </c:pt>
                <c:pt idx="10">
                  <c:v>1475.9420504199998</c:v>
                </c:pt>
                <c:pt idx="11">
                  <c:v>1475.1948918399999</c:v>
                </c:pt>
                <c:pt idx="12">
                  <c:v>1226.8279637199998</c:v>
                </c:pt>
                <c:pt idx="13">
                  <c:v>1522.7584921599998</c:v>
                </c:pt>
                <c:pt idx="14">
                  <c:v>1857.4947923199998</c:v>
                </c:pt>
                <c:pt idx="15">
                  <c:v>1092.9944967999998</c:v>
                </c:pt>
                <c:pt idx="16">
                  <c:v>1256.8799564799999</c:v>
                </c:pt>
                <c:pt idx="18" formatCode="0_)">
                  <c:v>1182</c:v>
                </c:pt>
                <c:pt idx="19" formatCode="0_)">
                  <c:v>967</c:v>
                </c:pt>
                <c:pt idx="20" formatCode="0_)">
                  <c:v>1098</c:v>
                </c:pt>
                <c:pt idx="21" formatCode="0_)">
                  <c:v>1206</c:v>
                </c:pt>
                <c:pt idx="22" formatCode="0_)">
                  <c:v>1273</c:v>
                </c:pt>
                <c:pt idx="23" formatCode="0_)">
                  <c:v>1468</c:v>
                </c:pt>
                <c:pt idx="24" formatCode="0_)">
                  <c:v>1169</c:v>
                </c:pt>
                <c:pt idx="25" formatCode="0_)">
                  <c:v>1613</c:v>
                </c:pt>
                <c:pt idx="26" formatCode="0_)">
                  <c:v>1441</c:v>
                </c:pt>
                <c:pt idx="27" formatCode="0_)">
                  <c:v>1383</c:v>
                </c:pt>
                <c:pt idx="28" formatCode="0_)">
                  <c:v>1447</c:v>
                </c:pt>
                <c:pt idx="29" formatCode="0_)">
                  <c:v>1440</c:v>
                </c:pt>
                <c:pt idx="30" formatCode="0_)">
                  <c:v>1428</c:v>
                </c:pt>
                <c:pt idx="31" formatCode="0_)">
                  <c:v>1463</c:v>
                </c:pt>
                <c:pt idx="32" formatCode="0_)">
                  <c:v>1400</c:v>
                </c:pt>
                <c:pt idx="33" formatCode="0_)">
                  <c:v>1465</c:v>
                </c:pt>
                <c:pt idx="34" formatCode="0_)">
                  <c:v>1449</c:v>
                </c:pt>
              </c:numCache>
            </c:numRef>
          </c:xVal>
          <c:yVal>
            <c:numRef>
              <c:f>'2B. Baughman'!$AJ$6:$AJ$40</c:f>
              <c:numCache>
                <c:formatCode>0</c:formatCode>
                <c:ptCount val="35"/>
                <c:pt idx="0">
                  <c:v>38.299999999999997</c:v>
                </c:pt>
                <c:pt idx="1">
                  <c:v>25.799999999999997</c:v>
                </c:pt>
                <c:pt idx="2">
                  <c:v>39.1</c:v>
                </c:pt>
                <c:pt idx="3">
                  <c:v>49.699999999999996</c:v>
                </c:pt>
                <c:pt idx="4">
                  <c:v>61.877699999999997</c:v>
                </c:pt>
                <c:pt idx="5">
                  <c:v>47.079799999999992</c:v>
                </c:pt>
                <c:pt idx="6">
                  <c:v>50.671200000000006</c:v>
                </c:pt>
                <c:pt idx="7">
                  <c:v>44.066400000000002</c:v>
                </c:pt>
                <c:pt idx="9">
                  <c:v>56.059600000000003</c:v>
                </c:pt>
                <c:pt idx="10">
                  <c:v>53.082899999999995</c:v>
                </c:pt>
                <c:pt idx="11">
                  <c:v>49.02</c:v>
                </c:pt>
                <c:pt idx="12">
                  <c:v>57.205800000000004</c:v>
                </c:pt>
                <c:pt idx="13">
                  <c:v>40.041600000000003</c:v>
                </c:pt>
                <c:pt idx="14">
                  <c:v>64.809600000000003</c:v>
                </c:pt>
                <c:pt idx="15">
                  <c:v>49.226400000000005</c:v>
                </c:pt>
                <c:pt idx="16">
                  <c:v>40.144799999999996</c:v>
                </c:pt>
                <c:pt idx="20">
                  <c:v>35.700000000000003</c:v>
                </c:pt>
                <c:pt idx="31">
                  <c:v>51.6</c:v>
                </c:pt>
              </c:numCache>
            </c:numRef>
          </c:yVal>
          <c:smooth val="0"/>
          <c:extLst>
            <c:ext xmlns:c16="http://schemas.microsoft.com/office/drawing/2014/chart" uri="{C3380CC4-5D6E-409C-BE32-E72D297353CC}">
              <c16:uniqueId val="{00000005-B0FF-F842-B7FF-C0C05565D17C}"/>
            </c:ext>
          </c:extLst>
        </c:ser>
        <c:ser>
          <c:idx val="6"/>
          <c:order val="6"/>
          <c:tx>
            <c:v>Summer Coon</c:v>
          </c:tx>
          <c:spPr>
            <a:ln w="31750">
              <a:noFill/>
            </a:ln>
          </c:spPr>
          <c:marker>
            <c:symbol val="circle"/>
            <c:size val="6"/>
            <c:spPr>
              <a:solidFill>
                <a:srgbClr val="CCFFCC"/>
              </a:solidFill>
              <a:ln>
                <a:solidFill>
                  <a:srgbClr val="008000"/>
                </a:solidFill>
              </a:ln>
            </c:spPr>
          </c:marker>
          <c:xVal>
            <c:numRef>
              <c:f>'2C. Summer Coon'!$AC$6:$AC$46</c:f>
              <c:numCache>
                <c:formatCode>General</c:formatCode>
                <c:ptCount val="41"/>
                <c:pt idx="0">
                  <c:v>1220</c:v>
                </c:pt>
                <c:pt idx="1">
                  <c:v>1310</c:v>
                </c:pt>
                <c:pt idx="2">
                  <c:v>967</c:v>
                </c:pt>
                <c:pt idx="3">
                  <c:v>1120</c:v>
                </c:pt>
                <c:pt idx="4">
                  <c:v>1170</c:v>
                </c:pt>
                <c:pt idx="5">
                  <c:v>1320</c:v>
                </c:pt>
                <c:pt idx="7">
                  <c:v>1005</c:v>
                </c:pt>
                <c:pt idx="8">
                  <c:v>990</c:v>
                </c:pt>
                <c:pt idx="9">
                  <c:v>987</c:v>
                </c:pt>
                <c:pt idx="10">
                  <c:v>1252</c:v>
                </c:pt>
                <c:pt idx="11">
                  <c:v>1124</c:v>
                </c:pt>
                <c:pt idx="12">
                  <c:v>1239</c:v>
                </c:pt>
                <c:pt idx="13">
                  <c:v>1002</c:v>
                </c:pt>
                <c:pt idx="14">
                  <c:v>1273</c:v>
                </c:pt>
                <c:pt idx="15">
                  <c:v>1269</c:v>
                </c:pt>
                <c:pt idx="16">
                  <c:v>1223</c:v>
                </c:pt>
                <c:pt idx="17">
                  <c:v>1242</c:v>
                </c:pt>
                <c:pt idx="18">
                  <c:v>1119</c:v>
                </c:pt>
                <c:pt idx="19">
                  <c:v>1172</c:v>
                </c:pt>
                <c:pt idx="20">
                  <c:v>1266</c:v>
                </c:pt>
                <c:pt idx="21">
                  <c:v>1217</c:v>
                </c:pt>
                <c:pt idx="22">
                  <c:v>1213</c:v>
                </c:pt>
                <c:pt idx="23">
                  <c:v>1311</c:v>
                </c:pt>
                <c:pt idx="24">
                  <c:v>1232</c:v>
                </c:pt>
                <c:pt idx="25">
                  <c:v>1236</c:v>
                </c:pt>
                <c:pt idx="26">
                  <c:v>1258</c:v>
                </c:pt>
                <c:pt idx="27">
                  <c:v>1298</c:v>
                </c:pt>
                <c:pt idx="28">
                  <c:v>1240</c:v>
                </c:pt>
                <c:pt idx="29">
                  <c:v>1412</c:v>
                </c:pt>
                <c:pt idx="30">
                  <c:v>1244</c:v>
                </c:pt>
                <c:pt idx="31">
                  <c:v>1306</c:v>
                </c:pt>
                <c:pt idx="32">
                  <c:v>1448</c:v>
                </c:pt>
                <c:pt idx="33">
                  <c:v>1404</c:v>
                </c:pt>
                <c:pt idx="34">
                  <c:v>1214</c:v>
                </c:pt>
                <c:pt idx="35">
                  <c:v>1717</c:v>
                </c:pt>
                <c:pt idx="36">
                  <c:v>1448</c:v>
                </c:pt>
                <c:pt idx="37">
                  <c:v>1558</c:v>
                </c:pt>
                <c:pt idx="38">
                  <c:v>1541</c:v>
                </c:pt>
                <c:pt idx="39">
                  <c:v>1729</c:v>
                </c:pt>
                <c:pt idx="40">
                  <c:v>1533</c:v>
                </c:pt>
              </c:numCache>
            </c:numRef>
          </c:xVal>
          <c:yVal>
            <c:numRef>
              <c:f>'2C. Summer Coon'!$AI$6:$AI$46</c:f>
              <c:numCache>
                <c:formatCode>0.0</c:formatCode>
                <c:ptCount val="41"/>
                <c:pt idx="0">
                  <c:v>42.7</c:v>
                </c:pt>
                <c:pt idx="1">
                  <c:v>38.5</c:v>
                </c:pt>
                <c:pt idx="2">
                  <c:v>31.8</c:v>
                </c:pt>
                <c:pt idx="3">
                  <c:v>36</c:v>
                </c:pt>
                <c:pt idx="4">
                  <c:v>50.6</c:v>
                </c:pt>
                <c:pt idx="5">
                  <c:v>47.8</c:v>
                </c:pt>
                <c:pt idx="13">
                  <c:v>30.8</c:v>
                </c:pt>
                <c:pt idx="21">
                  <c:v>36.4</c:v>
                </c:pt>
                <c:pt idx="24">
                  <c:v>36.1</c:v>
                </c:pt>
                <c:pt idx="31">
                  <c:v>32.1</c:v>
                </c:pt>
                <c:pt idx="39">
                  <c:v>56.7</c:v>
                </c:pt>
                <c:pt idx="40">
                  <c:v>35.9</c:v>
                </c:pt>
              </c:numCache>
            </c:numRef>
          </c:yVal>
          <c:smooth val="0"/>
          <c:extLst>
            <c:ext xmlns:c16="http://schemas.microsoft.com/office/drawing/2014/chart" uri="{C3380CC4-5D6E-409C-BE32-E72D297353CC}">
              <c16:uniqueId val="{00000006-B0FF-F842-B7FF-C0C05565D17C}"/>
            </c:ext>
          </c:extLst>
        </c:ser>
        <c:ser>
          <c:idx val="5"/>
          <c:order val="7"/>
          <c:tx>
            <c:v>Platoro Conejos</c:v>
          </c:tx>
          <c:spPr>
            <a:ln w="31750">
              <a:noFill/>
            </a:ln>
          </c:spPr>
          <c:marker>
            <c:symbol val="plus"/>
            <c:size val="7"/>
            <c:spPr>
              <a:ln w="12700">
                <a:solidFill>
                  <a:schemeClr val="tx1"/>
                </a:solidFill>
              </a:ln>
            </c:spPr>
          </c:marker>
          <c:xVal>
            <c:numRef>
              <c:f>'2F. Platoro Conejos'!$AA$16:$AA$57</c:f>
              <c:numCache>
                <c:formatCode>0</c:formatCode>
                <c:ptCount val="42"/>
                <c:pt idx="0">
                  <c:v>639.17999999999995</c:v>
                </c:pt>
                <c:pt idx="1">
                  <c:v>900.8</c:v>
                </c:pt>
                <c:pt idx="2">
                  <c:v>656.59999999999991</c:v>
                </c:pt>
                <c:pt idx="3">
                  <c:v>613.01949999999999</c:v>
                </c:pt>
                <c:pt idx="4">
                  <c:v>687.15899999999999</c:v>
                </c:pt>
                <c:pt idx="8">
                  <c:v>854</c:v>
                </c:pt>
                <c:pt idx="9">
                  <c:v>763.40000000000009</c:v>
                </c:pt>
                <c:pt idx="11">
                  <c:v>720.77800000000013</c:v>
                </c:pt>
                <c:pt idx="12">
                  <c:v>666.65</c:v>
                </c:pt>
                <c:pt idx="13">
                  <c:v>861.78750000000002</c:v>
                </c:pt>
                <c:pt idx="14">
                  <c:v>744.3</c:v>
                </c:pt>
                <c:pt idx="15">
                  <c:v>830.83349999999984</c:v>
                </c:pt>
                <c:pt idx="17">
                  <c:v>1065.636</c:v>
                </c:pt>
                <c:pt idx="18">
                  <c:v>855.16199999999992</c:v>
                </c:pt>
                <c:pt idx="22" formatCode="General">
                  <c:v>529</c:v>
                </c:pt>
                <c:pt idx="23" formatCode="General">
                  <c:v>840</c:v>
                </c:pt>
                <c:pt idx="24" formatCode="General">
                  <c:v>811</c:v>
                </c:pt>
                <c:pt idx="25" formatCode="General">
                  <c:v>716</c:v>
                </c:pt>
                <c:pt idx="26" formatCode="General">
                  <c:v>827</c:v>
                </c:pt>
                <c:pt idx="27" formatCode="General">
                  <c:v>733</c:v>
                </c:pt>
                <c:pt idx="28" formatCode="General">
                  <c:v>730</c:v>
                </c:pt>
                <c:pt idx="29" formatCode="General">
                  <c:v>880</c:v>
                </c:pt>
                <c:pt idx="30" formatCode="General">
                  <c:v>29</c:v>
                </c:pt>
                <c:pt idx="31" formatCode="General">
                  <c:v>954</c:v>
                </c:pt>
                <c:pt idx="32" formatCode="General">
                  <c:v>1113</c:v>
                </c:pt>
                <c:pt idx="34" formatCode="General">
                  <c:v>978</c:v>
                </c:pt>
                <c:pt idx="35" formatCode="General">
                  <c:v>798</c:v>
                </c:pt>
                <c:pt idx="36" formatCode="General">
                  <c:v>963</c:v>
                </c:pt>
                <c:pt idx="37" formatCode="General">
                  <c:v>962</c:v>
                </c:pt>
                <c:pt idx="38" formatCode="General">
                  <c:v>923</c:v>
                </c:pt>
                <c:pt idx="39" formatCode="General">
                  <c:v>913</c:v>
                </c:pt>
                <c:pt idx="40" formatCode="General">
                  <c:v>926</c:v>
                </c:pt>
                <c:pt idx="41" formatCode="General">
                  <c:v>909</c:v>
                </c:pt>
              </c:numCache>
            </c:numRef>
          </c:xVal>
          <c:yVal>
            <c:numRef>
              <c:f>'2F. Platoro Conejos'!$AK$15:$AK$57</c:f>
              <c:numCache>
                <c:formatCode>0</c:formatCode>
                <c:ptCount val="43"/>
                <c:pt idx="1">
                  <c:v>31.355999999999995</c:v>
                </c:pt>
                <c:pt idx="2">
                  <c:v>27</c:v>
                </c:pt>
                <c:pt idx="3">
                  <c:v>25.1</c:v>
                </c:pt>
                <c:pt idx="4">
                  <c:v>26.3675</c:v>
                </c:pt>
                <c:pt idx="5">
                  <c:v>25.442999999999998</c:v>
                </c:pt>
                <c:pt idx="9">
                  <c:v>28.8</c:v>
                </c:pt>
                <c:pt idx="10">
                  <c:v>25.6</c:v>
                </c:pt>
                <c:pt idx="12">
                  <c:v>34.028999999999996</c:v>
                </c:pt>
                <c:pt idx="13">
                  <c:v>33.034000000000006</c:v>
                </c:pt>
                <c:pt idx="14">
                  <c:v>33.768000000000001</c:v>
                </c:pt>
                <c:pt idx="15">
                  <c:v>35.799999999999997</c:v>
                </c:pt>
                <c:pt idx="16">
                  <c:v>28.943999999999999</c:v>
                </c:pt>
                <c:pt idx="18">
                  <c:v>36.728999999999999</c:v>
                </c:pt>
                <c:pt idx="19">
                  <c:v>41.481000000000002</c:v>
                </c:pt>
                <c:pt idx="23" formatCode="General">
                  <c:v>23</c:v>
                </c:pt>
                <c:pt idx="24" formatCode="General">
                  <c:v>0</c:v>
                </c:pt>
                <c:pt idx="25" formatCode="General">
                  <c:v>0</c:v>
                </c:pt>
                <c:pt idx="26" formatCode="General">
                  <c:v>0</c:v>
                </c:pt>
                <c:pt idx="27" formatCode="General">
                  <c:v>0</c:v>
                </c:pt>
                <c:pt idx="28" formatCode="General">
                  <c:v>35</c:v>
                </c:pt>
                <c:pt idx="29" formatCode="General">
                  <c:v>32</c:v>
                </c:pt>
                <c:pt idx="30" formatCode="General">
                  <c:v>38</c:v>
                </c:pt>
                <c:pt idx="31" formatCode="General">
                  <c:v>36</c:v>
                </c:pt>
                <c:pt idx="32" formatCode="General">
                  <c:v>0</c:v>
                </c:pt>
                <c:pt idx="33" formatCode="General">
                  <c:v>28</c:v>
                </c:pt>
                <c:pt idx="35" formatCode="General">
                  <c:v>30</c:v>
                </c:pt>
                <c:pt idx="36" formatCode="General">
                  <c:v>25</c:v>
                </c:pt>
                <c:pt idx="37" formatCode="General">
                  <c:v>31</c:v>
                </c:pt>
                <c:pt idx="38" formatCode="General">
                  <c:v>0</c:v>
                </c:pt>
                <c:pt idx="39" formatCode="General">
                  <c:v>28</c:v>
                </c:pt>
                <c:pt idx="40" formatCode="General">
                  <c:v>34</c:v>
                </c:pt>
                <c:pt idx="41" formatCode="General">
                  <c:v>34</c:v>
                </c:pt>
                <c:pt idx="42" formatCode="General">
                  <c:v>27</c:v>
                </c:pt>
              </c:numCache>
            </c:numRef>
          </c:yVal>
          <c:smooth val="0"/>
          <c:extLst>
            <c:ext xmlns:c16="http://schemas.microsoft.com/office/drawing/2014/chart" uri="{C3380CC4-5D6E-409C-BE32-E72D297353CC}">
              <c16:uniqueId val="{00000007-B0FF-F842-B7FF-C0C05565D17C}"/>
            </c:ext>
          </c:extLst>
        </c:ser>
        <c:dLbls>
          <c:showLegendKey val="0"/>
          <c:showVal val="0"/>
          <c:showCatName val="0"/>
          <c:showSerName val="0"/>
          <c:showPercent val="0"/>
          <c:showBubbleSize val="0"/>
        </c:dLbls>
        <c:axId val="2094862952"/>
        <c:axId val="2094398312"/>
      </c:scatterChart>
      <c:valAx>
        <c:axId val="2094862952"/>
        <c:scaling>
          <c:orientation val="minMax"/>
          <c:max val="2500"/>
          <c:min val="0"/>
        </c:scaling>
        <c:delete val="0"/>
        <c:axPos val="b"/>
        <c:majorGridlines/>
        <c:title>
          <c:tx>
            <c:rich>
              <a:bodyPr/>
              <a:lstStyle/>
              <a:p>
                <a:pPr>
                  <a:defRPr/>
                </a:pPr>
                <a:r>
                  <a:rPr lang="en-US"/>
                  <a:t>Ba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094398312"/>
        <c:crosses val="autoZero"/>
        <c:crossBetween val="midCat"/>
        <c:majorUnit val="500"/>
        <c:minorUnit val="1"/>
      </c:valAx>
      <c:valAx>
        <c:axId val="2094398312"/>
        <c:scaling>
          <c:orientation val="minMax"/>
          <c:max val="120"/>
          <c:min val="20"/>
        </c:scaling>
        <c:delete val="0"/>
        <c:axPos val="l"/>
        <c:majorGridlines/>
        <c:title>
          <c:tx>
            <c:rich>
              <a:bodyPr rot="-5400000" vert="horz"/>
              <a:lstStyle/>
              <a:p>
                <a:pPr>
                  <a:defRPr/>
                </a:pPr>
                <a:r>
                  <a:rPr lang="en-US"/>
                  <a:t>La  (ppm)</a:t>
                </a:r>
              </a:p>
            </c:rich>
          </c:tx>
          <c:overlay val="0"/>
        </c:title>
        <c:numFmt formatCode="0" sourceLinked="1"/>
        <c:majorTickMark val="out"/>
        <c:minorTickMark val="none"/>
        <c:tickLblPos val="nextTo"/>
        <c:crossAx val="2094862952"/>
        <c:crosses val="autoZero"/>
        <c:crossBetween val="midCat"/>
        <c:majorUnit val="20"/>
      </c:valAx>
    </c:plotArea>
    <c:legend>
      <c:legendPos val="r"/>
      <c:layout>
        <c:manualLayout>
          <c:xMode val="edge"/>
          <c:yMode val="edge"/>
          <c:x val="0.12640923183610001"/>
          <c:y val="4.9468539320541797E-3"/>
          <c:w val="0.22841478179979999"/>
          <c:h val="0.48131607874959298"/>
        </c:manualLayout>
      </c:layout>
      <c:overlay val="1"/>
      <c:spPr>
        <a:solidFill>
          <a:schemeClr val="bg1">
            <a:lumMod val="95000"/>
          </a:schemeClr>
        </a:solidFill>
        <a:ln>
          <a:solidFill>
            <a:schemeClr val="tx1"/>
          </a:solidFill>
        </a:ln>
      </c:spPr>
    </c:legend>
    <c:plotVisOnly val="1"/>
    <c:dispBlanksAs val="gap"/>
    <c:showDLblsOverMax val="0"/>
  </c:chart>
  <c:spPr>
    <a:noFill/>
  </c:spPr>
  <c:printSettings>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1"/>
          <c:order val="0"/>
          <c:tx>
            <c:v>Bonanza Tuff (outflow)</c:v>
          </c:tx>
          <c:spPr>
            <a:ln w="31750">
              <a:noFill/>
            </a:ln>
          </c:spPr>
          <c:marker>
            <c:symbol val="diamond"/>
            <c:size val="7"/>
            <c:spPr>
              <a:noFill/>
              <a:ln w="15875">
                <a:solidFill>
                  <a:srgbClr val="800000"/>
                </a:solidFill>
              </a:ln>
            </c:spPr>
          </c:marker>
          <c:xVal>
            <c:numRef>
              <c:f>'2G. Rawley &amp; BZT'!$AD$55:$AD$87</c:f>
              <c:numCache>
                <c:formatCode>0</c:formatCode>
                <c:ptCount val="33"/>
                <c:pt idx="0">
                  <c:v>1362.1</c:v>
                </c:pt>
                <c:pt idx="1">
                  <c:v>1660</c:v>
                </c:pt>
                <c:pt idx="2">
                  <c:v>1510</c:v>
                </c:pt>
                <c:pt idx="3">
                  <c:v>1174.7</c:v>
                </c:pt>
                <c:pt idx="4">
                  <c:v>1161.3</c:v>
                </c:pt>
                <c:pt idx="5">
                  <c:v>1560</c:v>
                </c:pt>
                <c:pt idx="6">
                  <c:v>1720</c:v>
                </c:pt>
                <c:pt idx="7">
                  <c:v>1410</c:v>
                </c:pt>
                <c:pt idx="8">
                  <c:v>1200</c:v>
                </c:pt>
                <c:pt idx="9">
                  <c:v>146.69999999999999</c:v>
                </c:pt>
                <c:pt idx="10">
                  <c:v>106</c:v>
                </c:pt>
                <c:pt idx="11">
                  <c:v>511</c:v>
                </c:pt>
                <c:pt idx="12">
                  <c:v>126.3</c:v>
                </c:pt>
                <c:pt idx="13">
                  <c:v>143</c:v>
                </c:pt>
                <c:pt idx="14">
                  <c:v>157.1</c:v>
                </c:pt>
                <c:pt idx="15">
                  <c:v>411</c:v>
                </c:pt>
                <c:pt idx="17">
                  <c:v>1809.3104999999998</c:v>
                </c:pt>
                <c:pt idx="18">
                  <c:v>2148.6942000000004</c:v>
                </c:pt>
                <c:pt idx="19">
                  <c:v>1211.2245</c:v>
                </c:pt>
                <c:pt idx="20">
                  <c:v>1141.6819500000001</c:v>
                </c:pt>
                <c:pt idx="21">
                  <c:v>1730</c:v>
                </c:pt>
                <c:pt idx="22">
                  <c:v>1612.4</c:v>
                </c:pt>
                <c:pt idx="23">
                  <c:v>1476.3</c:v>
                </c:pt>
                <c:pt idx="25">
                  <c:v>1110.5999999999999</c:v>
                </c:pt>
                <c:pt idx="26">
                  <c:v>1123.2752</c:v>
                </c:pt>
                <c:pt idx="27">
                  <c:v>394.1</c:v>
                </c:pt>
                <c:pt idx="28">
                  <c:v>375.5</c:v>
                </c:pt>
                <c:pt idx="29">
                  <c:v>364.1</c:v>
                </c:pt>
                <c:pt idx="30">
                  <c:v>207.6</c:v>
                </c:pt>
                <c:pt idx="31">
                  <c:v>201</c:v>
                </c:pt>
                <c:pt idx="32">
                  <c:v>271.2</c:v>
                </c:pt>
              </c:numCache>
            </c:numRef>
          </c:xVal>
          <c:yVal>
            <c:numRef>
              <c:f>'2G. Rawley &amp; BZT'!$AC$55:$AC$87</c:f>
              <c:numCache>
                <c:formatCode>0</c:formatCode>
                <c:ptCount val="33"/>
                <c:pt idx="0">
                  <c:v>21.1</c:v>
                </c:pt>
                <c:pt idx="1">
                  <c:v>19</c:v>
                </c:pt>
                <c:pt idx="2">
                  <c:v>23</c:v>
                </c:pt>
                <c:pt idx="3">
                  <c:v>38.799999999999997</c:v>
                </c:pt>
                <c:pt idx="4">
                  <c:v>27.4</c:v>
                </c:pt>
                <c:pt idx="5">
                  <c:v>26</c:v>
                </c:pt>
                <c:pt idx="6">
                  <c:v>21</c:v>
                </c:pt>
                <c:pt idx="7">
                  <c:v>19</c:v>
                </c:pt>
                <c:pt idx="8">
                  <c:v>25</c:v>
                </c:pt>
                <c:pt idx="9">
                  <c:v>20.3</c:v>
                </c:pt>
                <c:pt idx="10">
                  <c:v>52</c:v>
                </c:pt>
                <c:pt idx="11">
                  <c:v>19</c:v>
                </c:pt>
                <c:pt idx="12">
                  <c:v>52.2</c:v>
                </c:pt>
                <c:pt idx="13">
                  <c:v>52</c:v>
                </c:pt>
                <c:pt idx="14">
                  <c:v>53.5</c:v>
                </c:pt>
                <c:pt idx="15">
                  <c:v>37</c:v>
                </c:pt>
                <c:pt idx="17">
                  <c:v>15.35355</c:v>
                </c:pt>
                <c:pt idx="18">
                  <c:v>19.467900000000004</c:v>
                </c:pt>
                <c:pt idx="19">
                  <c:v>35.222850000000001</c:v>
                </c:pt>
                <c:pt idx="20">
                  <c:v>40.14</c:v>
                </c:pt>
                <c:pt idx="21">
                  <c:v>21.4</c:v>
                </c:pt>
                <c:pt idx="22">
                  <c:v>21.4</c:v>
                </c:pt>
                <c:pt idx="23">
                  <c:v>23.1</c:v>
                </c:pt>
                <c:pt idx="25">
                  <c:v>29.2</c:v>
                </c:pt>
                <c:pt idx="26">
                  <c:v>21.686400000000003</c:v>
                </c:pt>
                <c:pt idx="27">
                  <c:v>47.9</c:v>
                </c:pt>
                <c:pt idx="28">
                  <c:v>45</c:v>
                </c:pt>
                <c:pt idx="29">
                  <c:v>43.9</c:v>
                </c:pt>
                <c:pt idx="30">
                  <c:v>48.6</c:v>
                </c:pt>
                <c:pt idx="31">
                  <c:v>51.7</c:v>
                </c:pt>
                <c:pt idx="32">
                  <c:v>43.5</c:v>
                </c:pt>
              </c:numCache>
            </c:numRef>
          </c:yVal>
          <c:smooth val="0"/>
          <c:extLst>
            <c:ext xmlns:c16="http://schemas.microsoft.com/office/drawing/2014/chart" uri="{C3380CC4-5D6E-409C-BE32-E72D297353CC}">
              <c16:uniqueId val="{00000000-88B9-F942-BB1F-21DBBCCEF756}"/>
            </c:ext>
          </c:extLst>
        </c:ser>
        <c:ser>
          <c:idx val="7"/>
          <c:order val="1"/>
          <c:tx>
            <c:v>Bonanza Rawley</c:v>
          </c:tx>
          <c:spPr>
            <a:ln w="31750">
              <a:noFill/>
            </a:ln>
          </c:spPr>
          <c:marker>
            <c:symbol val="plus"/>
            <c:size val="8"/>
            <c:spPr>
              <a:ln>
                <a:solidFill>
                  <a:srgbClr val="800000"/>
                </a:solidFill>
              </a:ln>
            </c:spPr>
          </c:marker>
          <c:xVal>
            <c:numRef>
              <c:f>'2G. Rawley &amp; BZT'!$AD$7:$AD$50</c:f>
              <c:numCache>
                <c:formatCode>0</c:formatCode>
                <c:ptCount val="44"/>
                <c:pt idx="0">
                  <c:v>1711.6</c:v>
                </c:pt>
                <c:pt idx="1">
                  <c:v>1267.5999999999999</c:v>
                </c:pt>
                <c:pt idx="2">
                  <c:v>1380.2991999999999</c:v>
                </c:pt>
                <c:pt idx="3">
                  <c:v>1368.6</c:v>
                </c:pt>
                <c:pt idx="4">
                  <c:v>1528.1</c:v>
                </c:pt>
                <c:pt idx="5">
                  <c:v>1898.5216499999999</c:v>
                </c:pt>
                <c:pt idx="6">
                  <c:v>1244.9000000000001</c:v>
                </c:pt>
                <c:pt idx="7">
                  <c:v>1637.7</c:v>
                </c:pt>
                <c:pt idx="8">
                  <c:v>1155.8</c:v>
                </c:pt>
                <c:pt idx="9">
                  <c:v>1639.5</c:v>
                </c:pt>
                <c:pt idx="10">
                  <c:v>1797.4</c:v>
                </c:pt>
                <c:pt idx="11">
                  <c:v>1363.3176088</c:v>
                </c:pt>
                <c:pt idx="12">
                  <c:v>1463.1</c:v>
                </c:pt>
                <c:pt idx="13">
                  <c:v>1460.6</c:v>
                </c:pt>
                <c:pt idx="14">
                  <c:v>1365.5</c:v>
                </c:pt>
                <c:pt idx="15">
                  <c:v>1557.3</c:v>
                </c:pt>
                <c:pt idx="16">
                  <c:v>1406.0016000000001</c:v>
                </c:pt>
                <c:pt idx="17">
                  <c:v>1180.6036000000001</c:v>
                </c:pt>
                <c:pt idx="18">
                  <c:v>1613.92905</c:v>
                </c:pt>
                <c:pt idx="19">
                  <c:v>1284.5</c:v>
                </c:pt>
                <c:pt idx="20">
                  <c:v>1590</c:v>
                </c:pt>
                <c:pt idx="21">
                  <c:v>1570</c:v>
                </c:pt>
                <c:pt idx="22">
                  <c:v>1377.3</c:v>
                </c:pt>
                <c:pt idx="23">
                  <c:v>1391.1520500000001</c:v>
                </c:pt>
                <c:pt idx="24">
                  <c:v>1390.7</c:v>
                </c:pt>
                <c:pt idx="25">
                  <c:v>1330.758</c:v>
                </c:pt>
                <c:pt idx="26">
                  <c:v>1625.6</c:v>
                </c:pt>
                <c:pt idx="27">
                  <c:v>1210</c:v>
                </c:pt>
                <c:pt idx="28">
                  <c:v>1565.6</c:v>
                </c:pt>
                <c:pt idx="29">
                  <c:v>1225.5999999999999</c:v>
                </c:pt>
                <c:pt idx="30">
                  <c:v>1563.4</c:v>
                </c:pt>
                <c:pt idx="31">
                  <c:v>1517.2</c:v>
                </c:pt>
                <c:pt idx="32">
                  <c:v>1641.4</c:v>
                </c:pt>
                <c:pt idx="33">
                  <c:v>1157.7</c:v>
                </c:pt>
                <c:pt idx="34">
                  <c:v>987.7</c:v>
                </c:pt>
                <c:pt idx="35">
                  <c:v>453.6</c:v>
                </c:pt>
                <c:pt idx="36">
                  <c:v>1074.7485000000001</c:v>
                </c:pt>
                <c:pt idx="37">
                  <c:v>501.3</c:v>
                </c:pt>
                <c:pt idx="40">
                  <c:v>1320</c:v>
                </c:pt>
                <c:pt idx="41">
                  <c:v>1260</c:v>
                </c:pt>
                <c:pt idx="42">
                  <c:v>1309.5999999999999</c:v>
                </c:pt>
                <c:pt idx="43">
                  <c:v>1252.5</c:v>
                </c:pt>
              </c:numCache>
            </c:numRef>
          </c:xVal>
          <c:yVal>
            <c:numRef>
              <c:f>'2G. Rawley &amp; BZT'!$AC$7:$AC$50</c:f>
              <c:numCache>
                <c:formatCode>0</c:formatCode>
                <c:ptCount val="44"/>
                <c:pt idx="0">
                  <c:v>13.7</c:v>
                </c:pt>
                <c:pt idx="1">
                  <c:v>9.9</c:v>
                </c:pt>
                <c:pt idx="2">
                  <c:v>11.9476</c:v>
                </c:pt>
                <c:pt idx="3">
                  <c:v>11.1</c:v>
                </c:pt>
                <c:pt idx="4">
                  <c:v>14.1</c:v>
                </c:pt>
                <c:pt idx="5">
                  <c:v>9.13185</c:v>
                </c:pt>
                <c:pt idx="6">
                  <c:v>30.2</c:v>
                </c:pt>
                <c:pt idx="7">
                  <c:v>6.6</c:v>
                </c:pt>
                <c:pt idx="8">
                  <c:v>31.9</c:v>
                </c:pt>
                <c:pt idx="9">
                  <c:v>5.3</c:v>
                </c:pt>
                <c:pt idx="10">
                  <c:v>10</c:v>
                </c:pt>
                <c:pt idx="11">
                  <c:v>16.3144624</c:v>
                </c:pt>
                <c:pt idx="12">
                  <c:v>17.399999999999999</c:v>
                </c:pt>
                <c:pt idx="13">
                  <c:v>17.600000000000001</c:v>
                </c:pt>
                <c:pt idx="14">
                  <c:v>19.600000000000001</c:v>
                </c:pt>
                <c:pt idx="15">
                  <c:v>16.8</c:v>
                </c:pt>
                <c:pt idx="16">
                  <c:v>11.445600000000001</c:v>
                </c:pt>
                <c:pt idx="17">
                  <c:v>39.155999999999999</c:v>
                </c:pt>
                <c:pt idx="18">
                  <c:v>9.3325500000000012</c:v>
                </c:pt>
                <c:pt idx="19">
                  <c:v>18.600000000000001</c:v>
                </c:pt>
                <c:pt idx="20">
                  <c:v>3</c:v>
                </c:pt>
                <c:pt idx="21">
                  <c:v>0</c:v>
                </c:pt>
                <c:pt idx="22">
                  <c:v>19.8</c:v>
                </c:pt>
                <c:pt idx="23">
                  <c:v>10.135350000000001</c:v>
                </c:pt>
                <c:pt idx="24">
                  <c:v>22.8</c:v>
                </c:pt>
                <c:pt idx="25">
                  <c:v>25.146000000000001</c:v>
                </c:pt>
                <c:pt idx="26">
                  <c:v>14</c:v>
                </c:pt>
                <c:pt idx="27">
                  <c:v>0</c:v>
                </c:pt>
                <c:pt idx="28">
                  <c:v>15.3</c:v>
                </c:pt>
                <c:pt idx="29">
                  <c:v>26.5</c:v>
                </c:pt>
                <c:pt idx="30">
                  <c:v>17</c:v>
                </c:pt>
                <c:pt idx="31">
                  <c:v>14.8</c:v>
                </c:pt>
                <c:pt idx="32">
                  <c:v>14.3</c:v>
                </c:pt>
                <c:pt idx="33">
                  <c:v>14.8</c:v>
                </c:pt>
                <c:pt idx="34">
                  <c:v>15.9</c:v>
                </c:pt>
                <c:pt idx="35">
                  <c:v>17.399999999999999</c:v>
                </c:pt>
                <c:pt idx="36">
                  <c:v>14.14935</c:v>
                </c:pt>
                <c:pt idx="37">
                  <c:v>15.4</c:v>
                </c:pt>
                <c:pt idx="40">
                  <c:v>29</c:v>
                </c:pt>
                <c:pt idx="41">
                  <c:v>0</c:v>
                </c:pt>
                <c:pt idx="42">
                  <c:v>13.7</c:v>
                </c:pt>
                <c:pt idx="43">
                  <c:v>14.8</c:v>
                </c:pt>
              </c:numCache>
            </c:numRef>
          </c:yVal>
          <c:smooth val="0"/>
          <c:extLst>
            <c:ext xmlns:c16="http://schemas.microsoft.com/office/drawing/2014/chart" uri="{C3380CC4-5D6E-409C-BE32-E72D297353CC}">
              <c16:uniqueId val="{00000001-88B9-F942-BB1F-21DBBCCEF756}"/>
            </c:ext>
          </c:extLst>
        </c:ser>
        <c:ser>
          <c:idx val="3"/>
          <c:order val="2"/>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Cr'!$AG$5:$AG$22</c:f>
              <c:numCache>
                <c:formatCode>0</c:formatCode>
                <c:ptCount val="18"/>
                <c:pt idx="0">
                  <c:v>1585.6</c:v>
                </c:pt>
                <c:pt idx="1">
                  <c:v>1755.4</c:v>
                </c:pt>
                <c:pt idx="2">
                  <c:v>1761.2</c:v>
                </c:pt>
                <c:pt idx="3">
                  <c:v>1433.9</c:v>
                </c:pt>
                <c:pt idx="4">
                  <c:v>1554.4</c:v>
                </c:pt>
                <c:pt idx="5">
                  <c:v>1553.2</c:v>
                </c:pt>
                <c:pt idx="6">
                  <c:v>1661.5</c:v>
                </c:pt>
                <c:pt idx="7">
                  <c:v>1901.3751999999999</c:v>
                </c:pt>
                <c:pt idx="8">
                  <c:v>1783.8</c:v>
                </c:pt>
                <c:pt idx="9">
                  <c:v>2080.0872000000004</c:v>
                </c:pt>
                <c:pt idx="10">
                  <c:v>2045.5</c:v>
                </c:pt>
                <c:pt idx="11">
                  <c:v>1725.7755999999999</c:v>
                </c:pt>
                <c:pt idx="12">
                  <c:v>2275.6</c:v>
                </c:pt>
                <c:pt idx="13">
                  <c:v>1959.6</c:v>
                </c:pt>
                <c:pt idx="14">
                  <c:v>1967.4</c:v>
                </c:pt>
                <c:pt idx="15">
                  <c:v>1599.6</c:v>
                </c:pt>
                <c:pt idx="16" formatCode="General">
                  <c:v>1806</c:v>
                </c:pt>
                <c:pt idx="17">
                  <c:v>1587.2</c:v>
                </c:pt>
              </c:numCache>
            </c:numRef>
          </c:xVal>
          <c:yVal>
            <c:numRef>
              <c:f>'2E. Jacks Cr'!$AF$5:$AF$22</c:f>
              <c:numCache>
                <c:formatCode>0</c:formatCode>
                <c:ptCount val="18"/>
                <c:pt idx="0">
                  <c:v>6.1</c:v>
                </c:pt>
                <c:pt idx="1">
                  <c:v>6.2</c:v>
                </c:pt>
                <c:pt idx="2">
                  <c:v>6.9</c:v>
                </c:pt>
                <c:pt idx="3">
                  <c:v>3.4</c:v>
                </c:pt>
                <c:pt idx="4">
                  <c:v>10</c:v>
                </c:pt>
                <c:pt idx="5">
                  <c:v>5.4</c:v>
                </c:pt>
                <c:pt idx="6">
                  <c:v>9.6</c:v>
                </c:pt>
                <c:pt idx="7">
                  <c:v>12.4496</c:v>
                </c:pt>
                <c:pt idx="8">
                  <c:v>15</c:v>
                </c:pt>
                <c:pt idx="9">
                  <c:v>17.871200000000002</c:v>
                </c:pt>
                <c:pt idx="10">
                  <c:v>12.3</c:v>
                </c:pt>
                <c:pt idx="11">
                  <c:v>15.260800000000001</c:v>
                </c:pt>
                <c:pt idx="12">
                  <c:v>13.9</c:v>
                </c:pt>
                <c:pt idx="13">
                  <c:v>15.2</c:v>
                </c:pt>
                <c:pt idx="14">
                  <c:v>20.8</c:v>
                </c:pt>
                <c:pt idx="15">
                  <c:v>19.899999999999999</c:v>
                </c:pt>
                <c:pt idx="16" formatCode="General">
                  <c:v>15</c:v>
                </c:pt>
                <c:pt idx="17">
                  <c:v>9.8000000000000007</c:v>
                </c:pt>
              </c:numCache>
            </c:numRef>
          </c:yVal>
          <c:smooth val="0"/>
          <c:extLst>
            <c:ext xmlns:c16="http://schemas.microsoft.com/office/drawing/2014/chart" uri="{C3380CC4-5D6E-409C-BE32-E72D297353CC}">
              <c16:uniqueId val="{00000002-88B9-F942-BB1F-21DBBCCEF756}"/>
            </c:ext>
          </c:extLst>
        </c:ser>
        <c:ser>
          <c:idx val="4"/>
          <c:order val="3"/>
          <c:tx>
            <c:v>Tracy volcano</c:v>
          </c:tx>
          <c:spPr>
            <a:ln w="31750">
              <a:noFill/>
            </a:ln>
          </c:spPr>
          <c:marker>
            <c:symbol val="circle"/>
            <c:size val="6"/>
            <c:spPr>
              <a:solidFill>
                <a:srgbClr val="FFFF00"/>
              </a:solidFill>
              <a:ln>
                <a:solidFill>
                  <a:srgbClr val="660066"/>
                </a:solidFill>
              </a:ln>
            </c:spPr>
          </c:marker>
          <c:xVal>
            <c:numRef>
              <c:f>'2D. Tracy Volc'!$AF$5:$AF$30</c:f>
              <c:numCache>
                <c:formatCode>0</c:formatCode>
                <c:ptCount val="26"/>
                <c:pt idx="0">
                  <c:v>2091.5950500000004</c:v>
                </c:pt>
                <c:pt idx="1">
                  <c:v>1370.7</c:v>
                </c:pt>
                <c:pt idx="2">
                  <c:v>1508.36085</c:v>
                </c:pt>
                <c:pt idx="3">
                  <c:v>1610</c:v>
                </c:pt>
                <c:pt idx="4">
                  <c:v>1489.6957500000001</c:v>
                </c:pt>
                <c:pt idx="5">
                  <c:v>1698.9255000000001</c:v>
                </c:pt>
                <c:pt idx="6">
                  <c:v>1684.6758</c:v>
                </c:pt>
                <c:pt idx="7">
                  <c:v>1646.2417500000001</c:v>
                </c:pt>
                <c:pt idx="8">
                  <c:v>1847.9452500000002</c:v>
                </c:pt>
                <c:pt idx="9">
                  <c:v>1695.1122</c:v>
                </c:pt>
                <c:pt idx="10">
                  <c:v>2008.8063</c:v>
                </c:pt>
                <c:pt idx="11">
                  <c:v>1654.4704499999998</c:v>
                </c:pt>
                <c:pt idx="12">
                  <c:v>1560</c:v>
                </c:pt>
                <c:pt idx="13">
                  <c:v>1968.4656</c:v>
                </c:pt>
                <c:pt idx="14">
                  <c:v>2065.9054499999997</c:v>
                </c:pt>
                <c:pt idx="15">
                  <c:v>1510</c:v>
                </c:pt>
                <c:pt idx="16">
                  <c:v>2040.9</c:v>
                </c:pt>
                <c:pt idx="17">
                  <c:v>2430</c:v>
                </c:pt>
                <c:pt idx="18">
                  <c:v>2410</c:v>
                </c:pt>
                <c:pt idx="19">
                  <c:v>2390</c:v>
                </c:pt>
                <c:pt idx="20">
                  <c:v>2300</c:v>
                </c:pt>
                <c:pt idx="21">
                  <c:v>2330</c:v>
                </c:pt>
                <c:pt idx="22">
                  <c:v>2113.7724000000003</c:v>
                </c:pt>
                <c:pt idx="23">
                  <c:v>2075.0373</c:v>
                </c:pt>
                <c:pt idx="24" formatCode="General">
                  <c:v>1700</c:v>
                </c:pt>
                <c:pt idx="25">
                  <c:v>1950</c:v>
                </c:pt>
              </c:numCache>
            </c:numRef>
          </c:xVal>
          <c:yVal>
            <c:numRef>
              <c:f>'2D. Tracy Volc'!$AE$5:$AE$30</c:f>
              <c:numCache>
                <c:formatCode>0</c:formatCode>
                <c:ptCount val="26"/>
                <c:pt idx="0">
                  <c:v>7.6266000000000007</c:v>
                </c:pt>
                <c:pt idx="1">
                  <c:v>9</c:v>
                </c:pt>
                <c:pt idx="2">
                  <c:v>6.020999999999999</c:v>
                </c:pt>
                <c:pt idx="3">
                  <c:v>0</c:v>
                </c:pt>
                <c:pt idx="4">
                  <c:v>7.7269499999999995</c:v>
                </c:pt>
                <c:pt idx="5">
                  <c:v>6.7234500000000006</c:v>
                </c:pt>
                <c:pt idx="6">
                  <c:v>7.5262500000000001</c:v>
                </c:pt>
                <c:pt idx="7">
                  <c:v>6.020999999999999</c:v>
                </c:pt>
                <c:pt idx="8">
                  <c:v>7.0245000000000006</c:v>
                </c:pt>
                <c:pt idx="9">
                  <c:v>7.225200000000001</c:v>
                </c:pt>
                <c:pt idx="10">
                  <c:v>7.9276500000000008</c:v>
                </c:pt>
                <c:pt idx="11">
                  <c:v>6.5227500000000003</c:v>
                </c:pt>
                <c:pt idx="12">
                  <c:v>0</c:v>
                </c:pt>
                <c:pt idx="13">
                  <c:v>9.0315000000000012</c:v>
                </c:pt>
                <c:pt idx="14">
                  <c:v>9.4329000000000001</c:v>
                </c:pt>
                <c:pt idx="15">
                  <c:v>0</c:v>
                </c:pt>
                <c:pt idx="16">
                  <c:v>8.9</c:v>
                </c:pt>
                <c:pt idx="17">
                  <c:v>0</c:v>
                </c:pt>
                <c:pt idx="18">
                  <c:v>0</c:v>
                </c:pt>
                <c:pt idx="19">
                  <c:v>0</c:v>
                </c:pt>
                <c:pt idx="20">
                  <c:v>0</c:v>
                </c:pt>
                <c:pt idx="21">
                  <c:v>0</c:v>
                </c:pt>
                <c:pt idx="22">
                  <c:v>8.8308000000000018</c:v>
                </c:pt>
                <c:pt idx="23">
                  <c:v>9.5332500000000007</c:v>
                </c:pt>
                <c:pt idx="24" formatCode="General">
                  <c:v>25</c:v>
                </c:pt>
                <c:pt idx="25">
                  <c:v>0</c:v>
                </c:pt>
              </c:numCache>
            </c:numRef>
          </c:yVal>
          <c:smooth val="0"/>
          <c:extLst>
            <c:ext xmlns:c16="http://schemas.microsoft.com/office/drawing/2014/chart" uri="{C3380CC4-5D6E-409C-BE32-E72D297353CC}">
              <c16:uniqueId val="{00000003-88B9-F942-BB1F-21DBBCCEF756}"/>
            </c:ext>
          </c:extLst>
        </c:ser>
        <c:ser>
          <c:idx val="0"/>
          <c:order val="4"/>
          <c:tx>
            <c:v>Biedell-Lime</c:v>
          </c:tx>
          <c:spPr>
            <a:ln w="31750">
              <a:noFill/>
            </a:ln>
          </c:spPr>
          <c:xVal>
            <c:numRef>
              <c:f>'2A. BLVC'!$AI$5:$AI$77</c:f>
              <c:numCache>
                <c:formatCode>0</c:formatCode>
                <c:ptCount val="73"/>
                <c:pt idx="0">
                  <c:v>1109.3824999999999</c:v>
                </c:pt>
                <c:pt idx="1">
                  <c:v>1461.8357080000001</c:v>
                </c:pt>
                <c:pt idx="2">
                  <c:v>1393.5124999999998</c:v>
                </c:pt>
                <c:pt idx="3">
                  <c:v>1777.2725</c:v>
                </c:pt>
                <c:pt idx="4">
                  <c:v>1590.1277399999999</c:v>
                </c:pt>
                <c:pt idx="5">
                  <c:v>1511.1163556799997</c:v>
                </c:pt>
                <c:pt idx="7">
                  <c:v>1256.9529600000001</c:v>
                </c:pt>
                <c:pt idx="8">
                  <c:v>1496.3895505599999</c:v>
                </c:pt>
                <c:pt idx="10">
                  <c:v>1832.1209051199999</c:v>
                </c:pt>
                <c:pt idx="11">
                  <c:v>2059.1923191999999</c:v>
                </c:pt>
                <c:pt idx="12">
                  <c:v>1494.27</c:v>
                </c:pt>
                <c:pt idx="13">
                  <c:v>1670</c:v>
                </c:pt>
                <c:pt idx="16">
                  <c:v>1381.6573200000003</c:v>
                </c:pt>
                <c:pt idx="17">
                  <c:v>1487.71</c:v>
                </c:pt>
                <c:pt idx="18">
                  <c:v>1507.7331707200001</c:v>
                </c:pt>
                <c:pt idx="19">
                  <c:v>1301.365</c:v>
                </c:pt>
                <c:pt idx="20">
                  <c:v>1314.1775</c:v>
                </c:pt>
                <c:pt idx="22">
                  <c:v>1482.3592835199997</c:v>
                </c:pt>
                <c:pt idx="23">
                  <c:v>1546.6486684000001</c:v>
                </c:pt>
                <c:pt idx="24">
                  <c:v>1474.5900000000001</c:v>
                </c:pt>
                <c:pt idx="25">
                  <c:v>1690.9675</c:v>
                </c:pt>
                <c:pt idx="26">
                  <c:v>1424.7749999999999</c:v>
                </c:pt>
                <c:pt idx="28">
                  <c:v>1369.6907400000002</c:v>
                </c:pt>
                <c:pt idx="29">
                  <c:v>2900.0682465999998</c:v>
                </c:pt>
                <c:pt idx="30">
                  <c:v>1774.5072553599998</c:v>
                </c:pt>
                <c:pt idx="32">
                  <c:v>2288.7474999999995</c:v>
                </c:pt>
                <c:pt idx="33">
                  <c:v>1639.7175</c:v>
                </c:pt>
                <c:pt idx="34">
                  <c:v>1653.2537058399996</c:v>
                </c:pt>
                <c:pt idx="35">
                  <c:v>1342.1886000000002</c:v>
                </c:pt>
                <c:pt idx="38">
                  <c:v>1725.9199999999998</c:v>
                </c:pt>
                <c:pt idx="40">
                  <c:v>1650</c:v>
                </c:pt>
                <c:pt idx="41">
                  <c:v>1820</c:v>
                </c:pt>
                <c:pt idx="42">
                  <c:v>1800</c:v>
                </c:pt>
                <c:pt idx="43">
                  <c:v>1521.9449999999999</c:v>
                </c:pt>
                <c:pt idx="44">
                  <c:v>1453.0649999999998</c:v>
                </c:pt>
                <c:pt idx="47">
                  <c:v>843</c:v>
                </c:pt>
                <c:pt idx="48">
                  <c:v>1100</c:v>
                </c:pt>
                <c:pt idx="49">
                  <c:v>1092</c:v>
                </c:pt>
                <c:pt idx="50">
                  <c:v>1815</c:v>
                </c:pt>
                <c:pt idx="51">
                  <c:v>1817</c:v>
                </c:pt>
                <c:pt idx="52">
                  <c:v>1638</c:v>
                </c:pt>
                <c:pt idx="53">
                  <c:v>1711</c:v>
                </c:pt>
                <c:pt idx="54">
                  <c:v>1333</c:v>
                </c:pt>
                <c:pt idx="55">
                  <c:v>1463</c:v>
                </c:pt>
                <c:pt idx="56">
                  <c:v>1475</c:v>
                </c:pt>
                <c:pt idx="57">
                  <c:v>1854</c:v>
                </c:pt>
                <c:pt idx="58">
                  <c:v>1485</c:v>
                </c:pt>
                <c:pt idx="59">
                  <c:v>1490</c:v>
                </c:pt>
                <c:pt idx="60">
                  <c:v>1760</c:v>
                </c:pt>
                <c:pt idx="61">
                  <c:v>1375</c:v>
                </c:pt>
                <c:pt idx="62">
                  <c:v>1562</c:v>
                </c:pt>
                <c:pt idx="63">
                  <c:v>1976</c:v>
                </c:pt>
                <c:pt idx="64">
                  <c:v>1396</c:v>
                </c:pt>
                <c:pt idx="65">
                  <c:v>1497</c:v>
                </c:pt>
                <c:pt idx="66">
                  <c:v>1508</c:v>
                </c:pt>
                <c:pt idx="67">
                  <c:v>1503</c:v>
                </c:pt>
                <c:pt idx="68">
                  <c:v>1303</c:v>
                </c:pt>
                <c:pt idx="69">
                  <c:v>1485</c:v>
                </c:pt>
                <c:pt idx="70">
                  <c:v>1902</c:v>
                </c:pt>
                <c:pt idx="71">
                  <c:v>1477</c:v>
                </c:pt>
                <c:pt idx="72">
                  <c:v>1513</c:v>
                </c:pt>
              </c:numCache>
            </c:numRef>
          </c:xVal>
          <c:yVal>
            <c:numRef>
              <c:f>'2A. BLVC'!$AH$5:$AH$77</c:f>
              <c:numCache>
                <c:formatCode>0.0</c:formatCode>
                <c:ptCount val="73"/>
                <c:pt idx="0" formatCode="0">
                  <c:v>3.5</c:v>
                </c:pt>
                <c:pt idx="1">
                  <c:v>4.0830064000000004</c:v>
                </c:pt>
                <c:pt idx="2" formatCode="0">
                  <c:v>6.5</c:v>
                </c:pt>
                <c:pt idx="3" formatCode="0">
                  <c:v>5.9</c:v>
                </c:pt>
                <c:pt idx="4" formatCode="0">
                  <c:v>9.3000000000000007</c:v>
                </c:pt>
                <c:pt idx="5">
                  <c:v>19.407556160000002</c:v>
                </c:pt>
                <c:pt idx="7" formatCode="0">
                  <c:v>5.3</c:v>
                </c:pt>
                <c:pt idx="8">
                  <c:v>8.4799971200000002</c:v>
                </c:pt>
                <c:pt idx="10">
                  <c:v>4.5991817600000005</c:v>
                </c:pt>
                <c:pt idx="11">
                  <c:v>7.9693635199999999</c:v>
                </c:pt>
                <c:pt idx="12" formatCode="0">
                  <c:v>4</c:v>
                </c:pt>
                <c:pt idx="13" formatCode="0">
                  <c:v>0</c:v>
                </c:pt>
                <c:pt idx="16" formatCode="0">
                  <c:v>5.9</c:v>
                </c:pt>
                <c:pt idx="17" formatCode="0">
                  <c:v>6.4</c:v>
                </c:pt>
                <c:pt idx="18">
                  <c:v>11.339545280000003</c:v>
                </c:pt>
                <c:pt idx="19" formatCode="0">
                  <c:v>4.5</c:v>
                </c:pt>
                <c:pt idx="20" formatCode="0">
                  <c:v>6.4</c:v>
                </c:pt>
                <c:pt idx="22">
                  <c:v>6.8459696000000001</c:v>
                </c:pt>
                <c:pt idx="23">
                  <c:v>6.3254400000000004</c:v>
                </c:pt>
                <c:pt idx="24" formatCode="0">
                  <c:v>6.5</c:v>
                </c:pt>
                <c:pt idx="25" formatCode="0">
                  <c:v>4</c:v>
                </c:pt>
                <c:pt idx="26" formatCode="0">
                  <c:v>6.2</c:v>
                </c:pt>
                <c:pt idx="28" formatCode="0">
                  <c:v>6.8000000000000007</c:v>
                </c:pt>
                <c:pt idx="29">
                  <c:v>6.0987226400000001</c:v>
                </c:pt>
                <c:pt idx="30">
                  <c:v>8.071490240000001</c:v>
                </c:pt>
                <c:pt idx="32" formatCode="0">
                  <c:v>3.5</c:v>
                </c:pt>
                <c:pt idx="33" formatCode="0">
                  <c:v>5.6</c:v>
                </c:pt>
                <c:pt idx="34">
                  <c:v>7.3862911999999987</c:v>
                </c:pt>
                <c:pt idx="35" formatCode="0">
                  <c:v>7.8</c:v>
                </c:pt>
                <c:pt idx="38" formatCode="0">
                  <c:v>6.6</c:v>
                </c:pt>
                <c:pt idx="40" formatCode="0">
                  <c:v>0</c:v>
                </c:pt>
                <c:pt idx="41" formatCode="0">
                  <c:v>0</c:v>
                </c:pt>
                <c:pt idx="42" formatCode="0">
                  <c:v>0</c:v>
                </c:pt>
                <c:pt idx="43" formatCode="0">
                  <c:v>6.5</c:v>
                </c:pt>
                <c:pt idx="44" formatCode="0">
                  <c:v>6.5</c:v>
                </c:pt>
                <c:pt idx="47" formatCode="0">
                  <c:v>2.9</c:v>
                </c:pt>
                <c:pt idx="48" formatCode="0">
                  <c:v>3.3</c:v>
                </c:pt>
                <c:pt idx="52" formatCode="0">
                  <c:v>4.8</c:v>
                </c:pt>
                <c:pt idx="62" formatCode="0">
                  <c:v>6.7</c:v>
                </c:pt>
                <c:pt idx="68" formatCode="0">
                  <c:v>6.8</c:v>
                </c:pt>
                <c:pt idx="72" formatCode="0">
                  <c:v>6.5</c:v>
                </c:pt>
              </c:numCache>
            </c:numRef>
          </c:yVal>
          <c:smooth val="0"/>
          <c:extLst>
            <c:ext xmlns:c16="http://schemas.microsoft.com/office/drawing/2014/chart" uri="{C3380CC4-5D6E-409C-BE32-E72D297353CC}">
              <c16:uniqueId val="{00000004-88B9-F942-BB1F-21DBBCCEF756}"/>
            </c:ext>
          </c:extLst>
        </c:ser>
        <c:ser>
          <c:idx val="2"/>
          <c:order val="5"/>
          <c:tx>
            <c:v>Baughman</c:v>
          </c:tx>
          <c:spPr>
            <a:ln w="31750">
              <a:noFill/>
            </a:ln>
          </c:spPr>
          <c:marker>
            <c:spPr>
              <a:solidFill>
                <a:schemeClr val="accent5">
                  <a:lumMod val="20000"/>
                  <a:lumOff val="80000"/>
                </a:schemeClr>
              </a:solidFill>
              <a:ln>
                <a:solidFill>
                  <a:srgbClr val="008000"/>
                </a:solidFill>
              </a:ln>
            </c:spPr>
          </c:marker>
          <c:xVal>
            <c:numRef>
              <c:f>'2B. Baughman'!$AI$6:$AI$40</c:f>
              <c:numCache>
                <c:formatCode>0</c:formatCode>
                <c:ptCount val="35"/>
                <c:pt idx="0">
                  <c:v>1181.2350000000001</c:v>
                </c:pt>
                <c:pt idx="1">
                  <c:v>1007.9074999999999</c:v>
                </c:pt>
                <c:pt idx="2">
                  <c:v>1270.3074999999999</c:v>
                </c:pt>
                <c:pt idx="3">
                  <c:v>1654.9899999999998</c:v>
                </c:pt>
                <c:pt idx="4">
                  <c:v>1520.0579607999996</c:v>
                </c:pt>
                <c:pt idx="5">
                  <c:v>1386.5869366599998</c:v>
                </c:pt>
                <c:pt idx="6">
                  <c:v>1423.7505793599998</c:v>
                </c:pt>
                <c:pt idx="7">
                  <c:v>1203.2465243199999</c:v>
                </c:pt>
                <c:pt idx="9">
                  <c:v>1064.1676165599997</c:v>
                </c:pt>
                <c:pt idx="10">
                  <c:v>1475.9420504199998</c:v>
                </c:pt>
                <c:pt idx="11">
                  <c:v>1475.1948918399999</c:v>
                </c:pt>
                <c:pt idx="12">
                  <c:v>1226.8279637199998</c:v>
                </c:pt>
                <c:pt idx="13">
                  <c:v>1522.7584921599998</c:v>
                </c:pt>
                <c:pt idx="14">
                  <c:v>1857.4947923199998</c:v>
                </c:pt>
                <c:pt idx="15">
                  <c:v>1092.9944967999998</c:v>
                </c:pt>
                <c:pt idx="16">
                  <c:v>1256.8799564799999</c:v>
                </c:pt>
                <c:pt idx="18" formatCode="0_)">
                  <c:v>1182</c:v>
                </c:pt>
                <c:pt idx="19" formatCode="0_)">
                  <c:v>967</c:v>
                </c:pt>
                <c:pt idx="20" formatCode="0_)">
                  <c:v>1098</c:v>
                </c:pt>
                <c:pt idx="21" formatCode="0_)">
                  <c:v>1206</c:v>
                </c:pt>
                <c:pt idx="22" formatCode="0_)">
                  <c:v>1273</c:v>
                </c:pt>
                <c:pt idx="23" formatCode="0_)">
                  <c:v>1468</c:v>
                </c:pt>
                <c:pt idx="24" formatCode="0_)">
                  <c:v>1169</c:v>
                </c:pt>
                <c:pt idx="25" formatCode="0_)">
                  <c:v>1613</c:v>
                </c:pt>
                <c:pt idx="26" formatCode="0_)">
                  <c:v>1441</c:v>
                </c:pt>
                <c:pt idx="27" formatCode="0_)">
                  <c:v>1383</c:v>
                </c:pt>
                <c:pt idx="28" formatCode="0_)">
                  <c:v>1447</c:v>
                </c:pt>
                <c:pt idx="29" formatCode="0_)">
                  <c:v>1440</c:v>
                </c:pt>
                <c:pt idx="30" formatCode="0_)">
                  <c:v>1428</c:v>
                </c:pt>
                <c:pt idx="31" formatCode="0_)">
                  <c:v>1463</c:v>
                </c:pt>
                <c:pt idx="32" formatCode="0_)">
                  <c:v>1400</c:v>
                </c:pt>
                <c:pt idx="33" formatCode="0_)">
                  <c:v>1465</c:v>
                </c:pt>
                <c:pt idx="34" formatCode="0_)">
                  <c:v>1449</c:v>
                </c:pt>
              </c:numCache>
            </c:numRef>
          </c:xVal>
          <c:yVal>
            <c:numRef>
              <c:f>'2B. Baughman'!$AH$6:$AH$40</c:f>
              <c:numCache>
                <c:formatCode>0</c:formatCode>
                <c:ptCount val="35"/>
                <c:pt idx="0">
                  <c:v>3.1</c:v>
                </c:pt>
                <c:pt idx="1">
                  <c:v>1.6</c:v>
                </c:pt>
                <c:pt idx="2">
                  <c:v>5.9</c:v>
                </c:pt>
                <c:pt idx="3">
                  <c:v>5.1000000000000005</c:v>
                </c:pt>
                <c:pt idx="4">
                  <c:v>5.6842781599999999</c:v>
                </c:pt>
                <c:pt idx="5">
                  <c:v>6.3600760000000003</c:v>
                </c:pt>
                <c:pt idx="6">
                  <c:v>5.62044896</c:v>
                </c:pt>
                <c:pt idx="7">
                  <c:v>6.437462720000001</c:v>
                </c:pt>
                <c:pt idx="9">
                  <c:v>16.283982720000001</c:v>
                </c:pt>
                <c:pt idx="10">
                  <c:v>4.1301113599999999</c:v>
                </c:pt>
                <c:pt idx="11">
                  <c:v>5.5183222400000007</c:v>
                </c:pt>
                <c:pt idx="12">
                  <c:v>7.2097465600000001</c:v>
                </c:pt>
                <c:pt idx="13">
                  <c:v>4.7013084800000007</c:v>
                </c:pt>
                <c:pt idx="14">
                  <c:v>7.3566031999999995</c:v>
                </c:pt>
                <c:pt idx="15">
                  <c:v>4.4970550400000011</c:v>
                </c:pt>
                <c:pt idx="16">
                  <c:v>4.4970550400000011</c:v>
                </c:pt>
                <c:pt idx="18">
                  <c:v>7</c:v>
                </c:pt>
                <c:pt idx="19">
                  <c:v>2.7</c:v>
                </c:pt>
                <c:pt idx="20">
                  <c:v>0.3</c:v>
                </c:pt>
                <c:pt idx="21">
                  <c:v>3.9</c:v>
                </c:pt>
                <c:pt idx="22">
                  <c:v>4.5</c:v>
                </c:pt>
                <c:pt idx="23">
                  <c:v>1</c:v>
                </c:pt>
                <c:pt idx="24">
                  <c:v>2.8</c:v>
                </c:pt>
                <c:pt idx="25">
                  <c:v>2.1</c:v>
                </c:pt>
                <c:pt idx="26">
                  <c:v>5.6</c:v>
                </c:pt>
                <c:pt idx="27">
                  <c:v>4.3</c:v>
                </c:pt>
                <c:pt idx="28">
                  <c:v>5.7</c:v>
                </c:pt>
                <c:pt idx="29">
                  <c:v>4.4000000000000004</c:v>
                </c:pt>
                <c:pt idx="30">
                  <c:v>4.7</c:v>
                </c:pt>
                <c:pt idx="31">
                  <c:v>4.4000000000000004</c:v>
                </c:pt>
                <c:pt idx="32">
                  <c:v>4.5</c:v>
                </c:pt>
                <c:pt idx="33">
                  <c:v>2.6</c:v>
                </c:pt>
                <c:pt idx="34">
                  <c:v>6.2</c:v>
                </c:pt>
              </c:numCache>
            </c:numRef>
          </c:yVal>
          <c:smooth val="0"/>
          <c:extLst>
            <c:ext xmlns:c16="http://schemas.microsoft.com/office/drawing/2014/chart" uri="{C3380CC4-5D6E-409C-BE32-E72D297353CC}">
              <c16:uniqueId val="{00000005-88B9-F942-BB1F-21DBBCCEF756}"/>
            </c:ext>
          </c:extLst>
        </c:ser>
        <c:ser>
          <c:idx val="6"/>
          <c:order val="6"/>
          <c:tx>
            <c:v>Summer Coon</c:v>
          </c:tx>
          <c:spPr>
            <a:ln w="31750">
              <a:noFill/>
            </a:ln>
          </c:spPr>
          <c:marker>
            <c:symbol val="circle"/>
            <c:size val="6"/>
            <c:spPr>
              <a:solidFill>
                <a:srgbClr val="CCFFCC"/>
              </a:solidFill>
              <a:ln>
                <a:solidFill>
                  <a:srgbClr val="008000"/>
                </a:solidFill>
              </a:ln>
            </c:spPr>
          </c:marker>
          <c:xVal>
            <c:numRef>
              <c:f>'2C. Summer Coon'!$AC$6:$AC$46</c:f>
              <c:numCache>
                <c:formatCode>General</c:formatCode>
                <c:ptCount val="41"/>
                <c:pt idx="0">
                  <c:v>1220</c:v>
                </c:pt>
                <c:pt idx="1">
                  <c:v>1310</c:v>
                </c:pt>
                <c:pt idx="2">
                  <c:v>967</c:v>
                </c:pt>
                <c:pt idx="3">
                  <c:v>1120</c:v>
                </c:pt>
                <c:pt idx="4">
                  <c:v>1170</c:v>
                </c:pt>
                <c:pt idx="5">
                  <c:v>1320</c:v>
                </c:pt>
                <c:pt idx="7">
                  <c:v>1005</c:v>
                </c:pt>
                <c:pt idx="8">
                  <c:v>990</c:v>
                </c:pt>
                <c:pt idx="9">
                  <c:v>987</c:v>
                </c:pt>
                <c:pt idx="10">
                  <c:v>1252</c:v>
                </c:pt>
                <c:pt idx="11">
                  <c:v>1124</c:v>
                </c:pt>
                <c:pt idx="12">
                  <c:v>1239</c:v>
                </c:pt>
                <c:pt idx="13">
                  <c:v>1002</c:v>
                </c:pt>
                <c:pt idx="14">
                  <c:v>1273</c:v>
                </c:pt>
                <c:pt idx="15">
                  <c:v>1269</c:v>
                </c:pt>
                <c:pt idx="16">
                  <c:v>1223</c:v>
                </c:pt>
                <c:pt idx="17">
                  <c:v>1242</c:v>
                </c:pt>
                <c:pt idx="18">
                  <c:v>1119</c:v>
                </c:pt>
                <c:pt idx="19">
                  <c:v>1172</c:v>
                </c:pt>
                <c:pt idx="20">
                  <c:v>1266</c:v>
                </c:pt>
                <c:pt idx="21">
                  <c:v>1217</c:v>
                </c:pt>
                <c:pt idx="22">
                  <c:v>1213</c:v>
                </c:pt>
                <c:pt idx="23">
                  <c:v>1311</c:v>
                </c:pt>
                <c:pt idx="24">
                  <c:v>1232</c:v>
                </c:pt>
                <c:pt idx="25">
                  <c:v>1236</c:v>
                </c:pt>
                <c:pt idx="26">
                  <c:v>1258</c:v>
                </c:pt>
                <c:pt idx="27">
                  <c:v>1298</c:v>
                </c:pt>
                <c:pt idx="28">
                  <c:v>1240</c:v>
                </c:pt>
                <c:pt idx="29">
                  <c:v>1412</c:v>
                </c:pt>
                <c:pt idx="30">
                  <c:v>1244</c:v>
                </c:pt>
                <c:pt idx="31">
                  <c:v>1306</c:v>
                </c:pt>
                <c:pt idx="32">
                  <c:v>1448</c:v>
                </c:pt>
                <c:pt idx="33">
                  <c:v>1404</c:v>
                </c:pt>
                <c:pt idx="34">
                  <c:v>1214</c:v>
                </c:pt>
                <c:pt idx="35">
                  <c:v>1717</c:v>
                </c:pt>
                <c:pt idx="36">
                  <c:v>1448</c:v>
                </c:pt>
                <c:pt idx="37">
                  <c:v>1558</c:v>
                </c:pt>
                <c:pt idx="38">
                  <c:v>1541</c:v>
                </c:pt>
                <c:pt idx="39">
                  <c:v>1729</c:v>
                </c:pt>
                <c:pt idx="40">
                  <c:v>1533</c:v>
                </c:pt>
              </c:numCache>
            </c:numRef>
          </c:xVal>
          <c:yVal>
            <c:numRef>
              <c:f>'2C. Summer Coon'!$AF$6:$AF$46</c:f>
              <c:numCache>
                <c:formatCode>General</c:formatCode>
                <c:ptCount val="41"/>
                <c:pt idx="0">
                  <c:v>4.4000000000000004</c:v>
                </c:pt>
                <c:pt idx="1">
                  <c:v>2.9</c:v>
                </c:pt>
                <c:pt idx="2">
                  <c:v>2.5</c:v>
                </c:pt>
                <c:pt idx="3">
                  <c:v>5.3</c:v>
                </c:pt>
                <c:pt idx="4">
                  <c:v>6.4</c:v>
                </c:pt>
                <c:pt idx="5">
                  <c:v>5.3</c:v>
                </c:pt>
                <c:pt idx="7">
                  <c:v>7.1</c:v>
                </c:pt>
                <c:pt idx="8">
                  <c:v>3.5</c:v>
                </c:pt>
                <c:pt idx="9">
                  <c:v>2.9</c:v>
                </c:pt>
                <c:pt idx="10">
                  <c:v>3.4</c:v>
                </c:pt>
                <c:pt idx="11">
                  <c:v>3.3</c:v>
                </c:pt>
                <c:pt idx="12">
                  <c:v>2.2000000000000002</c:v>
                </c:pt>
                <c:pt idx="13">
                  <c:v>3.3</c:v>
                </c:pt>
                <c:pt idx="14">
                  <c:v>3.6</c:v>
                </c:pt>
                <c:pt idx="15">
                  <c:v>5</c:v>
                </c:pt>
                <c:pt idx="16">
                  <c:v>1.2</c:v>
                </c:pt>
                <c:pt idx="17">
                  <c:v>1.8</c:v>
                </c:pt>
                <c:pt idx="18">
                  <c:v>3.3</c:v>
                </c:pt>
                <c:pt idx="19">
                  <c:v>4.4000000000000004</c:v>
                </c:pt>
                <c:pt idx="20">
                  <c:v>4.5</c:v>
                </c:pt>
                <c:pt idx="21">
                  <c:v>2.9</c:v>
                </c:pt>
                <c:pt idx="22">
                  <c:v>3.9</c:v>
                </c:pt>
                <c:pt idx="23">
                  <c:v>5.3</c:v>
                </c:pt>
                <c:pt idx="24">
                  <c:v>1.3</c:v>
                </c:pt>
                <c:pt idx="25">
                  <c:v>4.5999999999999996</c:v>
                </c:pt>
                <c:pt idx="26">
                  <c:v>1.7</c:v>
                </c:pt>
                <c:pt idx="27">
                  <c:v>4.5</c:v>
                </c:pt>
                <c:pt idx="28">
                  <c:v>6.3</c:v>
                </c:pt>
                <c:pt idx="29">
                  <c:v>2.1</c:v>
                </c:pt>
                <c:pt idx="30">
                  <c:v>4.8</c:v>
                </c:pt>
                <c:pt idx="31">
                  <c:v>3.1</c:v>
                </c:pt>
                <c:pt idx="32">
                  <c:v>3.2</c:v>
                </c:pt>
                <c:pt idx="33">
                  <c:v>6.5</c:v>
                </c:pt>
                <c:pt idx="34">
                  <c:v>2.8</c:v>
                </c:pt>
                <c:pt idx="35">
                  <c:v>7.7</c:v>
                </c:pt>
                <c:pt idx="36">
                  <c:v>6.5</c:v>
                </c:pt>
                <c:pt idx="37">
                  <c:v>8.1</c:v>
                </c:pt>
                <c:pt idx="38">
                  <c:v>5.6</c:v>
                </c:pt>
                <c:pt idx="39">
                  <c:v>7.8</c:v>
                </c:pt>
                <c:pt idx="40">
                  <c:v>4.7</c:v>
                </c:pt>
              </c:numCache>
            </c:numRef>
          </c:yVal>
          <c:smooth val="0"/>
          <c:extLst>
            <c:ext xmlns:c16="http://schemas.microsoft.com/office/drawing/2014/chart" uri="{C3380CC4-5D6E-409C-BE32-E72D297353CC}">
              <c16:uniqueId val="{00000006-88B9-F942-BB1F-21DBBCCEF756}"/>
            </c:ext>
          </c:extLst>
        </c:ser>
        <c:ser>
          <c:idx val="5"/>
          <c:order val="7"/>
          <c:tx>
            <c:v>Platoro Conejos</c:v>
          </c:tx>
          <c:spPr>
            <a:ln w="31750">
              <a:noFill/>
            </a:ln>
          </c:spPr>
          <c:marker>
            <c:symbol val="plus"/>
            <c:size val="7"/>
            <c:spPr>
              <a:ln w="12700">
                <a:solidFill>
                  <a:schemeClr val="tx1"/>
                </a:solidFill>
              </a:ln>
            </c:spPr>
          </c:marker>
          <c:xVal>
            <c:numRef>
              <c:f>'2F. Platoro Conejos'!$AA$16:$AA$57</c:f>
              <c:numCache>
                <c:formatCode>0</c:formatCode>
                <c:ptCount val="42"/>
                <c:pt idx="0">
                  <c:v>639.17999999999995</c:v>
                </c:pt>
                <c:pt idx="1">
                  <c:v>900.8</c:v>
                </c:pt>
                <c:pt idx="2">
                  <c:v>656.59999999999991</c:v>
                </c:pt>
                <c:pt idx="3">
                  <c:v>613.01949999999999</c:v>
                </c:pt>
                <c:pt idx="4">
                  <c:v>687.15899999999999</c:v>
                </c:pt>
                <c:pt idx="8">
                  <c:v>854</c:v>
                </c:pt>
                <c:pt idx="9">
                  <c:v>763.40000000000009</c:v>
                </c:pt>
                <c:pt idx="11">
                  <c:v>720.77800000000013</c:v>
                </c:pt>
                <c:pt idx="12">
                  <c:v>666.65</c:v>
                </c:pt>
                <c:pt idx="13">
                  <c:v>861.78750000000002</c:v>
                </c:pt>
                <c:pt idx="14">
                  <c:v>744.3</c:v>
                </c:pt>
                <c:pt idx="15">
                  <c:v>830.83349999999984</c:v>
                </c:pt>
                <c:pt idx="17">
                  <c:v>1065.636</c:v>
                </c:pt>
                <c:pt idx="18">
                  <c:v>855.16199999999992</c:v>
                </c:pt>
                <c:pt idx="22" formatCode="General">
                  <c:v>529</c:v>
                </c:pt>
                <c:pt idx="23" formatCode="General">
                  <c:v>840</c:v>
                </c:pt>
                <c:pt idx="24" formatCode="General">
                  <c:v>811</c:v>
                </c:pt>
                <c:pt idx="25" formatCode="General">
                  <c:v>716</c:v>
                </c:pt>
                <c:pt idx="26" formatCode="General">
                  <c:v>827</c:v>
                </c:pt>
                <c:pt idx="27" formatCode="General">
                  <c:v>733</c:v>
                </c:pt>
                <c:pt idx="28" formatCode="General">
                  <c:v>730</c:v>
                </c:pt>
                <c:pt idx="29" formatCode="General">
                  <c:v>880</c:v>
                </c:pt>
                <c:pt idx="30" formatCode="General">
                  <c:v>29</c:v>
                </c:pt>
                <c:pt idx="31" formatCode="General">
                  <c:v>954</c:v>
                </c:pt>
                <c:pt idx="32" formatCode="General">
                  <c:v>1113</c:v>
                </c:pt>
                <c:pt idx="34" formatCode="General">
                  <c:v>978</c:v>
                </c:pt>
                <c:pt idx="35" formatCode="General">
                  <c:v>798</c:v>
                </c:pt>
                <c:pt idx="36" formatCode="General">
                  <c:v>963</c:v>
                </c:pt>
                <c:pt idx="37" formatCode="General">
                  <c:v>962</c:v>
                </c:pt>
                <c:pt idx="38" formatCode="General">
                  <c:v>923</c:v>
                </c:pt>
                <c:pt idx="39" formatCode="General">
                  <c:v>913</c:v>
                </c:pt>
                <c:pt idx="40" formatCode="General">
                  <c:v>926</c:v>
                </c:pt>
                <c:pt idx="41" formatCode="General">
                  <c:v>909</c:v>
                </c:pt>
              </c:numCache>
            </c:numRef>
          </c:xVal>
          <c:yVal>
            <c:numRef>
              <c:f>'2F. Platoro Conejos'!$AM$15:$AM$57</c:f>
              <c:numCache>
                <c:formatCode>0</c:formatCode>
                <c:ptCount val="43"/>
                <c:pt idx="1">
                  <c:v>9.4469999999999992</c:v>
                </c:pt>
                <c:pt idx="2">
                  <c:v>3.2</c:v>
                </c:pt>
                <c:pt idx="3">
                  <c:v>4.3</c:v>
                </c:pt>
                <c:pt idx="4">
                  <c:v>2.4874999999999998</c:v>
                </c:pt>
                <c:pt idx="5">
                  <c:v>4.3559999999999999</c:v>
                </c:pt>
                <c:pt idx="9">
                  <c:v>4.6000000000000005</c:v>
                </c:pt>
                <c:pt idx="10">
                  <c:v>5.5</c:v>
                </c:pt>
                <c:pt idx="12">
                  <c:v>8.4574999999999996</c:v>
                </c:pt>
                <c:pt idx="13">
                  <c:v>8.7560000000000002</c:v>
                </c:pt>
                <c:pt idx="14">
                  <c:v>8.8439999999999994</c:v>
                </c:pt>
                <c:pt idx="15">
                  <c:v>11.100000000000001</c:v>
                </c:pt>
                <c:pt idx="16">
                  <c:v>5.2259999999999991</c:v>
                </c:pt>
                <c:pt idx="18">
                  <c:v>6.7320000000000002</c:v>
                </c:pt>
                <c:pt idx="19">
                  <c:v>14.750999999999999</c:v>
                </c:pt>
                <c:pt idx="23" formatCode="General">
                  <c:v>2.5</c:v>
                </c:pt>
                <c:pt idx="24" formatCode="General">
                  <c:v>0</c:v>
                </c:pt>
                <c:pt idx="25" formatCode="General">
                  <c:v>0</c:v>
                </c:pt>
                <c:pt idx="26" formatCode="General">
                  <c:v>0</c:v>
                </c:pt>
                <c:pt idx="27" formatCode="General">
                  <c:v>0</c:v>
                </c:pt>
                <c:pt idx="28" formatCode="General">
                  <c:v>10.220000000000001</c:v>
                </c:pt>
                <c:pt idx="29" formatCode="General">
                  <c:v>6.21</c:v>
                </c:pt>
                <c:pt idx="30" formatCode="General">
                  <c:v>8.08</c:v>
                </c:pt>
                <c:pt idx="31" formatCode="General">
                  <c:v>8</c:v>
                </c:pt>
                <c:pt idx="32" formatCode="General">
                  <c:v>0</c:v>
                </c:pt>
                <c:pt idx="33" formatCode="General">
                  <c:v>7.14</c:v>
                </c:pt>
                <c:pt idx="35" formatCode="General">
                  <c:v>2.3199999999999998</c:v>
                </c:pt>
                <c:pt idx="36" formatCode="General">
                  <c:v>2.14</c:v>
                </c:pt>
                <c:pt idx="37" formatCode="General">
                  <c:v>2.74</c:v>
                </c:pt>
                <c:pt idx="38" formatCode="General">
                  <c:v>0</c:v>
                </c:pt>
                <c:pt idx="39" formatCode="General">
                  <c:v>3.32</c:v>
                </c:pt>
                <c:pt idx="40" formatCode="General">
                  <c:v>0</c:v>
                </c:pt>
                <c:pt idx="41" formatCode="General">
                  <c:v>3.61</c:v>
                </c:pt>
                <c:pt idx="42" formatCode="General">
                  <c:v>2.85</c:v>
                </c:pt>
              </c:numCache>
            </c:numRef>
          </c:yVal>
          <c:smooth val="0"/>
          <c:extLst>
            <c:ext xmlns:c16="http://schemas.microsoft.com/office/drawing/2014/chart" uri="{C3380CC4-5D6E-409C-BE32-E72D297353CC}">
              <c16:uniqueId val="{00000007-88B9-F942-BB1F-21DBBCCEF756}"/>
            </c:ext>
          </c:extLst>
        </c:ser>
        <c:dLbls>
          <c:showLegendKey val="0"/>
          <c:showVal val="0"/>
          <c:showCatName val="0"/>
          <c:showSerName val="0"/>
          <c:showPercent val="0"/>
          <c:showBubbleSize val="0"/>
        </c:dLbls>
        <c:axId val="2117986072"/>
        <c:axId val="2119608584"/>
      </c:scatterChart>
      <c:valAx>
        <c:axId val="2117986072"/>
        <c:scaling>
          <c:orientation val="minMax"/>
          <c:max val="2500"/>
          <c:min val="0"/>
        </c:scaling>
        <c:delete val="0"/>
        <c:axPos val="b"/>
        <c:majorGridlines/>
        <c:title>
          <c:tx>
            <c:rich>
              <a:bodyPr/>
              <a:lstStyle/>
              <a:p>
                <a:pPr>
                  <a:defRPr/>
                </a:pPr>
                <a:r>
                  <a:rPr lang="en-US"/>
                  <a:t>Ba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119608584"/>
        <c:crosses val="autoZero"/>
        <c:crossBetween val="midCat"/>
        <c:majorUnit val="500"/>
        <c:minorUnit val="1"/>
      </c:valAx>
      <c:valAx>
        <c:axId val="2119608584"/>
        <c:scaling>
          <c:orientation val="minMax"/>
          <c:max val="50"/>
          <c:min val="0"/>
        </c:scaling>
        <c:delete val="0"/>
        <c:axPos val="l"/>
        <c:majorGridlines/>
        <c:title>
          <c:tx>
            <c:rich>
              <a:bodyPr rot="-5400000" vert="horz"/>
              <a:lstStyle/>
              <a:p>
                <a:pPr>
                  <a:defRPr/>
                </a:pPr>
                <a:r>
                  <a:rPr lang="en-US"/>
                  <a:t>  Th (ppm)</a:t>
                </a:r>
              </a:p>
            </c:rich>
          </c:tx>
          <c:overlay val="0"/>
        </c:title>
        <c:numFmt formatCode="0" sourceLinked="1"/>
        <c:majorTickMark val="out"/>
        <c:minorTickMark val="none"/>
        <c:tickLblPos val="nextTo"/>
        <c:crossAx val="2117986072"/>
        <c:crosses val="autoZero"/>
        <c:crossBetween val="midCat"/>
        <c:majorUnit val="10"/>
      </c:valAx>
    </c:plotArea>
    <c:legend>
      <c:legendPos val="r"/>
      <c:layout>
        <c:manualLayout>
          <c:xMode val="edge"/>
          <c:yMode val="edge"/>
          <c:x val="0.12844506278133899"/>
          <c:y val="1.6930077419172199E-2"/>
          <c:w val="0.22841478179979999"/>
          <c:h val="0.48131607874959298"/>
        </c:manualLayout>
      </c:layout>
      <c:overlay val="1"/>
      <c:spPr>
        <a:solidFill>
          <a:schemeClr val="bg1">
            <a:lumMod val="95000"/>
          </a:schemeClr>
        </a:solidFill>
        <a:ln>
          <a:solidFill>
            <a:schemeClr val="tx1"/>
          </a:solidFill>
        </a:ln>
      </c:spPr>
    </c:legend>
    <c:plotVisOnly val="1"/>
    <c:dispBlanksAs val="gap"/>
    <c:showDLblsOverMax val="0"/>
  </c:chart>
  <c:spPr>
    <a:noFill/>
  </c:spPr>
  <c:printSettings>
    <c:headerFooter/>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BZT'!$I$7:$I$50</c:f>
              <c:numCache>
                <c:formatCode>0.00</c:formatCode>
                <c:ptCount val="44"/>
                <c:pt idx="0">
                  <c:v>56.58122874869327</c:v>
                </c:pt>
                <c:pt idx="1">
                  <c:v>57.248201763683554</c:v>
                </c:pt>
                <c:pt idx="2">
                  <c:v>57.412353916036288</c:v>
                </c:pt>
                <c:pt idx="3">
                  <c:v>58.044453691655804</c:v>
                </c:pt>
                <c:pt idx="4">
                  <c:v>60.487307162715183</c:v>
                </c:pt>
                <c:pt idx="5">
                  <c:v>60.758273241321689</c:v>
                </c:pt>
                <c:pt idx="6">
                  <c:v>61.056196983396795</c:v>
                </c:pt>
                <c:pt idx="7">
                  <c:v>61.263587427208442</c:v>
                </c:pt>
                <c:pt idx="8">
                  <c:v>61.418618869687855</c:v>
                </c:pt>
                <c:pt idx="9">
                  <c:v>61.534501922866582</c:v>
                </c:pt>
                <c:pt idx="10">
                  <c:v>61.668980519208453</c:v>
                </c:pt>
                <c:pt idx="11">
                  <c:v>61.880180113856532</c:v>
                </c:pt>
                <c:pt idx="12">
                  <c:v>61.93126249275349</c:v>
                </c:pt>
                <c:pt idx="13">
                  <c:v>62.199330027430541</c:v>
                </c:pt>
                <c:pt idx="14">
                  <c:v>62.564501728472784</c:v>
                </c:pt>
                <c:pt idx="15">
                  <c:v>62.599496239610424</c:v>
                </c:pt>
                <c:pt idx="16">
                  <c:v>62.91233397244531</c:v>
                </c:pt>
                <c:pt idx="17">
                  <c:v>63.183160879247517</c:v>
                </c:pt>
                <c:pt idx="18">
                  <c:v>63.254054080590066</c:v>
                </c:pt>
                <c:pt idx="19">
                  <c:v>63.339581114042417</c:v>
                </c:pt>
                <c:pt idx="20">
                  <c:v>63.952059651684216</c:v>
                </c:pt>
                <c:pt idx="21">
                  <c:v>64.261063851593718</c:v>
                </c:pt>
                <c:pt idx="22">
                  <c:v>64.381418469062694</c:v>
                </c:pt>
                <c:pt idx="23">
                  <c:v>64.401389049410085</c:v>
                </c:pt>
                <c:pt idx="24">
                  <c:v>65.690241122592269</c:v>
                </c:pt>
                <c:pt idx="25">
                  <c:v>66.560262317669284</c:v>
                </c:pt>
                <c:pt idx="26">
                  <c:v>67.549660146962879</c:v>
                </c:pt>
                <c:pt idx="27">
                  <c:v>68.497959811359422</c:v>
                </c:pt>
                <c:pt idx="28">
                  <c:v>70.015956161207768</c:v>
                </c:pt>
                <c:pt idx="29">
                  <c:v>70.34019084249222</c:v>
                </c:pt>
                <c:pt idx="30">
                  <c:v>70.638417305517493</c:v>
                </c:pt>
                <c:pt idx="31">
                  <c:v>70.654441577670141</c:v>
                </c:pt>
                <c:pt idx="32">
                  <c:v>70.777276940636668</c:v>
                </c:pt>
                <c:pt idx="33">
                  <c:v>71.230298193521193</c:v>
                </c:pt>
                <c:pt idx="34">
                  <c:v>71.931049992935669</c:v>
                </c:pt>
                <c:pt idx="35">
                  <c:v>72.047782190123684</c:v>
                </c:pt>
                <c:pt idx="36">
                  <c:v>72.252866194610959</c:v>
                </c:pt>
                <c:pt idx="37">
                  <c:v>72.399067978795216</c:v>
                </c:pt>
                <c:pt idx="40">
                  <c:v>65.109800000000007</c:v>
                </c:pt>
                <c:pt idx="41">
                  <c:v>64.4921875</c:v>
                </c:pt>
                <c:pt idx="42">
                  <c:v>65.250115553144482</c:v>
                </c:pt>
                <c:pt idx="43">
                  <c:v>66.992021102293421</c:v>
                </c:pt>
              </c:numCache>
            </c:numRef>
          </c:xVal>
          <c:yVal>
            <c:numRef>
              <c:f>'2G. Rawley &amp; BZT'!$AC$7:$AC$50</c:f>
              <c:numCache>
                <c:formatCode>0</c:formatCode>
                <c:ptCount val="44"/>
                <c:pt idx="0">
                  <c:v>13.7</c:v>
                </c:pt>
                <c:pt idx="1">
                  <c:v>9.9</c:v>
                </c:pt>
                <c:pt idx="2">
                  <c:v>11.9476</c:v>
                </c:pt>
                <c:pt idx="3">
                  <c:v>11.1</c:v>
                </c:pt>
                <c:pt idx="4">
                  <c:v>14.1</c:v>
                </c:pt>
                <c:pt idx="5">
                  <c:v>9.13185</c:v>
                </c:pt>
                <c:pt idx="6">
                  <c:v>30.2</c:v>
                </c:pt>
                <c:pt idx="7">
                  <c:v>6.6</c:v>
                </c:pt>
                <c:pt idx="8">
                  <c:v>31.9</c:v>
                </c:pt>
                <c:pt idx="9">
                  <c:v>5.3</c:v>
                </c:pt>
                <c:pt idx="10">
                  <c:v>10</c:v>
                </c:pt>
                <c:pt idx="11">
                  <c:v>16.3144624</c:v>
                </c:pt>
                <c:pt idx="12">
                  <c:v>17.399999999999999</c:v>
                </c:pt>
                <c:pt idx="13">
                  <c:v>17.600000000000001</c:v>
                </c:pt>
                <c:pt idx="14">
                  <c:v>19.600000000000001</c:v>
                </c:pt>
                <c:pt idx="15">
                  <c:v>16.8</c:v>
                </c:pt>
                <c:pt idx="16">
                  <c:v>11.445600000000001</c:v>
                </c:pt>
                <c:pt idx="17">
                  <c:v>39.155999999999999</c:v>
                </c:pt>
                <c:pt idx="18">
                  <c:v>9.3325500000000012</c:v>
                </c:pt>
                <c:pt idx="19">
                  <c:v>18.600000000000001</c:v>
                </c:pt>
                <c:pt idx="20">
                  <c:v>3</c:v>
                </c:pt>
                <c:pt idx="21">
                  <c:v>0</c:v>
                </c:pt>
                <c:pt idx="22">
                  <c:v>19.8</c:v>
                </c:pt>
                <c:pt idx="23">
                  <c:v>10.135350000000001</c:v>
                </c:pt>
                <c:pt idx="24">
                  <c:v>22.8</c:v>
                </c:pt>
                <c:pt idx="25">
                  <c:v>25.146000000000001</c:v>
                </c:pt>
                <c:pt idx="26">
                  <c:v>14</c:v>
                </c:pt>
                <c:pt idx="27">
                  <c:v>0</c:v>
                </c:pt>
                <c:pt idx="28">
                  <c:v>15.3</c:v>
                </c:pt>
                <c:pt idx="29">
                  <c:v>26.5</c:v>
                </c:pt>
                <c:pt idx="30">
                  <c:v>17</c:v>
                </c:pt>
                <c:pt idx="31">
                  <c:v>14.8</c:v>
                </c:pt>
                <c:pt idx="32">
                  <c:v>14.3</c:v>
                </c:pt>
                <c:pt idx="33">
                  <c:v>14.8</c:v>
                </c:pt>
                <c:pt idx="34">
                  <c:v>15.9</c:v>
                </c:pt>
                <c:pt idx="35">
                  <c:v>17.399999999999999</c:v>
                </c:pt>
                <c:pt idx="36">
                  <c:v>14.14935</c:v>
                </c:pt>
                <c:pt idx="37">
                  <c:v>15.4</c:v>
                </c:pt>
                <c:pt idx="40">
                  <c:v>29</c:v>
                </c:pt>
                <c:pt idx="41">
                  <c:v>0</c:v>
                </c:pt>
                <c:pt idx="42">
                  <c:v>13.7</c:v>
                </c:pt>
                <c:pt idx="43">
                  <c:v>14.8</c:v>
                </c:pt>
              </c:numCache>
            </c:numRef>
          </c:yVal>
          <c:smooth val="0"/>
          <c:extLst>
            <c:ext xmlns:c16="http://schemas.microsoft.com/office/drawing/2014/chart" uri="{C3380CC4-5D6E-409C-BE32-E72D297353CC}">
              <c16:uniqueId val="{00000000-E702-474E-95B7-2F5D2EDCDC0A}"/>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Cr'!$AF$5:$AF$22</c:f>
              <c:numCache>
                <c:formatCode>0</c:formatCode>
                <c:ptCount val="18"/>
                <c:pt idx="0">
                  <c:v>6.1</c:v>
                </c:pt>
                <c:pt idx="1">
                  <c:v>6.2</c:v>
                </c:pt>
                <c:pt idx="2">
                  <c:v>6.9</c:v>
                </c:pt>
                <c:pt idx="3">
                  <c:v>3.4</c:v>
                </c:pt>
                <c:pt idx="4">
                  <c:v>10</c:v>
                </c:pt>
                <c:pt idx="5">
                  <c:v>5.4</c:v>
                </c:pt>
                <c:pt idx="6">
                  <c:v>9.6</c:v>
                </c:pt>
                <c:pt idx="7">
                  <c:v>12.4496</c:v>
                </c:pt>
                <c:pt idx="8">
                  <c:v>15</c:v>
                </c:pt>
                <c:pt idx="9">
                  <c:v>17.871200000000002</c:v>
                </c:pt>
                <c:pt idx="10">
                  <c:v>12.3</c:v>
                </c:pt>
                <c:pt idx="11">
                  <c:v>15.260800000000001</c:v>
                </c:pt>
                <c:pt idx="12">
                  <c:v>13.9</c:v>
                </c:pt>
                <c:pt idx="13">
                  <c:v>15.2</c:v>
                </c:pt>
                <c:pt idx="14">
                  <c:v>20.8</c:v>
                </c:pt>
                <c:pt idx="15">
                  <c:v>19.899999999999999</c:v>
                </c:pt>
                <c:pt idx="16" formatCode="General">
                  <c:v>15</c:v>
                </c:pt>
                <c:pt idx="17">
                  <c:v>9.8000000000000007</c:v>
                </c:pt>
              </c:numCache>
            </c:numRef>
          </c:yVal>
          <c:smooth val="0"/>
          <c:extLst>
            <c:ext xmlns:c16="http://schemas.microsoft.com/office/drawing/2014/chart" uri="{C3380CC4-5D6E-409C-BE32-E72D297353CC}">
              <c16:uniqueId val="{00000001-E702-474E-95B7-2F5D2EDCDC0A}"/>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Volc'!$AE$5:$AE$34</c:f>
              <c:numCache>
                <c:formatCode>0</c:formatCode>
                <c:ptCount val="30"/>
                <c:pt idx="0">
                  <c:v>7.6266000000000007</c:v>
                </c:pt>
                <c:pt idx="1">
                  <c:v>9</c:v>
                </c:pt>
                <c:pt idx="2">
                  <c:v>6.020999999999999</c:v>
                </c:pt>
                <c:pt idx="3">
                  <c:v>0</c:v>
                </c:pt>
                <c:pt idx="4">
                  <c:v>7.7269499999999995</c:v>
                </c:pt>
                <c:pt idx="5">
                  <c:v>6.7234500000000006</c:v>
                </c:pt>
                <c:pt idx="6">
                  <c:v>7.5262500000000001</c:v>
                </c:pt>
                <c:pt idx="7">
                  <c:v>6.020999999999999</c:v>
                </c:pt>
                <c:pt idx="8">
                  <c:v>7.0245000000000006</c:v>
                </c:pt>
                <c:pt idx="9">
                  <c:v>7.225200000000001</c:v>
                </c:pt>
                <c:pt idx="10">
                  <c:v>7.9276500000000008</c:v>
                </c:pt>
                <c:pt idx="11">
                  <c:v>6.5227500000000003</c:v>
                </c:pt>
                <c:pt idx="12">
                  <c:v>0</c:v>
                </c:pt>
                <c:pt idx="13">
                  <c:v>9.0315000000000012</c:v>
                </c:pt>
                <c:pt idx="14">
                  <c:v>9.4329000000000001</c:v>
                </c:pt>
                <c:pt idx="15">
                  <c:v>0</c:v>
                </c:pt>
                <c:pt idx="16">
                  <c:v>8.9</c:v>
                </c:pt>
                <c:pt idx="17">
                  <c:v>0</c:v>
                </c:pt>
                <c:pt idx="18">
                  <c:v>0</c:v>
                </c:pt>
                <c:pt idx="19">
                  <c:v>0</c:v>
                </c:pt>
                <c:pt idx="20">
                  <c:v>0</c:v>
                </c:pt>
                <c:pt idx="21">
                  <c:v>0</c:v>
                </c:pt>
                <c:pt idx="22">
                  <c:v>8.8308000000000018</c:v>
                </c:pt>
                <c:pt idx="23">
                  <c:v>9.5332500000000007</c:v>
                </c:pt>
                <c:pt idx="24" formatCode="General">
                  <c:v>25</c:v>
                </c:pt>
                <c:pt idx="25">
                  <c:v>0</c:v>
                </c:pt>
                <c:pt idx="26">
                  <c:v>0</c:v>
                </c:pt>
                <c:pt idx="27">
                  <c:v>0</c:v>
                </c:pt>
                <c:pt idx="28">
                  <c:v>0</c:v>
                </c:pt>
                <c:pt idx="29">
                  <c:v>0</c:v>
                </c:pt>
              </c:numCache>
            </c:numRef>
          </c:yVal>
          <c:smooth val="0"/>
          <c:extLst>
            <c:ext xmlns:c16="http://schemas.microsoft.com/office/drawing/2014/chart" uri="{C3380CC4-5D6E-409C-BE32-E72D297353CC}">
              <c16:uniqueId val="{00000002-E702-474E-95B7-2F5D2EDCDC0A}"/>
            </c:ext>
          </c:extLst>
        </c:ser>
        <c:ser>
          <c:idx val="0"/>
          <c:order val="3"/>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BLVC'!$AH$5:$AH$77</c:f>
              <c:numCache>
                <c:formatCode>0.0</c:formatCode>
                <c:ptCount val="73"/>
                <c:pt idx="0" formatCode="0">
                  <c:v>3.5</c:v>
                </c:pt>
                <c:pt idx="1">
                  <c:v>4.0830064000000004</c:v>
                </c:pt>
                <c:pt idx="2" formatCode="0">
                  <c:v>6.5</c:v>
                </c:pt>
                <c:pt idx="3" formatCode="0">
                  <c:v>5.9</c:v>
                </c:pt>
                <c:pt idx="4" formatCode="0">
                  <c:v>9.3000000000000007</c:v>
                </c:pt>
                <c:pt idx="5">
                  <c:v>19.407556160000002</c:v>
                </c:pt>
                <c:pt idx="7" formatCode="0">
                  <c:v>5.3</c:v>
                </c:pt>
                <c:pt idx="8">
                  <c:v>8.4799971200000002</c:v>
                </c:pt>
                <c:pt idx="10">
                  <c:v>4.5991817600000005</c:v>
                </c:pt>
                <c:pt idx="11">
                  <c:v>7.9693635199999999</c:v>
                </c:pt>
                <c:pt idx="12" formatCode="0">
                  <c:v>4</c:v>
                </c:pt>
                <c:pt idx="13" formatCode="0">
                  <c:v>0</c:v>
                </c:pt>
                <c:pt idx="16" formatCode="0">
                  <c:v>5.9</c:v>
                </c:pt>
                <c:pt idx="17" formatCode="0">
                  <c:v>6.4</c:v>
                </c:pt>
                <c:pt idx="18">
                  <c:v>11.339545280000003</c:v>
                </c:pt>
                <c:pt idx="19" formatCode="0">
                  <c:v>4.5</c:v>
                </c:pt>
                <c:pt idx="20" formatCode="0">
                  <c:v>6.4</c:v>
                </c:pt>
                <c:pt idx="22">
                  <c:v>6.8459696000000001</c:v>
                </c:pt>
                <c:pt idx="23">
                  <c:v>6.3254400000000004</c:v>
                </c:pt>
                <c:pt idx="24" formatCode="0">
                  <c:v>6.5</c:v>
                </c:pt>
                <c:pt idx="25" formatCode="0">
                  <c:v>4</c:v>
                </c:pt>
                <c:pt idx="26" formatCode="0">
                  <c:v>6.2</c:v>
                </c:pt>
                <c:pt idx="28" formatCode="0">
                  <c:v>6.8000000000000007</c:v>
                </c:pt>
                <c:pt idx="29">
                  <c:v>6.0987226400000001</c:v>
                </c:pt>
                <c:pt idx="30">
                  <c:v>8.071490240000001</c:v>
                </c:pt>
                <c:pt idx="32" formatCode="0">
                  <c:v>3.5</c:v>
                </c:pt>
                <c:pt idx="33" formatCode="0">
                  <c:v>5.6</c:v>
                </c:pt>
                <c:pt idx="34">
                  <c:v>7.3862911999999987</c:v>
                </c:pt>
                <c:pt idx="35" formatCode="0">
                  <c:v>7.8</c:v>
                </c:pt>
                <c:pt idx="38" formatCode="0">
                  <c:v>6.6</c:v>
                </c:pt>
                <c:pt idx="40" formatCode="0">
                  <c:v>0</c:v>
                </c:pt>
                <c:pt idx="41" formatCode="0">
                  <c:v>0</c:v>
                </c:pt>
                <c:pt idx="42" formatCode="0">
                  <c:v>0</c:v>
                </c:pt>
                <c:pt idx="43" formatCode="0">
                  <c:v>6.5</c:v>
                </c:pt>
                <c:pt idx="44" formatCode="0">
                  <c:v>6.5</c:v>
                </c:pt>
                <c:pt idx="47" formatCode="0">
                  <c:v>2.9</c:v>
                </c:pt>
                <c:pt idx="48" formatCode="0">
                  <c:v>3.3</c:v>
                </c:pt>
                <c:pt idx="52" formatCode="0">
                  <c:v>4.8</c:v>
                </c:pt>
                <c:pt idx="62" formatCode="0">
                  <c:v>6.7</c:v>
                </c:pt>
                <c:pt idx="68" formatCode="0">
                  <c:v>6.8</c:v>
                </c:pt>
                <c:pt idx="72" formatCode="0">
                  <c:v>6.5</c:v>
                </c:pt>
              </c:numCache>
            </c:numRef>
          </c:yVal>
          <c:smooth val="0"/>
          <c:extLst>
            <c:ext xmlns:c16="http://schemas.microsoft.com/office/drawing/2014/chart" uri="{C3380CC4-5D6E-409C-BE32-E72D297353CC}">
              <c16:uniqueId val="{00000003-E702-474E-95B7-2F5D2EDCDC0A}"/>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Baughman'!$AH$6:$AH$40</c:f>
              <c:numCache>
                <c:formatCode>0</c:formatCode>
                <c:ptCount val="35"/>
                <c:pt idx="0">
                  <c:v>3.1</c:v>
                </c:pt>
                <c:pt idx="1">
                  <c:v>1.6</c:v>
                </c:pt>
                <c:pt idx="2">
                  <c:v>5.9</c:v>
                </c:pt>
                <c:pt idx="3">
                  <c:v>5.1000000000000005</c:v>
                </c:pt>
                <c:pt idx="4">
                  <c:v>5.6842781599999999</c:v>
                </c:pt>
                <c:pt idx="5">
                  <c:v>6.3600760000000003</c:v>
                </c:pt>
                <c:pt idx="6">
                  <c:v>5.62044896</c:v>
                </c:pt>
                <c:pt idx="7">
                  <c:v>6.437462720000001</c:v>
                </c:pt>
                <c:pt idx="9">
                  <c:v>16.283982720000001</c:v>
                </c:pt>
                <c:pt idx="10">
                  <c:v>4.1301113599999999</c:v>
                </c:pt>
                <c:pt idx="11">
                  <c:v>5.5183222400000007</c:v>
                </c:pt>
                <c:pt idx="12">
                  <c:v>7.2097465600000001</c:v>
                </c:pt>
                <c:pt idx="13">
                  <c:v>4.7013084800000007</c:v>
                </c:pt>
                <c:pt idx="14">
                  <c:v>7.3566031999999995</c:v>
                </c:pt>
                <c:pt idx="15">
                  <c:v>4.4970550400000011</c:v>
                </c:pt>
                <c:pt idx="16">
                  <c:v>4.4970550400000011</c:v>
                </c:pt>
                <c:pt idx="18">
                  <c:v>7</c:v>
                </c:pt>
                <c:pt idx="19">
                  <c:v>2.7</c:v>
                </c:pt>
                <c:pt idx="20">
                  <c:v>0.3</c:v>
                </c:pt>
                <c:pt idx="21">
                  <c:v>3.9</c:v>
                </c:pt>
                <c:pt idx="22">
                  <c:v>4.5</c:v>
                </c:pt>
                <c:pt idx="23">
                  <c:v>1</c:v>
                </c:pt>
                <c:pt idx="24">
                  <c:v>2.8</c:v>
                </c:pt>
                <c:pt idx="25">
                  <c:v>2.1</c:v>
                </c:pt>
                <c:pt idx="26">
                  <c:v>5.6</c:v>
                </c:pt>
                <c:pt idx="27">
                  <c:v>4.3</c:v>
                </c:pt>
                <c:pt idx="28">
                  <c:v>5.7</c:v>
                </c:pt>
                <c:pt idx="29">
                  <c:v>4.4000000000000004</c:v>
                </c:pt>
                <c:pt idx="30">
                  <c:v>4.7</c:v>
                </c:pt>
                <c:pt idx="31">
                  <c:v>4.4000000000000004</c:v>
                </c:pt>
                <c:pt idx="32">
                  <c:v>4.5</c:v>
                </c:pt>
                <c:pt idx="33">
                  <c:v>2.6</c:v>
                </c:pt>
                <c:pt idx="34">
                  <c:v>6.2</c:v>
                </c:pt>
              </c:numCache>
            </c:numRef>
          </c:yVal>
          <c:smooth val="0"/>
          <c:extLst>
            <c:ext xmlns:c16="http://schemas.microsoft.com/office/drawing/2014/chart" uri="{C3380CC4-5D6E-409C-BE32-E72D297353CC}">
              <c16:uniqueId val="{00000004-E702-474E-95B7-2F5D2EDCDC0A}"/>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Coon'!$AF$6:$AF$46</c:f>
              <c:numCache>
                <c:formatCode>General</c:formatCode>
                <c:ptCount val="41"/>
                <c:pt idx="0">
                  <c:v>4.4000000000000004</c:v>
                </c:pt>
                <c:pt idx="1">
                  <c:v>2.9</c:v>
                </c:pt>
                <c:pt idx="2">
                  <c:v>2.5</c:v>
                </c:pt>
                <c:pt idx="3">
                  <c:v>5.3</c:v>
                </c:pt>
                <c:pt idx="4">
                  <c:v>6.4</c:v>
                </c:pt>
                <c:pt idx="5">
                  <c:v>5.3</c:v>
                </c:pt>
                <c:pt idx="7">
                  <c:v>7.1</c:v>
                </c:pt>
                <c:pt idx="8">
                  <c:v>3.5</c:v>
                </c:pt>
                <c:pt idx="9">
                  <c:v>2.9</c:v>
                </c:pt>
                <c:pt idx="10">
                  <c:v>3.4</c:v>
                </c:pt>
                <c:pt idx="11">
                  <c:v>3.3</c:v>
                </c:pt>
                <c:pt idx="12">
                  <c:v>2.2000000000000002</c:v>
                </c:pt>
                <c:pt idx="13">
                  <c:v>3.3</c:v>
                </c:pt>
                <c:pt idx="14">
                  <c:v>3.6</c:v>
                </c:pt>
                <c:pt idx="15">
                  <c:v>5</c:v>
                </c:pt>
                <c:pt idx="16">
                  <c:v>1.2</c:v>
                </c:pt>
                <c:pt idx="17">
                  <c:v>1.8</c:v>
                </c:pt>
                <c:pt idx="18">
                  <c:v>3.3</c:v>
                </c:pt>
                <c:pt idx="19">
                  <c:v>4.4000000000000004</c:v>
                </c:pt>
                <c:pt idx="20">
                  <c:v>4.5</c:v>
                </c:pt>
                <c:pt idx="21">
                  <c:v>2.9</c:v>
                </c:pt>
                <c:pt idx="22">
                  <c:v>3.9</c:v>
                </c:pt>
                <c:pt idx="23">
                  <c:v>5.3</c:v>
                </c:pt>
                <c:pt idx="24">
                  <c:v>1.3</c:v>
                </c:pt>
                <c:pt idx="25">
                  <c:v>4.5999999999999996</c:v>
                </c:pt>
                <c:pt idx="26">
                  <c:v>1.7</c:v>
                </c:pt>
                <c:pt idx="27">
                  <c:v>4.5</c:v>
                </c:pt>
                <c:pt idx="28">
                  <c:v>6.3</c:v>
                </c:pt>
                <c:pt idx="29">
                  <c:v>2.1</c:v>
                </c:pt>
                <c:pt idx="30">
                  <c:v>4.8</c:v>
                </c:pt>
                <c:pt idx="31">
                  <c:v>3.1</c:v>
                </c:pt>
                <c:pt idx="32">
                  <c:v>3.2</c:v>
                </c:pt>
                <c:pt idx="33">
                  <c:v>6.5</c:v>
                </c:pt>
                <c:pt idx="34">
                  <c:v>2.8</c:v>
                </c:pt>
                <c:pt idx="35">
                  <c:v>7.7</c:v>
                </c:pt>
                <c:pt idx="36">
                  <c:v>6.5</c:v>
                </c:pt>
                <c:pt idx="37">
                  <c:v>8.1</c:v>
                </c:pt>
                <c:pt idx="38">
                  <c:v>5.6</c:v>
                </c:pt>
                <c:pt idx="39">
                  <c:v>7.8</c:v>
                </c:pt>
                <c:pt idx="40">
                  <c:v>4.7</c:v>
                </c:pt>
              </c:numCache>
            </c:numRef>
          </c:yVal>
          <c:smooth val="0"/>
          <c:extLst>
            <c:ext xmlns:c16="http://schemas.microsoft.com/office/drawing/2014/chart" uri="{C3380CC4-5D6E-409C-BE32-E72D297353CC}">
              <c16:uniqueId val="{00000005-E702-474E-95B7-2F5D2EDCDC0A}"/>
            </c:ext>
          </c:extLst>
        </c:ser>
        <c:ser>
          <c:idx val="5"/>
          <c:order val="6"/>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Conejos'!$AM$15:$AM$57</c:f>
              <c:numCache>
                <c:formatCode>0</c:formatCode>
                <c:ptCount val="43"/>
                <c:pt idx="1">
                  <c:v>9.4469999999999992</c:v>
                </c:pt>
                <c:pt idx="2">
                  <c:v>3.2</c:v>
                </c:pt>
                <c:pt idx="3">
                  <c:v>4.3</c:v>
                </c:pt>
                <c:pt idx="4">
                  <c:v>2.4874999999999998</c:v>
                </c:pt>
                <c:pt idx="5">
                  <c:v>4.3559999999999999</c:v>
                </c:pt>
                <c:pt idx="9">
                  <c:v>4.6000000000000005</c:v>
                </c:pt>
                <c:pt idx="10">
                  <c:v>5.5</c:v>
                </c:pt>
                <c:pt idx="12">
                  <c:v>8.4574999999999996</c:v>
                </c:pt>
                <c:pt idx="13">
                  <c:v>8.7560000000000002</c:v>
                </c:pt>
                <c:pt idx="14">
                  <c:v>8.8439999999999994</c:v>
                </c:pt>
                <c:pt idx="15">
                  <c:v>11.100000000000001</c:v>
                </c:pt>
                <c:pt idx="16">
                  <c:v>5.2259999999999991</c:v>
                </c:pt>
                <c:pt idx="18">
                  <c:v>6.7320000000000002</c:v>
                </c:pt>
                <c:pt idx="19">
                  <c:v>14.750999999999999</c:v>
                </c:pt>
                <c:pt idx="23" formatCode="General">
                  <c:v>2.5</c:v>
                </c:pt>
                <c:pt idx="24" formatCode="General">
                  <c:v>0</c:v>
                </c:pt>
                <c:pt idx="25" formatCode="General">
                  <c:v>0</c:v>
                </c:pt>
                <c:pt idx="26" formatCode="General">
                  <c:v>0</c:v>
                </c:pt>
                <c:pt idx="27" formatCode="General">
                  <c:v>0</c:v>
                </c:pt>
                <c:pt idx="28" formatCode="General">
                  <c:v>10.220000000000001</c:v>
                </c:pt>
                <c:pt idx="29" formatCode="General">
                  <c:v>6.21</c:v>
                </c:pt>
                <c:pt idx="30" formatCode="General">
                  <c:v>8.08</c:v>
                </c:pt>
                <c:pt idx="31" formatCode="General">
                  <c:v>8</c:v>
                </c:pt>
                <c:pt idx="32" formatCode="General">
                  <c:v>0</c:v>
                </c:pt>
                <c:pt idx="33" formatCode="General">
                  <c:v>7.14</c:v>
                </c:pt>
                <c:pt idx="35" formatCode="General">
                  <c:v>2.3199999999999998</c:v>
                </c:pt>
                <c:pt idx="36" formatCode="General">
                  <c:v>2.14</c:v>
                </c:pt>
                <c:pt idx="37" formatCode="General">
                  <c:v>2.74</c:v>
                </c:pt>
                <c:pt idx="38" formatCode="General">
                  <c:v>0</c:v>
                </c:pt>
                <c:pt idx="39" formatCode="General">
                  <c:v>3.32</c:v>
                </c:pt>
                <c:pt idx="40" formatCode="General">
                  <c:v>0</c:v>
                </c:pt>
                <c:pt idx="41" formatCode="General">
                  <c:v>3.61</c:v>
                </c:pt>
                <c:pt idx="42" formatCode="General">
                  <c:v>2.85</c:v>
                </c:pt>
              </c:numCache>
            </c:numRef>
          </c:yVal>
          <c:smooth val="0"/>
          <c:extLst>
            <c:ext xmlns:c16="http://schemas.microsoft.com/office/drawing/2014/chart" uri="{C3380CC4-5D6E-409C-BE32-E72D297353CC}">
              <c16:uniqueId val="{00000006-E702-474E-95B7-2F5D2EDCDC0A}"/>
            </c:ext>
          </c:extLst>
        </c:ser>
        <c:dLbls>
          <c:showLegendKey val="0"/>
          <c:showVal val="0"/>
          <c:showCatName val="0"/>
          <c:showSerName val="0"/>
          <c:showPercent val="0"/>
          <c:showBubbleSize val="0"/>
        </c:dLbls>
        <c:axId val="2088864216"/>
        <c:axId val="2120105032"/>
      </c:scatterChart>
      <c:valAx>
        <c:axId val="2088864216"/>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120105032"/>
        <c:crosses val="autoZero"/>
        <c:crossBetween val="midCat"/>
        <c:majorUnit val="5"/>
        <c:minorUnit val="1"/>
      </c:valAx>
      <c:valAx>
        <c:axId val="2120105032"/>
        <c:scaling>
          <c:orientation val="minMax"/>
          <c:max val="50"/>
          <c:min val="0"/>
        </c:scaling>
        <c:delete val="0"/>
        <c:axPos val="l"/>
        <c:majorGridlines/>
        <c:title>
          <c:tx>
            <c:rich>
              <a:bodyPr rot="-5400000" vert="horz"/>
              <a:lstStyle/>
              <a:p>
                <a:pPr>
                  <a:defRPr/>
                </a:pPr>
                <a:r>
                  <a:rPr lang="en-US"/>
                  <a:t>Th  (ppm)</a:t>
                </a:r>
              </a:p>
            </c:rich>
          </c:tx>
          <c:overlay val="0"/>
        </c:title>
        <c:numFmt formatCode="0" sourceLinked="1"/>
        <c:majorTickMark val="out"/>
        <c:minorTickMark val="none"/>
        <c:tickLblPos val="nextTo"/>
        <c:crossAx val="2088864216"/>
        <c:crosses val="autoZero"/>
        <c:crossBetween val="midCat"/>
        <c:majorUnit val="10"/>
      </c:valAx>
    </c:plotArea>
    <c:legend>
      <c:legendPos val="r"/>
      <c:layout>
        <c:manualLayout>
          <c:xMode val="edge"/>
          <c:yMode val="edge"/>
          <c:x val="0.112135342056602"/>
          <c:y val="7.3850388982982906E-2"/>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BZT'!$I$7:$I$50</c:f>
              <c:numCache>
                <c:formatCode>0.00</c:formatCode>
                <c:ptCount val="44"/>
                <c:pt idx="0">
                  <c:v>56.58122874869327</c:v>
                </c:pt>
                <c:pt idx="1">
                  <c:v>57.248201763683554</c:v>
                </c:pt>
                <c:pt idx="2">
                  <c:v>57.412353916036288</c:v>
                </c:pt>
                <c:pt idx="3">
                  <c:v>58.044453691655804</c:v>
                </c:pt>
                <c:pt idx="4">
                  <c:v>60.487307162715183</c:v>
                </c:pt>
                <c:pt idx="5">
                  <c:v>60.758273241321689</c:v>
                </c:pt>
                <c:pt idx="6">
                  <c:v>61.056196983396795</c:v>
                </c:pt>
                <c:pt idx="7">
                  <c:v>61.263587427208442</c:v>
                </c:pt>
                <c:pt idx="8">
                  <c:v>61.418618869687855</c:v>
                </c:pt>
                <c:pt idx="9">
                  <c:v>61.534501922866582</c:v>
                </c:pt>
                <c:pt idx="10">
                  <c:v>61.668980519208453</c:v>
                </c:pt>
                <c:pt idx="11">
                  <c:v>61.880180113856532</c:v>
                </c:pt>
                <c:pt idx="12">
                  <c:v>61.93126249275349</c:v>
                </c:pt>
                <c:pt idx="13">
                  <c:v>62.199330027430541</c:v>
                </c:pt>
                <c:pt idx="14">
                  <c:v>62.564501728472784</c:v>
                </c:pt>
                <c:pt idx="15">
                  <c:v>62.599496239610424</c:v>
                </c:pt>
                <c:pt idx="16">
                  <c:v>62.91233397244531</c:v>
                </c:pt>
                <c:pt idx="17">
                  <c:v>63.183160879247517</c:v>
                </c:pt>
                <c:pt idx="18">
                  <c:v>63.254054080590066</c:v>
                </c:pt>
                <c:pt idx="19">
                  <c:v>63.339581114042417</c:v>
                </c:pt>
                <c:pt idx="20">
                  <c:v>63.952059651684216</c:v>
                </c:pt>
                <c:pt idx="21">
                  <c:v>64.261063851593718</c:v>
                </c:pt>
                <c:pt idx="22">
                  <c:v>64.381418469062694</c:v>
                </c:pt>
                <c:pt idx="23">
                  <c:v>64.401389049410085</c:v>
                </c:pt>
                <c:pt idx="24">
                  <c:v>65.690241122592269</c:v>
                </c:pt>
                <c:pt idx="25">
                  <c:v>66.560262317669284</c:v>
                </c:pt>
                <c:pt idx="26">
                  <c:v>67.549660146962879</c:v>
                </c:pt>
                <c:pt idx="27">
                  <c:v>68.497959811359422</c:v>
                </c:pt>
                <c:pt idx="28">
                  <c:v>70.015956161207768</c:v>
                </c:pt>
                <c:pt idx="29">
                  <c:v>70.34019084249222</c:v>
                </c:pt>
                <c:pt idx="30">
                  <c:v>70.638417305517493</c:v>
                </c:pt>
                <c:pt idx="31">
                  <c:v>70.654441577670141</c:v>
                </c:pt>
                <c:pt idx="32">
                  <c:v>70.777276940636668</c:v>
                </c:pt>
                <c:pt idx="33">
                  <c:v>71.230298193521193</c:v>
                </c:pt>
                <c:pt idx="34">
                  <c:v>71.931049992935669</c:v>
                </c:pt>
                <c:pt idx="35">
                  <c:v>72.047782190123684</c:v>
                </c:pt>
                <c:pt idx="36">
                  <c:v>72.252866194610959</c:v>
                </c:pt>
                <c:pt idx="37">
                  <c:v>72.399067978795216</c:v>
                </c:pt>
                <c:pt idx="40">
                  <c:v>65.109800000000007</c:v>
                </c:pt>
                <c:pt idx="41">
                  <c:v>64.4921875</c:v>
                </c:pt>
                <c:pt idx="42">
                  <c:v>65.250115553144482</c:v>
                </c:pt>
                <c:pt idx="43">
                  <c:v>66.992021102293421</c:v>
                </c:pt>
              </c:numCache>
            </c:numRef>
          </c:xVal>
          <c:yVal>
            <c:numRef>
              <c:f>'2G. Rawley &amp; BZT'!$AA$7:$AA$50</c:f>
              <c:numCache>
                <c:formatCode>0</c:formatCode>
                <c:ptCount val="44"/>
                <c:pt idx="0">
                  <c:v>18.600000000000001</c:v>
                </c:pt>
                <c:pt idx="1">
                  <c:v>16.7</c:v>
                </c:pt>
                <c:pt idx="2">
                  <c:v>17.670400000000001</c:v>
                </c:pt>
                <c:pt idx="3">
                  <c:v>18.3</c:v>
                </c:pt>
                <c:pt idx="4">
                  <c:v>20.8</c:v>
                </c:pt>
                <c:pt idx="5">
                  <c:v>20.571750000000002</c:v>
                </c:pt>
                <c:pt idx="6">
                  <c:v>34</c:v>
                </c:pt>
                <c:pt idx="7">
                  <c:v>15</c:v>
                </c:pt>
                <c:pt idx="8">
                  <c:v>34.6</c:v>
                </c:pt>
                <c:pt idx="9">
                  <c:v>14.8</c:v>
                </c:pt>
                <c:pt idx="10">
                  <c:v>17.899999999999999</c:v>
                </c:pt>
                <c:pt idx="11">
                  <c:v>23.294105200000004</c:v>
                </c:pt>
                <c:pt idx="12">
                  <c:v>21.3</c:v>
                </c:pt>
                <c:pt idx="13">
                  <c:v>19.8</c:v>
                </c:pt>
                <c:pt idx="14">
                  <c:v>22.6</c:v>
                </c:pt>
                <c:pt idx="15">
                  <c:v>23.1</c:v>
                </c:pt>
                <c:pt idx="16">
                  <c:v>23.694400000000002</c:v>
                </c:pt>
                <c:pt idx="17">
                  <c:v>36.344800000000006</c:v>
                </c:pt>
                <c:pt idx="18">
                  <c:v>22.679099999999998</c:v>
                </c:pt>
                <c:pt idx="19">
                  <c:v>21.7</c:v>
                </c:pt>
                <c:pt idx="20">
                  <c:v>20</c:v>
                </c:pt>
                <c:pt idx="21">
                  <c:v>20</c:v>
                </c:pt>
                <c:pt idx="22">
                  <c:v>23.5</c:v>
                </c:pt>
                <c:pt idx="23">
                  <c:v>22.378050000000002</c:v>
                </c:pt>
                <c:pt idx="24">
                  <c:v>23.4</c:v>
                </c:pt>
                <c:pt idx="25">
                  <c:v>30.096</c:v>
                </c:pt>
                <c:pt idx="26">
                  <c:v>28.4</c:v>
                </c:pt>
                <c:pt idx="27">
                  <c:v>34</c:v>
                </c:pt>
                <c:pt idx="28">
                  <c:v>30.3</c:v>
                </c:pt>
                <c:pt idx="29">
                  <c:v>21.2</c:v>
                </c:pt>
                <c:pt idx="30">
                  <c:v>28.5</c:v>
                </c:pt>
                <c:pt idx="31">
                  <c:v>32.4</c:v>
                </c:pt>
                <c:pt idx="32">
                  <c:v>31.4</c:v>
                </c:pt>
                <c:pt idx="33">
                  <c:v>30.9</c:v>
                </c:pt>
                <c:pt idx="34">
                  <c:v>30.2</c:v>
                </c:pt>
                <c:pt idx="35">
                  <c:v>31.7</c:v>
                </c:pt>
                <c:pt idx="36">
                  <c:v>30.205350000000003</c:v>
                </c:pt>
                <c:pt idx="37">
                  <c:v>31.9</c:v>
                </c:pt>
                <c:pt idx="40">
                  <c:v>39</c:v>
                </c:pt>
                <c:pt idx="41">
                  <c:v>40</c:v>
                </c:pt>
                <c:pt idx="42">
                  <c:v>19.8</c:v>
                </c:pt>
                <c:pt idx="43">
                  <c:v>20.3</c:v>
                </c:pt>
              </c:numCache>
            </c:numRef>
          </c:yVal>
          <c:smooth val="0"/>
          <c:extLst>
            <c:ext xmlns:c16="http://schemas.microsoft.com/office/drawing/2014/chart" uri="{C3380CC4-5D6E-409C-BE32-E72D297353CC}">
              <c16:uniqueId val="{00000000-C568-124D-9591-49C766F65B6D}"/>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Cr'!$AD$5:$AD$22</c:f>
              <c:numCache>
                <c:formatCode>0</c:formatCode>
                <c:ptCount val="18"/>
                <c:pt idx="0">
                  <c:v>11.3</c:v>
                </c:pt>
                <c:pt idx="1">
                  <c:v>14.7</c:v>
                </c:pt>
                <c:pt idx="2">
                  <c:v>14.5</c:v>
                </c:pt>
                <c:pt idx="3">
                  <c:v>8.3000000000000007</c:v>
                </c:pt>
                <c:pt idx="4">
                  <c:v>13.4</c:v>
                </c:pt>
                <c:pt idx="5">
                  <c:v>11.1</c:v>
                </c:pt>
                <c:pt idx="6">
                  <c:v>13.2</c:v>
                </c:pt>
                <c:pt idx="7">
                  <c:v>15.9636</c:v>
                </c:pt>
                <c:pt idx="8">
                  <c:v>19.899999999999999</c:v>
                </c:pt>
                <c:pt idx="9">
                  <c:v>21.284800000000001</c:v>
                </c:pt>
                <c:pt idx="10">
                  <c:v>17.100000000000001</c:v>
                </c:pt>
                <c:pt idx="11">
                  <c:v>21.786799999999999</c:v>
                </c:pt>
                <c:pt idx="12">
                  <c:v>15.7</c:v>
                </c:pt>
                <c:pt idx="13">
                  <c:v>18.7</c:v>
                </c:pt>
                <c:pt idx="14">
                  <c:v>23.7</c:v>
                </c:pt>
                <c:pt idx="15">
                  <c:v>16.3</c:v>
                </c:pt>
                <c:pt idx="16">
                  <c:v>16.5</c:v>
                </c:pt>
                <c:pt idx="17">
                  <c:v>14.6</c:v>
                </c:pt>
              </c:numCache>
            </c:numRef>
          </c:yVal>
          <c:smooth val="0"/>
          <c:extLst>
            <c:ext xmlns:c16="http://schemas.microsoft.com/office/drawing/2014/chart" uri="{C3380CC4-5D6E-409C-BE32-E72D297353CC}">
              <c16:uniqueId val="{00000001-C568-124D-9591-49C766F65B6D}"/>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Volc'!$AC$5:$AC$34</c:f>
              <c:numCache>
                <c:formatCode>0</c:formatCode>
                <c:ptCount val="30"/>
                <c:pt idx="0">
                  <c:v>28.700100000000003</c:v>
                </c:pt>
                <c:pt idx="1">
                  <c:v>16.600000000000001</c:v>
                </c:pt>
                <c:pt idx="2">
                  <c:v>15.253200000000001</c:v>
                </c:pt>
                <c:pt idx="3">
                  <c:v>14</c:v>
                </c:pt>
                <c:pt idx="4">
                  <c:v>15.6546</c:v>
                </c:pt>
                <c:pt idx="5">
                  <c:v>15.453899999999999</c:v>
                </c:pt>
                <c:pt idx="6">
                  <c:v>14.350050000000001</c:v>
                </c:pt>
                <c:pt idx="7">
                  <c:v>14.450400000000002</c:v>
                </c:pt>
                <c:pt idx="8">
                  <c:v>17.761949999999999</c:v>
                </c:pt>
                <c:pt idx="9">
                  <c:v>15.6546</c:v>
                </c:pt>
                <c:pt idx="10">
                  <c:v>18.765450000000001</c:v>
                </c:pt>
                <c:pt idx="11">
                  <c:v>12.14235</c:v>
                </c:pt>
                <c:pt idx="12">
                  <c:v>13</c:v>
                </c:pt>
                <c:pt idx="13">
                  <c:v>19.267199999999999</c:v>
                </c:pt>
                <c:pt idx="14">
                  <c:v>19.166850000000004</c:v>
                </c:pt>
                <c:pt idx="15">
                  <c:v>14</c:v>
                </c:pt>
                <c:pt idx="16">
                  <c:v>18.7</c:v>
                </c:pt>
                <c:pt idx="17">
                  <c:v>18</c:v>
                </c:pt>
                <c:pt idx="18">
                  <c:v>27</c:v>
                </c:pt>
                <c:pt idx="19">
                  <c:v>19</c:v>
                </c:pt>
                <c:pt idx="20">
                  <c:v>19</c:v>
                </c:pt>
                <c:pt idx="21">
                  <c:v>21</c:v>
                </c:pt>
                <c:pt idx="22">
                  <c:v>19.166850000000004</c:v>
                </c:pt>
                <c:pt idx="23">
                  <c:v>17.862300000000001</c:v>
                </c:pt>
                <c:pt idx="24" formatCode="General">
                  <c:v>24</c:v>
                </c:pt>
                <c:pt idx="25">
                  <c:v>18</c:v>
                </c:pt>
                <c:pt idx="26">
                  <c:v>12</c:v>
                </c:pt>
                <c:pt idx="27">
                  <c:v>14</c:v>
                </c:pt>
                <c:pt idx="28">
                  <c:v>14</c:v>
                </c:pt>
                <c:pt idx="29">
                  <c:v>12</c:v>
                </c:pt>
              </c:numCache>
            </c:numRef>
          </c:yVal>
          <c:smooth val="0"/>
          <c:extLst>
            <c:ext xmlns:c16="http://schemas.microsoft.com/office/drawing/2014/chart" uri="{C3380CC4-5D6E-409C-BE32-E72D297353CC}">
              <c16:uniqueId val="{00000002-C568-124D-9591-49C766F65B6D}"/>
            </c:ext>
          </c:extLst>
        </c:ser>
        <c:ser>
          <c:idx val="0"/>
          <c:order val="3"/>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BLVC'!$AF$5:$AF$77</c:f>
              <c:numCache>
                <c:formatCode>0</c:formatCode>
                <c:ptCount val="73"/>
                <c:pt idx="0">
                  <c:v>14.9</c:v>
                </c:pt>
                <c:pt idx="1">
                  <c:v>11.0173498</c:v>
                </c:pt>
                <c:pt idx="2">
                  <c:v>15.9</c:v>
                </c:pt>
                <c:pt idx="3">
                  <c:v>14.200000000000001</c:v>
                </c:pt>
                <c:pt idx="4">
                  <c:v>14.4</c:v>
                </c:pt>
                <c:pt idx="5">
                  <c:v>18.35419568</c:v>
                </c:pt>
                <c:pt idx="7">
                  <c:v>15.9</c:v>
                </c:pt>
                <c:pt idx="8">
                  <c:v>15.36215936</c:v>
                </c:pt>
                <c:pt idx="10">
                  <c:v>8.6023736000000017</c:v>
                </c:pt>
                <c:pt idx="11">
                  <c:v>12.259306880000002</c:v>
                </c:pt>
                <c:pt idx="12">
                  <c:v>13.799999999999999</c:v>
                </c:pt>
                <c:pt idx="13">
                  <c:v>14</c:v>
                </c:pt>
                <c:pt idx="16">
                  <c:v>14.799999999999999</c:v>
                </c:pt>
                <c:pt idx="17">
                  <c:v>15.100000000000001</c:v>
                </c:pt>
                <c:pt idx="18">
                  <c:v>16.137872480000002</c:v>
                </c:pt>
                <c:pt idx="19">
                  <c:v>16.600000000000001</c:v>
                </c:pt>
                <c:pt idx="20">
                  <c:v>16.8</c:v>
                </c:pt>
                <c:pt idx="22">
                  <c:v>15.140527040000002</c:v>
                </c:pt>
                <c:pt idx="23">
                  <c:v>15.883811400000003</c:v>
                </c:pt>
                <c:pt idx="24">
                  <c:v>15.200000000000001</c:v>
                </c:pt>
                <c:pt idx="25">
                  <c:v>14.1</c:v>
                </c:pt>
                <c:pt idx="26">
                  <c:v>14.3</c:v>
                </c:pt>
                <c:pt idx="28">
                  <c:v>14.4</c:v>
                </c:pt>
                <c:pt idx="29">
                  <c:v>14.473052960000002</c:v>
                </c:pt>
                <c:pt idx="30">
                  <c:v>14.253997760000003</c:v>
                </c:pt>
                <c:pt idx="32">
                  <c:v>13.4</c:v>
                </c:pt>
                <c:pt idx="33">
                  <c:v>16.2</c:v>
                </c:pt>
                <c:pt idx="34">
                  <c:v>12.32266108</c:v>
                </c:pt>
                <c:pt idx="35">
                  <c:v>15.399999999999999</c:v>
                </c:pt>
                <c:pt idx="38">
                  <c:v>10.200000000000001</c:v>
                </c:pt>
                <c:pt idx="40">
                  <c:v>9</c:v>
                </c:pt>
                <c:pt idx="41">
                  <c:v>9</c:v>
                </c:pt>
                <c:pt idx="42">
                  <c:v>9</c:v>
                </c:pt>
                <c:pt idx="43">
                  <c:v>11.5</c:v>
                </c:pt>
                <c:pt idx="44">
                  <c:v>15.6</c:v>
                </c:pt>
              </c:numCache>
            </c:numRef>
          </c:yVal>
          <c:smooth val="0"/>
          <c:extLst>
            <c:ext xmlns:c16="http://schemas.microsoft.com/office/drawing/2014/chart" uri="{C3380CC4-5D6E-409C-BE32-E72D297353CC}">
              <c16:uniqueId val="{00000003-C568-124D-9591-49C766F65B6D}"/>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Baughman'!$AF$6:$AF$40</c:f>
              <c:numCache>
                <c:formatCode>0</c:formatCode>
                <c:ptCount val="35"/>
                <c:pt idx="0">
                  <c:v>15.200000000000001</c:v>
                </c:pt>
                <c:pt idx="1">
                  <c:v>9.7000000000000011</c:v>
                </c:pt>
                <c:pt idx="2">
                  <c:v>16.8</c:v>
                </c:pt>
                <c:pt idx="3">
                  <c:v>18.899999999999999</c:v>
                </c:pt>
                <c:pt idx="4">
                  <c:v>22.455360020000001</c:v>
                </c:pt>
                <c:pt idx="5">
                  <c:v>18.113020199999998</c:v>
                </c:pt>
                <c:pt idx="6">
                  <c:v>19.35154112</c:v>
                </c:pt>
                <c:pt idx="7">
                  <c:v>16.248688640000001</c:v>
                </c:pt>
                <c:pt idx="9">
                  <c:v>18.651853040000002</c:v>
                </c:pt>
                <c:pt idx="10">
                  <c:v>23.354774899999999</c:v>
                </c:pt>
                <c:pt idx="11">
                  <c:v>23.119290560000007</c:v>
                </c:pt>
                <c:pt idx="12">
                  <c:v>16.414053839999998</c:v>
                </c:pt>
                <c:pt idx="13">
                  <c:v>19.462357280000003</c:v>
                </c:pt>
                <c:pt idx="14">
                  <c:v>17.35685024</c:v>
                </c:pt>
                <c:pt idx="15">
                  <c:v>19.240724960000001</c:v>
                </c:pt>
                <c:pt idx="16">
                  <c:v>12.924203840000002</c:v>
                </c:pt>
              </c:numCache>
            </c:numRef>
          </c:yVal>
          <c:smooth val="0"/>
          <c:extLst>
            <c:ext xmlns:c16="http://schemas.microsoft.com/office/drawing/2014/chart" uri="{C3380CC4-5D6E-409C-BE32-E72D297353CC}">
              <c16:uniqueId val="{00000004-C568-124D-9591-49C766F65B6D}"/>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Coon'!$AG$6:$AG$46</c:f>
              <c:numCache>
                <c:formatCode>General</c:formatCode>
                <c:ptCount val="41"/>
                <c:pt idx="0">
                  <c:v>13</c:v>
                </c:pt>
                <c:pt idx="1">
                  <c:v>11</c:v>
                </c:pt>
                <c:pt idx="2">
                  <c:v>9</c:v>
                </c:pt>
                <c:pt idx="3">
                  <c:v>10</c:v>
                </c:pt>
                <c:pt idx="4">
                  <c:v>19</c:v>
                </c:pt>
                <c:pt idx="5">
                  <c:v>16</c:v>
                </c:pt>
                <c:pt idx="7">
                  <c:v>9</c:v>
                </c:pt>
                <c:pt idx="8">
                  <c:v>10</c:v>
                </c:pt>
                <c:pt idx="9">
                  <c:v>9</c:v>
                </c:pt>
                <c:pt idx="10">
                  <c:v>8</c:v>
                </c:pt>
                <c:pt idx="12">
                  <c:v>8</c:v>
                </c:pt>
                <c:pt idx="13">
                  <c:v>7</c:v>
                </c:pt>
                <c:pt idx="14">
                  <c:v>7</c:v>
                </c:pt>
                <c:pt idx="16">
                  <c:v>7</c:v>
                </c:pt>
                <c:pt idx="17">
                  <c:v>6</c:v>
                </c:pt>
                <c:pt idx="18">
                  <c:v>3</c:v>
                </c:pt>
                <c:pt idx="19">
                  <c:v>4</c:v>
                </c:pt>
                <c:pt idx="21">
                  <c:v>8</c:v>
                </c:pt>
                <c:pt idx="23">
                  <c:v>7</c:v>
                </c:pt>
                <c:pt idx="24">
                  <c:v>7</c:v>
                </c:pt>
                <c:pt idx="25">
                  <c:v>10</c:v>
                </c:pt>
                <c:pt idx="28">
                  <c:v>11</c:v>
                </c:pt>
                <c:pt idx="29">
                  <c:v>8</c:v>
                </c:pt>
                <c:pt idx="30">
                  <c:v>12</c:v>
                </c:pt>
                <c:pt idx="31">
                  <c:v>7</c:v>
                </c:pt>
                <c:pt idx="32">
                  <c:v>0</c:v>
                </c:pt>
                <c:pt idx="33">
                  <c:v>7</c:v>
                </c:pt>
                <c:pt idx="34">
                  <c:v>6</c:v>
                </c:pt>
                <c:pt idx="35">
                  <c:v>8</c:v>
                </c:pt>
                <c:pt idx="36">
                  <c:v>6</c:v>
                </c:pt>
                <c:pt idx="37">
                  <c:v>9</c:v>
                </c:pt>
                <c:pt idx="38">
                  <c:v>10</c:v>
                </c:pt>
                <c:pt idx="39">
                  <c:v>8</c:v>
                </c:pt>
                <c:pt idx="40">
                  <c:v>14</c:v>
                </c:pt>
              </c:numCache>
            </c:numRef>
          </c:yVal>
          <c:smooth val="0"/>
          <c:extLst>
            <c:ext xmlns:c16="http://schemas.microsoft.com/office/drawing/2014/chart" uri="{C3380CC4-5D6E-409C-BE32-E72D297353CC}">
              <c16:uniqueId val="{00000005-C568-124D-9591-49C766F65B6D}"/>
            </c:ext>
          </c:extLst>
        </c:ser>
        <c:ser>
          <c:idx val="5"/>
          <c:order val="6"/>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Conejos'!$AF$15:$AF$57</c:f>
              <c:numCache>
                <c:formatCode>0</c:formatCode>
                <c:ptCount val="43"/>
                <c:pt idx="1">
                  <c:v>11.055</c:v>
                </c:pt>
                <c:pt idx="2">
                  <c:v>8.1999999999999993</c:v>
                </c:pt>
                <c:pt idx="3">
                  <c:v>7.2</c:v>
                </c:pt>
                <c:pt idx="4">
                  <c:v>5.7709999999999999</c:v>
                </c:pt>
                <c:pt idx="5">
                  <c:v>8.1179999999999986</c:v>
                </c:pt>
                <c:pt idx="9">
                  <c:v>7.9</c:v>
                </c:pt>
                <c:pt idx="10">
                  <c:v>7.9</c:v>
                </c:pt>
                <c:pt idx="12">
                  <c:v>11.243499999999999</c:v>
                </c:pt>
                <c:pt idx="13">
                  <c:v>12.835499999999998</c:v>
                </c:pt>
                <c:pt idx="14">
                  <c:v>11.456999999999999</c:v>
                </c:pt>
                <c:pt idx="15">
                  <c:v>12.4</c:v>
                </c:pt>
                <c:pt idx="16">
                  <c:v>9.4469999999999992</c:v>
                </c:pt>
                <c:pt idx="18">
                  <c:v>8.7119999999999997</c:v>
                </c:pt>
                <c:pt idx="19">
                  <c:v>15.741</c:v>
                </c:pt>
                <c:pt idx="23" formatCode="General">
                  <c:v>7</c:v>
                </c:pt>
                <c:pt idx="24" formatCode="General">
                  <c:v>8</c:v>
                </c:pt>
                <c:pt idx="25" formatCode="General">
                  <c:v>11</c:v>
                </c:pt>
                <c:pt idx="26" formatCode="General">
                  <c:v>8</c:v>
                </c:pt>
                <c:pt idx="27" formatCode="General">
                  <c:v>11</c:v>
                </c:pt>
                <c:pt idx="28" formatCode="General">
                  <c:v>12</c:v>
                </c:pt>
                <c:pt idx="29" formatCode="General">
                  <c:v>10</c:v>
                </c:pt>
                <c:pt idx="30" formatCode="General">
                  <c:v>8</c:v>
                </c:pt>
                <c:pt idx="31" formatCode="General">
                  <c:v>11</c:v>
                </c:pt>
                <c:pt idx="32" formatCode="General">
                  <c:v>2</c:v>
                </c:pt>
                <c:pt idx="33" formatCode="General">
                  <c:v>7</c:v>
                </c:pt>
                <c:pt idx="35" formatCode="General">
                  <c:v>6</c:v>
                </c:pt>
                <c:pt idx="36" formatCode="General">
                  <c:v>5</c:v>
                </c:pt>
                <c:pt idx="37" formatCode="General">
                  <c:v>5</c:v>
                </c:pt>
                <c:pt idx="38" formatCode="General">
                  <c:v>7</c:v>
                </c:pt>
                <c:pt idx="39" formatCode="General">
                  <c:v>5</c:v>
                </c:pt>
                <c:pt idx="40" formatCode="General">
                  <c:v>7</c:v>
                </c:pt>
                <c:pt idx="41" formatCode="General">
                  <c:v>6</c:v>
                </c:pt>
                <c:pt idx="42" formatCode="General">
                  <c:v>9</c:v>
                </c:pt>
              </c:numCache>
            </c:numRef>
          </c:yVal>
          <c:smooth val="0"/>
          <c:extLst>
            <c:ext xmlns:c16="http://schemas.microsoft.com/office/drawing/2014/chart" uri="{C3380CC4-5D6E-409C-BE32-E72D297353CC}">
              <c16:uniqueId val="{00000006-C568-124D-9591-49C766F65B6D}"/>
            </c:ext>
          </c:extLst>
        </c:ser>
        <c:dLbls>
          <c:showLegendKey val="0"/>
          <c:showVal val="0"/>
          <c:showCatName val="0"/>
          <c:showSerName val="0"/>
          <c:showPercent val="0"/>
          <c:showBubbleSize val="0"/>
        </c:dLbls>
        <c:axId val="2117174424"/>
        <c:axId val="2088980216"/>
      </c:scatterChart>
      <c:valAx>
        <c:axId val="2117174424"/>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8980216"/>
        <c:crosses val="autoZero"/>
        <c:crossBetween val="midCat"/>
        <c:majorUnit val="5"/>
        <c:minorUnit val="1"/>
      </c:valAx>
      <c:valAx>
        <c:axId val="2088980216"/>
        <c:scaling>
          <c:orientation val="minMax"/>
          <c:max val="50"/>
          <c:min val="0"/>
        </c:scaling>
        <c:delete val="0"/>
        <c:axPos val="l"/>
        <c:majorGridlines/>
        <c:title>
          <c:tx>
            <c:rich>
              <a:bodyPr rot="-5400000" vert="horz"/>
              <a:lstStyle/>
              <a:p>
                <a:pPr>
                  <a:defRPr/>
                </a:pPr>
                <a:r>
                  <a:rPr lang="en-US"/>
                  <a:t>Nb  (ppm)</a:t>
                </a:r>
              </a:p>
            </c:rich>
          </c:tx>
          <c:overlay val="0"/>
        </c:title>
        <c:numFmt formatCode="0" sourceLinked="1"/>
        <c:majorTickMark val="out"/>
        <c:minorTickMark val="none"/>
        <c:tickLblPos val="nextTo"/>
        <c:crossAx val="2117174424"/>
        <c:crosses val="autoZero"/>
        <c:crossBetween val="midCat"/>
        <c:majorUnit val="10"/>
      </c:valAx>
    </c:plotArea>
    <c:legend>
      <c:legendPos val="r"/>
      <c:layout>
        <c:manualLayout>
          <c:xMode val="edge"/>
          <c:yMode val="edge"/>
          <c:x val="0.122100122100122"/>
          <c:y val="1.95104806027467E-3"/>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8658661257086402E-2"/>
          <c:y val="3.8945476333133597E-2"/>
          <c:w val="0.85206352411076802"/>
          <c:h val="0.82520487066138903"/>
        </c:manualLayout>
      </c:layout>
      <c:scatterChart>
        <c:scatterStyle val="lineMarker"/>
        <c:varyColors val="0"/>
        <c:ser>
          <c:idx val="7"/>
          <c:order val="0"/>
          <c:tx>
            <c:v>W San Juan Conejos</c:v>
          </c:tx>
          <c:spPr>
            <a:ln w="31750">
              <a:noFill/>
            </a:ln>
          </c:spPr>
          <c:marker>
            <c:symbol val="plus"/>
            <c:size val="8"/>
            <c:spPr>
              <a:ln w="38100">
                <a:solidFill>
                  <a:srgbClr val="FF0000"/>
                </a:solidFill>
              </a:ln>
            </c:spPr>
          </c:marker>
          <c:xVal>
            <c:numRef>
              <c:f>'2J. West SJ'!$J$99:$J$127</c:f>
              <c:numCache>
                <c:formatCode>0.00</c:formatCode>
                <c:ptCount val="29"/>
                <c:pt idx="0">
                  <c:v>66.447628235729752</c:v>
                </c:pt>
                <c:pt idx="1">
                  <c:v>65.249645689726663</c:v>
                </c:pt>
                <c:pt idx="2">
                  <c:v>64.849964538491832</c:v>
                </c:pt>
                <c:pt idx="3">
                  <c:v>57.940949762924902</c:v>
                </c:pt>
                <c:pt idx="4">
                  <c:v>57.585160170287963</c:v>
                </c:pt>
                <c:pt idx="5">
                  <c:v>56.7256994059058</c:v>
                </c:pt>
                <c:pt idx="6">
                  <c:v>55.822783737821325</c:v>
                </c:pt>
                <c:pt idx="7">
                  <c:v>55.618316516197616</c:v>
                </c:pt>
                <c:pt idx="8">
                  <c:v>54.644575036586929</c:v>
                </c:pt>
                <c:pt idx="9">
                  <c:v>54.373365549113402</c:v>
                </c:pt>
                <c:pt idx="10">
                  <c:v>54.352641607103664</c:v>
                </c:pt>
                <c:pt idx="11">
                  <c:v>54.293495741046492</c:v>
                </c:pt>
                <c:pt idx="12">
                  <c:v>54.29</c:v>
                </c:pt>
                <c:pt idx="13">
                  <c:v>54.195651531057685</c:v>
                </c:pt>
                <c:pt idx="15">
                  <c:v>63.781001112257748</c:v>
                </c:pt>
                <c:pt idx="16">
                  <c:v>55.088035406420971</c:v>
                </c:pt>
                <c:pt idx="17">
                  <c:v>60.81044086799271</c:v>
                </c:pt>
                <c:pt idx="18">
                  <c:v>60.020561208257234</c:v>
                </c:pt>
                <c:pt idx="19">
                  <c:v>62.004448106449992</c:v>
                </c:pt>
                <c:pt idx="20">
                  <c:v>62.438161630941906</c:v>
                </c:pt>
                <c:pt idx="21">
                  <c:v>66.656429491802456</c:v>
                </c:pt>
                <c:pt idx="22">
                  <c:v>65.578079331764499</c:v>
                </c:pt>
                <c:pt idx="23">
                  <c:v>71.975108263586165</c:v>
                </c:pt>
                <c:pt idx="24">
                  <c:v>63.057675899662193</c:v>
                </c:pt>
                <c:pt idx="25">
                  <c:v>57.121001936212309</c:v>
                </c:pt>
                <c:pt idx="26">
                  <c:v>59.116156456865632</c:v>
                </c:pt>
                <c:pt idx="27">
                  <c:v>59.07366958290168</c:v>
                </c:pt>
                <c:pt idx="28">
                  <c:v>66.121063773370508</c:v>
                </c:pt>
              </c:numCache>
            </c:numRef>
          </c:xVal>
          <c:yVal>
            <c:numRef>
              <c:f>'2J. West SJ'!$V$99:$V$127</c:f>
              <c:numCache>
                <c:formatCode>0.00</c:formatCode>
                <c:ptCount val="29"/>
                <c:pt idx="0">
                  <c:v>8.5598706735171675</c:v>
                </c:pt>
                <c:pt idx="1">
                  <c:v>6.0127203410534236</c:v>
                </c:pt>
                <c:pt idx="2">
                  <c:v>8.7721400741379227</c:v>
                </c:pt>
                <c:pt idx="3">
                  <c:v>6.0224821463015878</c:v>
                </c:pt>
                <c:pt idx="4">
                  <c:v>5.5487078125509122</c:v>
                </c:pt>
                <c:pt idx="5">
                  <c:v>8.0554471175560387</c:v>
                </c:pt>
                <c:pt idx="6">
                  <c:v>6.5097395903140693</c:v>
                </c:pt>
                <c:pt idx="7">
                  <c:v>5.3207424872085314</c:v>
                </c:pt>
                <c:pt idx="8">
                  <c:v>7.0663265478861987</c:v>
                </c:pt>
                <c:pt idx="9">
                  <c:v>5.4731519763562302</c:v>
                </c:pt>
                <c:pt idx="10">
                  <c:v>5.3235846003925493</c:v>
                </c:pt>
                <c:pt idx="11">
                  <c:v>5.6764774443868689</c:v>
                </c:pt>
                <c:pt idx="12">
                  <c:v>5.89</c:v>
                </c:pt>
                <c:pt idx="13">
                  <c:v>5.8897943893944049</c:v>
                </c:pt>
                <c:pt idx="15">
                  <c:v>6.4848936829465078</c:v>
                </c:pt>
                <c:pt idx="16">
                  <c:v>4.6753477505249075</c:v>
                </c:pt>
                <c:pt idx="17">
                  <c:v>6.6921732144833754</c:v>
                </c:pt>
                <c:pt idx="18">
                  <c:v>7.3233219614097678</c:v>
                </c:pt>
                <c:pt idx="19">
                  <c:v>7.9149427209420669</c:v>
                </c:pt>
                <c:pt idx="20">
                  <c:v>8.0621014980505876</c:v>
                </c:pt>
                <c:pt idx="21">
                  <c:v>7.7368209503642227</c:v>
                </c:pt>
                <c:pt idx="22">
                  <c:v>7.675324642720911</c:v>
                </c:pt>
                <c:pt idx="23">
                  <c:v>8.5087514359568921</c:v>
                </c:pt>
                <c:pt idx="24">
                  <c:v>8.0879114884587793</c:v>
                </c:pt>
                <c:pt idx="25">
                  <c:v>7.3223925902717255</c:v>
                </c:pt>
                <c:pt idx="26">
                  <c:v>6.1178091066817402</c:v>
                </c:pt>
                <c:pt idx="27">
                  <c:v>5.8223200483941753</c:v>
                </c:pt>
                <c:pt idx="28">
                  <c:v>8.2033649138874392</c:v>
                </c:pt>
              </c:numCache>
            </c:numRef>
          </c:yVal>
          <c:smooth val="0"/>
          <c:extLst>
            <c:ext xmlns:c16="http://schemas.microsoft.com/office/drawing/2014/chart" uri="{C3380CC4-5D6E-409C-BE32-E72D297353CC}">
              <c16:uniqueId val="{00000000-A057-0347-8DEC-123B58576F9D}"/>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Cr'!$W$5:$W$22</c:f>
              <c:numCache>
                <c:formatCode>0.00</c:formatCode>
                <c:ptCount val="18"/>
                <c:pt idx="0">
                  <c:v>5.9107931684775608</c:v>
                </c:pt>
                <c:pt idx="1">
                  <c:v>6.2030927997363552</c:v>
                </c:pt>
                <c:pt idx="2">
                  <c:v>6.7637845751873247</c:v>
                </c:pt>
                <c:pt idx="3">
                  <c:v>6.6247504101311545</c:v>
                </c:pt>
                <c:pt idx="4">
                  <c:v>7.1710720191498236</c:v>
                </c:pt>
                <c:pt idx="5">
                  <c:v>7.1088881278803786</c:v>
                </c:pt>
                <c:pt idx="6">
                  <c:v>7.5448626482797287</c:v>
                </c:pt>
                <c:pt idx="7">
                  <c:v>8.3431260192943455</c:v>
                </c:pt>
                <c:pt idx="8">
                  <c:v>8.9557395003410623</c:v>
                </c:pt>
                <c:pt idx="9">
                  <c:v>9.4325456764880329</c:v>
                </c:pt>
                <c:pt idx="10">
                  <c:v>9.2824673378121645</c:v>
                </c:pt>
                <c:pt idx="11">
                  <c:v>9.307217952014657</c:v>
                </c:pt>
                <c:pt idx="12">
                  <c:v>9.5396388295391503</c:v>
                </c:pt>
                <c:pt idx="13">
                  <c:v>9.0673893208016132</c:v>
                </c:pt>
                <c:pt idx="14">
                  <c:v>9.8536219399431051</c:v>
                </c:pt>
                <c:pt idx="15">
                  <c:v>8.8695899825837561</c:v>
                </c:pt>
                <c:pt idx="16">
                  <c:v>8.5015228110131034</c:v>
                </c:pt>
                <c:pt idx="17">
                  <c:v>7.6586178545472521</c:v>
                </c:pt>
              </c:numCache>
            </c:numRef>
          </c:yVal>
          <c:smooth val="0"/>
          <c:extLst>
            <c:ext xmlns:c16="http://schemas.microsoft.com/office/drawing/2014/chart" uri="{C3380CC4-5D6E-409C-BE32-E72D297353CC}">
              <c16:uniqueId val="{00000001-A057-0347-8DEC-123B58576F9D}"/>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Volc'!$V$5:$V$34</c:f>
              <c:numCache>
                <c:formatCode>0.00</c:formatCode>
                <c:ptCount val="30"/>
                <c:pt idx="0">
                  <c:v>8.606711155352496</c:v>
                </c:pt>
                <c:pt idx="1">
                  <c:v>6.8369604281002783</c:v>
                </c:pt>
                <c:pt idx="2">
                  <c:v>6.5834417962546192</c:v>
                </c:pt>
                <c:pt idx="3">
                  <c:v>6.369325819672131</c:v>
                </c:pt>
                <c:pt idx="4">
                  <c:v>7.0182595720663663</c:v>
                </c:pt>
                <c:pt idx="5">
                  <c:v>6.9029302234783394</c:v>
                </c:pt>
                <c:pt idx="6">
                  <c:v>7.4981855227911574</c:v>
                </c:pt>
                <c:pt idx="7">
                  <c:v>7.3116831304568422</c:v>
                </c:pt>
                <c:pt idx="8">
                  <c:v>8.1263785632539793</c:v>
                </c:pt>
                <c:pt idx="9">
                  <c:v>7.588862299275223</c:v>
                </c:pt>
                <c:pt idx="10">
                  <c:v>8.2428136000733687</c:v>
                </c:pt>
                <c:pt idx="11">
                  <c:v>8.0751211566702583</c:v>
                </c:pt>
                <c:pt idx="12">
                  <c:v>7.4398842286990972</c:v>
                </c:pt>
                <c:pt idx="13">
                  <c:v>8.4953880870224729</c:v>
                </c:pt>
                <c:pt idx="14">
                  <c:v>8.6760203180032782</c:v>
                </c:pt>
                <c:pt idx="15">
                  <c:v>7.7794467694192093</c:v>
                </c:pt>
                <c:pt idx="16">
                  <c:v>9.0950734227711685</c:v>
                </c:pt>
                <c:pt idx="17">
                  <c:v>8.7916214581022487</c:v>
                </c:pt>
                <c:pt idx="18">
                  <c:v>8.6783563052869788</c:v>
                </c:pt>
                <c:pt idx="19">
                  <c:v>8.8223032609813821</c:v>
                </c:pt>
                <c:pt idx="20">
                  <c:v>9.0657498482088634</c:v>
                </c:pt>
                <c:pt idx="21">
                  <c:v>8.8021693121693136</c:v>
                </c:pt>
                <c:pt idx="22">
                  <c:v>9.0740655716969414</c:v>
                </c:pt>
                <c:pt idx="23">
                  <c:v>8.7351447784619758</c:v>
                </c:pt>
                <c:pt idx="24">
                  <c:v>8.562313447927199</c:v>
                </c:pt>
                <c:pt idx="25">
                  <c:v>8.4496846161646886</c:v>
                </c:pt>
                <c:pt idx="26">
                  <c:v>8.1967849560206254</c:v>
                </c:pt>
                <c:pt idx="27">
                  <c:v>8.2386647004983224</c:v>
                </c:pt>
                <c:pt idx="28">
                  <c:v>8.2612681744749601</c:v>
                </c:pt>
                <c:pt idx="29">
                  <c:v>7.940970021197133</c:v>
                </c:pt>
              </c:numCache>
            </c:numRef>
          </c:yVal>
          <c:smooth val="0"/>
          <c:extLst>
            <c:ext xmlns:c16="http://schemas.microsoft.com/office/drawing/2014/chart" uri="{C3380CC4-5D6E-409C-BE32-E72D297353CC}">
              <c16:uniqueId val="{00000002-A057-0347-8DEC-123B58576F9D}"/>
            </c:ext>
          </c:extLst>
        </c:ser>
        <c:ser>
          <c:idx val="0"/>
          <c:order val="3"/>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BLVC'!$V$5:$V$77</c:f>
              <c:numCache>
                <c:formatCode>0.00</c:formatCode>
                <c:ptCount val="73"/>
                <c:pt idx="0">
                  <c:v>6.0964343869648143</c:v>
                </c:pt>
                <c:pt idx="1">
                  <c:v>6.7454723739833122</c:v>
                </c:pt>
                <c:pt idx="2">
                  <c:v>7.581045448188549</c:v>
                </c:pt>
                <c:pt idx="3">
                  <c:v>7.6471649513047506</c:v>
                </c:pt>
                <c:pt idx="4">
                  <c:v>7.8473845012026153</c:v>
                </c:pt>
                <c:pt idx="5">
                  <c:v>8.3937675133584211</c:v>
                </c:pt>
                <c:pt idx="7">
                  <c:v>7.3403371340917012</c:v>
                </c:pt>
                <c:pt idx="8">
                  <c:v>7.8163033753007891</c:v>
                </c:pt>
                <c:pt idx="10">
                  <c:v>7.2733415743392307</c:v>
                </c:pt>
                <c:pt idx="11">
                  <c:v>7.3632839502338561</c:v>
                </c:pt>
                <c:pt idx="12">
                  <c:v>7.5832958608000283</c:v>
                </c:pt>
                <c:pt idx="13">
                  <c:v>8.3648861557227079</c:v>
                </c:pt>
                <c:pt idx="16">
                  <c:v>7.5835588305965658</c:v>
                </c:pt>
                <c:pt idx="17">
                  <c:v>7.5788401383496016</c:v>
                </c:pt>
                <c:pt idx="18">
                  <c:v>8.0064735977525121</c:v>
                </c:pt>
                <c:pt idx="19">
                  <c:v>6.7146968189056793</c:v>
                </c:pt>
                <c:pt idx="20">
                  <c:v>7.3294335436867399</c:v>
                </c:pt>
                <c:pt idx="22">
                  <c:v>7.5659779711873263</c:v>
                </c:pt>
                <c:pt idx="23">
                  <c:v>7.8873319661693939</c:v>
                </c:pt>
                <c:pt idx="24">
                  <c:v>7.6653931844724355</c:v>
                </c:pt>
                <c:pt idx="25">
                  <c:v>8.0440322325733646</c:v>
                </c:pt>
                <c:pt idx="26">
                  <c:v>8.4456154237884853</c:v>
                </c:pt>
                <c:pt idx="28">
                  <c:v>7.6226251929164111</c:v>
                </c:pt>
                <c:pt idx="29">
                  <c:v>10.779038187012677</c:v>
                </c:pt>
                <c:pt idx="30">
                  <c:v>8.1295673634013372</c:v>
                </c:pt>
                <c:pt idx="32">
                  <c:v>6.5472539748936249</c:v>
                </c:pt>
                <c:pt idx="33">
                  <c:v>7.775200307075707</c:v>
                </c:pt>
                <c:pt idx="34">
                  <c:v>5.3211127051729026</c:v>
                </c:pt>
                <c:pt idx="35">
                  <c:v>8.0255546295150122</c:v>
                </c:pt>
                <c:pt idx="38">
                  <c:v>7.6548947943014261</c:v>
                </c:pt>
                <c:pt idx="40">
                  <c:v>6.9568908941755545</c:v>
                </c:pt>
                <c:pt idx="41">
                  <c:v>7.8269343286593367</c:v>
                </c:pt>
                <c:pt idx="42">
                  <c:v>7.733558940803599</c:v>
                </c:pt>
                <c:pt idx="43">
                  <c:v>8.0413951456145867</c:v>
                </c:pt>
                <c:pt idx="44">
                  <c:v>8.2456630713536327</c:v>
                </c:pt>
                <c:pt idx="47">
                  <c:v>5.2799999999999994</c:v>
                </c:pt>
                <c:pt idx="48">
                  <c:v>5.46</c:v>
                </c:pt>
                <c:pt idx="49">
                  <c:v>6.2</c:v>
                </c:pt>
                <c:pt idx="50">
                  <c:v>7.1899999999999995</c:v>
                </c:pt>
                <c:pt idx="51">
                  <c:v>7.6400000000000006</c:v>
                </c:pt>
                <c:pt idx="52">
                  <c:v>7.4399999999999995</c:v>
                </c:pt>
                <c:pt idx="53">
                  <c:v>7.92</c:v>
                </c:pt>
                <c:pt idx="54">
                  <c:v>6.7799999999999994</c:v>
                </c:pt>
                <c:pt idx="55">
                  <c:v>7.4700000000000006</c:v>
                </c:pt>
                <c:pt idx="56">
                  <c:v>7.45</c:v>
                </c:pt>
                <c:pt idx="57">
                  <c:v>8.4</c:v>
                </c:pt>
                <c:pt idx="58">
                  <c:v>7.52</c:v>
                </c:pt>
                <c:pt idx="59">
                  <c:v>7.9799999999999995</c:v>
                </c:pt>
                <c:pt idx="60">
                  <c:v>8.2800000000000011</c:v>
                </c:pt>
                <c:pt idx="61">
                  <c:v>8.4699999999999989</c:v>
                </c:pt>
                <c:pt idx="62">
                  <c:v>7.96</c:v>
                </c:pt>
                <c:pt idx="63">
                  <c:v>8.23</c:v>
                </c:pt>
                <c:pt idx="64">
                  <c:v>7.3</c:v>
                </c:pt>
                <c:pt idx="65">
                  <c:v>7.68</c:v>
                </c:pt>
                <c:pt idx="66">
                  <c:v>8.4700000000000006</c:v>
                </c:pt>
                <c:pt idx="67">
                  <c:v>7.87</c:v>
                </c:pt>
                <c:pt idx="68">
                  <c:v>7.53</c:v>
                </c:pt>
                <c:pt idx="69">
                  <c:v>7.6</c:v>
                </c:pt>
                <c:pt idx="70">
                  <c:v>8.83</c:v>
                </c:pt>
                <c:pt idx="71">
                  <c:v>7.8000000000000007</c:v>
                </c:pt>
                <c:pt idx="72">
                  <c:v>7.9</c:v>
                </c:pt>
              </c:numCache>
            </c:numRef>
          </c:yVal>
          <c:smooth val="0"/>
          <c:extLst>
            <c:ext xmlns:c16="http://schemas.microsoft.com/office/drawing/2014/chart" uri="{C3380CC4-5D6E-409C-BE32-E72D297353CC}">
              <c16:uniqueId val="{00000003-A057-0347-8DEC-123B58576F9D}"/>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Baughman'!$V$6:$V$40</c:f>
              <c:numCache>
                <c:formatCode>0.00</c:formatCode>
                <c:ptCount val="35"/>
                <c:pt idx="0">
                  <c:v>6.8219966652259387</c:v>
                </c:pt>
                <c:pt idx="1">
                  <c:v>6.9120451767167204</c:v>
                </c:pt>
                <c:pt idx="2">
                  <c:v>8.0865042452703584</c:v>
                </c:pt>
                <c:pt idx="3">
                  <c:v>9.3317679634443831</c:v>
                </c:pt>
                <c:pt idx="4">
                  <c:v>8.9706830863312774</c:v>
                </c:pt>
                <c:pt idx="5">
                  <c:v>7.4013994974105666</c:v>
                </c:pt>
                <c:pt idx="6">
                  <c:v>7.5028970434659268</c:v>
                </c:pt>
                <c:pt idx="7">
                  <c:v>7.3006136394100523</c:v>
                </c:pt>
                <c:pt idx="9">
                  <c:v>7.9079572173727595</c:v>
                </c:pt>
                <c:pt idx="10">
                  <c:v>8.8601528960433207</c:v>
                </c:pt>
                <c:pt idx="11">
                  <c:v>9.1571788472625535</c:v>
                </c:pt>
                <c:pt idx="12">
                  <c:v>6.7742670856579128</c:v>
                </c:pt>
                <c:pt idx="13">
                  <c:v>7.5201650545422751</c:v>
                </c:pt>
                <c:pt idx="14">
                  <c:v>7.512353276299752</c:v>
                </c:pt>
                <c:pt idx="15">
                  <c:v>7.0010258340173017</c:v>
                </c:pt>
                <c:pt idx="16">
                  <c:v>7.4494971903429992</c:v>
                </c:pt>
                <c:pt idx="18" formatCode="0.00_)">
                  <c:v>6.5134099616858245</c:v>
                </c:pt>
                <c:pt idx="19" formatCode="0.00_)">
                  <c:v>5.7753796962430055</c:v>
                </c:pt>
                <c:pt idx="20" formatCode="0.00_)">
                  <c:v>6.094831094831096</c:v>
                </c:pt>
                <c:pt idx="21" formatCode="0.00_)">
                  <c:v>6.4616309356842319</c:v>
                </c:pt>
                <c:pt idx="22" formatCode="0.00_)">
                  <c:v>6.8679931320068679</c:v>
                </c:pt>
                <c:pt idx="23" formatCode="0.00_)">
                  <c:v>6.9841269841269842</c:v>
                </c:pt>
                <c:pt idx="24" formatCode="0.00_)">
                  <c:v>6.6391711095463233</c:v>
                </c:pt>
                <c:pt idx="25" formatCode="0.00_)">
                  <c:v>7.6628352490421445</c:v>
                </c:pt>
                <c:pt idx="26" formatCode="0.00_)">
                  <c:v>9.159526723786211</c:v>
                </c:pt>
                <c:pt idx="27" formatCode="0.00_)">
                  <c:v>9.6533655783958068</c:v>
                </c:pt>
                <c:pt idx="28" formatCode="0.00_)">
                  <c:v>10.946385052802597</c:v>
                </c:pt>
                <c:pt idx="29" formatCode="0.00_)">
                  <c:v>9.5687468290208013</c:v>
                </c:pt>
                <c:pt idx="30" formatCode="0.00_)">
                  <c:v>9.7818366311516982</c:v>
                </c:pt>
                <c:pt idx="31" formatCode="0.00_)">
                  <c:v>9.2803415328318763</c:v>
                </c:pt>
                <c:pt idx="32" formatCode="0.00_)">
                  <c:v>9.4570044408558758</c:v>
                </c:pt>
                <c:pt idx="33" formatCode="0.00_)">
                  <c:v>8.838996763754043</c:v>
                </c:pt>
                <c:pt idx="34" formatCode="0.00_)">
                  <c:v>10.112359550561797</c:v>
                </c:pt>
              </c:numCache>
            </c:numRef>
          </c:yVal>
          <c:smooth val="0"/>
          <c:extLst>
            <c:ext xmlns:c16="http://schemas.microsoft.com/office/drawing/2014/chart" uri="{C3380CC4-5D6E-409C-BE32-E72D297353CC}">
              <c16:uniqueId val="{00000004-A057-0347-8DEC-123B58576F9D}"/>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Coon'!$W$6:$W$46</c:f>
              <c:numCache>
                <c:formatCode>General</c:formatCode>
                <c:ptCount val="41"/>
                <c:pt idx="0">
                  <c:v>7.52</c:v>
                </c:pt>
                <c:pt idx="1">
                  <c:v>5.97</c:v>
                </c:pt>
                <c:pt idx="2">
                  <c:v>5.4499999999999993</c:v>
                </c:pt>
                <c:pt idx="3">
                  <c:v>7.51</c:v>
                </c:pt>
                <c:pt idx="4">
                  <c:v>6.68</c:v>
                </c:pt>
                <c:pt idx="5">
                  <c:v>6.61</c:v>
                </c:pt>
                <c:pt idx="7" formatCode="0.00">
                  <c:v>6.2364031907179118</c:v>
                </c:pt>
                <c:pt idx="8" formatCode="0.00">
                  <c:v>5.9267458241094797</c:v>
                </c:pt>
                <c:pt idx="9" formatCode="0.00">
                  <c:v>5.9849102773246319</c:v>
                </c:pt>
                <c:pt idx="10" formatCode="0.00">
                  <c:v>6.8607282452170324</c:v>
                </c:pt>
                <c:pt idx="11" formatCode="0.00">
                  <c:v>6.6212367778681855</c:v>
                </c:pt>
                <c:pt idx="12" formatCode="0.00">
                  <c:v>7.0674668874172166</c:v>
                </c:pt>
                <c:pt idx="13" formatCode="0.00">
                  <c:v>5.9997983261066858</c:v>
                </c:pt>
                <c:pt idx="14" formatCode="0.00">
                  <c:v>6.954485286630689</c:v>
                </c:pt>
                <c:pt idx="15" formatCode="0.00">
                  <c:v>6.3353911547414228</c:v>
                </c:pt>
                <c:pt idx="16" formatCode="0.00">
                  <c:v>7.0867706987376984</c:v>
                </c:pt>
                <c:pt idx="17" formatCode="0.00">
                  <c:v>6.866303690260132</c:v>
                </c:pt>
                <c:pt idx="18" formatCode="0.00">
                  <c:v>6.7990373044524652</c:v>
                </c:pt>
                <c:pt idx="19" formatCode="0.00">
                  <c:v>6.9466403162055341</c:v>
                </c:pt>
                <c:pt idx="20" formatCode="0.00">
                  <c:v>5.9490369181380416</c:v>
                </c:pt>
                <c:pt idx="21" formatCode="0.00">
                  <c:v>6.946119823080017</c:v>
                </c:pt>
                <c:pt idx="22" formatCode="0.00">
                  <c:v>6.7984189723320156</c:v>
                </c:pt>
                <c:pt idx="23" formatCode="0.00">
                  <c:v>7.1104844395205955</c:v>
                </c:pt>
                <c:pt idx="24" formatCode="0.00">
                  <c:v>7.0954773869346734</c:v>
                </c:pt>
                <c:pt idx="25" formatCode="0.00">
                  <c:v>6.477774355815626</c:v>
                </c:pt>
                <c:pt idx="26" formatCode="0.00">
                  <c:v>7.3809057047637721</c:v>
                </c:pt>
                <c:pt idx="27" formatCode="0.00">
                  <c:v>7.8100000000000005</c:v>
                </c:pt>
                <c:pt idx="28" formatCode="0.00">
                  <c:v>7.3910048223600047</c:v>
                </c:pt>
                <c:pt idx="29" formatCode="0.00">
                  <c:v>7.4649298597194367</c:v>
                </c:pt>
                <c:pt idx="30" formatCode="0.00">
                  <c:v>7.6551168412570512</c:v>
                </c:pt>
                <c:pt idx="31" formatCode="0.00">
                  <c:v>7.6286398085360991</c:v>
                </c:pt>
                <c:pt idx="32" formatCode="0.00">
                  <c:v>8.2287859330238096</c:v>
                </c:pt>
                <c:pt idx="33" formatCode="0.00">
                  <c:v>8.0403022670025166</c:v>
                </c:pt>
                <c:pt idx="34" formatCode="0.00">
                  <c:v>6.7261020307082733</c:v>
                </c:pt>
                <c:pt idx="35" formatCode="0.00">
                  <c:v>8.0278517304935484</c:v>
                </c:pt>
                <c:pt idx="36" formatCode="0.00">
                  <c:v>7.4933621791719913</c:v>
                </c:pt>
                <c:pt idx="37" formatCode="0.00">
                  <c:v>10.057616496512685</c:v>
                </c:pt>
                <c:pt idx="38" formatCode="0.00">
                  <c:v>8.6533739318338085</c:v>
                </c:pt>
                <c:pt idx="39" formatCode="0.00">
                  <c:v>9.1880781089414221</c:v>
                </c:pt>
                <c:pt idx="40" formatCode="0.00">
                  <c:v>9.1172358697823039</c:v>
                </c:pt>
              </c:numCache>
            </c:numRef>
          </c:yVal>
          <c:smooth val="0"/>
          <c:extLst>
            <c:ext xmlns:c16="http://schemas.microsoft.com/office/drawing/2014/chart" uri="{C3380CC4-5D6E-409C-BE32-E72D297353CC}">
              <c16:uniqueId val="{00000005-A057-0347-8DEC-123B58576F9D}"/>
            </c:ext>
          </c:extLst>
        </c:ser>
        <c:ser>
          <c:idx val="5"/>
          <c:order val="6"/>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Conejos'!$U$15:$U$57</c:f>
              <c:numCache>
                <c:formatCode>0.00</c:formatCode>
                <c:ptCount val="43"/>
                <c:pt idx="1">
                  <c:v>5.9309501512517642</c:v>
                </c:pt>
                <c:pt idx="2">
                  <c:v>5.6947619774912237</c:v>
                </c:pt>
                <c:pt idx="3">
                  <c:v>5.1006317948409983</c:v>
                </c:pt>
                <c:pt idx="4">
                  <c:v>4.8724177887770477</c:v>
                </c:pt>
                <c:pt idx="5">
                  <c:v>5.7751468100543359</c:v>
                </c:pt>
                <c:pt idx="9">
                  <c:v>7.007989005577433</c:v>
                </c:pt>
                <c:pt idx="10">
                  <c:v>6.393161921271731</c:v>
                </c:pt>
                <c:pt idx="12">
                  <c:v>6.2514826474467613</c:v>
                </c:pt>
                <c:pt idx="13">
                  <c:v>6.282230454977288</c:v>
                </c:pt>
                <c:pt idx="14">
                  <c:v>6.3742164424862331</c:v>
                </c:pt>
                <c:pt idx="15">
                  <c:v>6.6970786827338191</c:v>
                </c:pt>
                <c:pt idx="16">
                  <c:v>6.8668446229626001</c:v>
                </c:pt>
                <c:pt idx="18">
                  <c:v>6.7145364000000001</c:v>
                </c:pt>
                <c:pt idx="19">
                  <c:v>7.5840732000000006</c:v>
                </c:pt>
                <c:pt idx="23" formatCode="0.00_)">
                  <c:v>4.905318291700242</c:v>
                </c:pt>
                <c:pt idx="24" formatCode="0.00_)">
                  <c:v>5.8973314320635568</c:v>
                </c:pt>
                <c:pt idx="25" formatCode="0.00_)">
                  <c:v>6.5969755404445332</c:v>
                </c:pt>
                <c:pt idx="26" formatCode="0.00_)">
                  <c:v>5.995695398175668</c:v>
                </c:pt>
                <c:pt idx="27" formatCode="0.00_)">
                  <c:v>6.1459928534966828</c:v>
                </c:pt>
                <c:pt idx="28" formatCode="0.00_)">
                  <c:v>6.936474378334843</c:v>
                </c:pt>
                <c:pt idx="29" formatCode="0.00_)">
                  <c:v>6.2391857506361328</c:v>
                </c:pt>
                <c:pt idx="30" formatCode="0.00_)">
                  <c:v>6.6923798603148121</c:v>
                </c:pt>
                <c:pt idx="31" formatCode="0.00_)">
                  <c:v>6.6314076484947089</c:v>
                </c:pt>
                <c:pt idx="32" formatCode="0.00_)">
                  <c:v>7.4506191792037662</c:v>
                </c:pt>
                <c:pt idx="33" formatCode="0.00_)">
                  <c:v>7.8774841221061269</c:v>
                </c:pt>
                <c:pt idx="35" formatCode="0.00_)">
                  <c:v>5.9491508391116472</c:v>
                </c:pt>
                <c:pt idx="36" formatCode="0.00_)">
                  <c:v>5.5481896991330952</c:v>
                </c:pt>
                <c:pt idx="37" formatCode="0.00_)">
                  <c:v>5.8454255428630226</c:v>
                </c:pt>
                <c:pt idx="38" formatCode="0.00_)">
                  <c:v>6.3549888686500715</c:v>
                </c:pt>
                <c:pt idx="39" formatCode="0.00_)">
                  <c:v>6.277841085672847</c:v>
                </c:pt>
                <c:pt idx="40" formatCode="0.00_)">
                  <c:v>6.4410256410256403</c:v>
                </c:pt>
                <c:pt idx="41" formatCode="0.00_)">
                  <c:v>6.5514758819294459</c:v>
                </c:pt>
                <c:pt idx="42" formatCode="0.00_)">
                  <c:v>6.4795918367346941</c:v>
                </c:pt>
              </c:numCache>
            </c:numRef>
          </c:yVal>
          <c:smooth val="0"/>
          <c:extLst>
            <c:ext xmlns:c16="http://schemas.microsoft.com/office/drawing/2014/chart" uri="{C3380CC4-5D6E-409C-BE32-E72D297353CC}">
              <c16:uniqueId val="{00000006-A057-0347-8DEC-123B58576F9D}"/>
            </c:ext>
          </c:extLst>
        </c:ser>
        <c:ser>
          <c:idx val="1"/>
          <c:order val="7"/>
          <c:tx>
            <c:v>W San Juan postcaldera</c:v>
          </c:tx>
          <c:spPr>
            <a:ln w="31750">
              <a:noFill/>
            </a:ln>
          </c:spPr>
          <c:marker>
            <c:symbol val="circle"/>
            <c:size val="6"/>
            <c:spPr>
              <a:solidFill>
                <a:srgbClr val="00B050"/>
              </a:solidFill>
              <a:ln>
                <a:solidFill>
                  <a:schemeClr val="accent6">
                    <a:lumMod val="75000"/>
                  </a:schemeClr>
                </a:solidFill>
              </a:ln>
            </c:spPr>
          </c:marker>
          <c:xVal>
            <c:numRef>
              <c:f>'2J. West SJ'!$J$12:$J$95</c:f>
              <c:numCache>
                <c:formatCode>0.00</c:formatCode>
                <c:ptCount val="84"/>
                <c:pt idx="0">
                  <c:v>65.397524189188587</c:v>
                </c:pt>
                <c:pt idx="1">
                  <c:v>59.520963474409434</c:v>
                </c:pt>
                <c:pt idx="3">
                  <c:v>68.218546179512629</c:v>
                </c:pt>
                <c:pt idx="4">
                  <c:v>65.600548061801163</c:v>
                </c:pt>
                <c:pt idx="5">
                  <c:v>64.370814567615582</c:v>
                </c:pt>
                <c:pt idx="6">
                  <c:v>61.768454657199001</c:v>
                </c:pt>
                <c:pt idx="7">
                  <c:v>61.380610179105958</c:v>
                </c:pt>
                <c:pt idx="8">
                  <c:v>61.29732018037425</c:v>
                </c:pt>
                <c:pt idx="9">
                  <c:v>61.243527405317707</c:v>
                </c:pt>
                <c:pt idx="10">
                  <c:v>60.173664063250328</c:v>
                </c:pt>
                <c:pt idx="11">
                  <c:v>59.8756338414548</c:v>
                </c:pt>
                <c:pt idx="12">
                  <c:v>59.736950622828211</c:v>
                </c:pt>
                <c:pt idx="13">
                  <c:v>59.543648690354892</c:v>
                </c:pt>
                <c:pt idx="14">
                  <c:v>58.895178319467099</c:v>
                </c:pt>
                <c:pt idx="15">
                  <c:v>58.586495075091293</c:v>
                </c:pt>
                <c:pt idx="16">
                  <c:v>58.005126319411517</c:v>
                </c:pt>
                <c:pt idx="18">
                  <c:v>61.373562377302306</c:v>
                </c:pt>
                <c:pt idx="19">
                  <c:v>60.347641516913235</c:v>
                </c:pt>
                <c:pt idx="20">
                  <c:v>58.983387838068502</c:v>
                </c:pt>
                <c:pt idx="21">
                  <c:v>58.583777815750672</c:v>
                </c:pt>
                <c:pt idx="22">
                  <c:v>58.527787661409633</c:v>
                </c:pt>
                <c:pt idx="23">
                  <c:v>58.157422617441817</c:v>
                </c:pt>
                <c:pt idx="24">
                  <c:v>58.144691629954849</c:v>
                </c:pt>
                <c:pt idx="25">
                  <c:v>58.079880105838704</c:v>
                </c:pt>
                <c:pt idx="26">
                  <c:v>57.103074818704975</c:v>
                </c:pt>
                <c:pt idx="27">
                  <c:v>55.000400717701147</c:v>
                </c:pt>
                <c:pt idx="28">
                  <c:v>54.141517006008272</c:v>
                </c:pt>
                <c:pt idx="29">
                  <c:v>53.654088733487953</c:v>
                </c:pt>
                <c:pt idx="31">
                  <c:v>64.847107052070456</c:v>
                </c:pt>
                <c:pt idx="32">
                  <c:v>63.530925746166012</c:v>
                </c:pt>
                <c:pt idx="33">
                  <c:v>61.793157531241988</c:v>
                </c:pt>
                <c:pt idx="34">
                  <c:v>61.50429604755081</c:v>
                </c:pt>
                <c:pt idx="35">
                  <c:v>61.314636443137985</c:v>
                </c:pt>
                <c:pt idx="36">
                  <c:v>60.76183241849575</c:v>
                </c:pt>
                <c:pt idx="37">
                  <c:v>60.703866307649783</c:v>
                </c:pt>
                <c:pt idx="38">
                  <c:v>60.587301597775351</c:v>
                </c:pt>
                <c:pt idx="39">
                  <c:v>60.165460538622519</c:v>
                </c:pt>
                <c:pt idx="40">
                  <c:v>60.143044531776731</c:v>
                </c:pt>
                <c:pt idx="41">
                  <c:v>60.025119975187962</c:v>
                </c:pt>
                <c:pt idx="42">
                  <c:v>60.020283959340432</c:v>
                </c:pt>
                <c:pt idx="43">
                  <c:v>59.948195912946765</c:v>
                </c:pt>
                <c:pt idx="44">
                  <c:v>59.887601570334809</c:v>
                </c:pt>
                <c:pt idx="45">
                  <c:v>59.733286851513469</c:v>
                </c:pt>
                <c:pt idx="46">
                  <c:v>59.549914735106519</c:v>
                </c:pt>
                <c:pt idx="47">
                  <c:v>58.777847294764676</c:v>
                </c:pt>
                <c:pt idx="48">
                  <c:v>58.708233961931349</c:v>
                </c:pt>
                <c:pt idx="49">
                  <c:v>58.143932846501301</c:v>
                </c:pt>
                <c:pt idx="50">
                  <c:v>58.136402508995637</c:v>
                </c:pt>
                <c:pt idx="51">
                  <c:v>56.887872359863408</c:v>
                </c:pt>
                <c:pt idx="52">
                  <c:v>55.177328326182582</c:v>
                </c:pt>
                <c:pt idx="54">
                  <c:v>71.282479819385458</c:v>
                </c:pt>
                <c:pt idx="55">
                  <c:v>67.516301677164805</c:v>
                </c:pt>
                <c:pt idx="56">
                  <c:v>65.709915803307382</c:v>
                </c:pt>
                <c:pt idx="57">
                  <c:v>64.471024937747131</c:v>
                </c:pt>
                <c:pt idx="58">
                  <c:v>63.598662375571841</c:v>
                </c:pt>
                <c:pt idx="59">
                  <c:v>62.660866523568167</c:v>
                </c:pt>
                <c:pt idx="60">
                  <c:v>62.579898676151217</c:v>
                </c:pt>
                <c:pt idx="61">
                  <c:v>62.384313674271183</c:v>
                </c:pt>
                <c:pt idx="62">
                  <c:v>62.183316374577842</c:v>
                </c:pt>
                <c:pt idx="63">
                  <c:v>62.02320114604187</c:v>
                </c:pt>
                <c:pt idx="64">
                  <c:v>61.939021164330846</c:v>
                </c:pt>
                <c:pt idx="65">
                  <c:v>61.714526358202029</c:v>
                </c:pt>
                <c:pt idx="66">
                  <c:v>61.61167171392416</c:v>
                </c:pt>
                <c:pt idx="67">
                  <c:v>61.433660105975228</c:v>
                </c:pt>
                <c:pt idx="68">
                  <c:v>61.081167630837804</c:v>
                </c:pt>
                <c:pt idx="69">
                  <c:v>60.974912924920275</c:v>
                </c:pt>
                <c:pt idx="70">
                  <c:v>60.333182735524339</c:v>
                </c:pt>
                <c:pt idx="71">
                  <c:v>60.327275345057878</c:v>
                </c:pt>
                <c:pt idx="72">
                  <c:v>60.065108957250658</c:v>
                </c:pt>
                <c:pt idx="73">
                  <c:v>59.904632849122628</c:v>
                </c:pt>
                <c:pt idx="74">
                  <c:v>59.387948044268789</c:v>
                </c:pt>
                <c:pt idx="75">
                  <c:v>59.294355580054699</c:v>
                </c:pt>
                <c:pt idx="76">
                  <c:v>59.256620214593944</c:v>
                </c:pt>
                <c:pt idx="77">
                  <c:v>59.200134274330999</c:v>
                </c:pt>
                <c:pt idx="78">
                  <c:v>58.782803973685127</c:v>
                </c:pt>
                <c:pt idx="79">
                  <c:v>58.414129188822436</c:v>
                </c:pt>
                <c:pt idx="80">
                  <c:v>58.357237523647548</c:v>
                </c:pt>
                <c:pt idx="81">
                  <c:v>56.548082539691471</c:v>
                </c:pt>
                <c:pt idx="82">
                  <c:v>56.310048369248833</c:v>
                </c:pt>
                <c:pt idx="83">
                  <c:v>55.769824727457838</c:v>
                </c:pt>
              </c:numCache>
            </c:numRef>
          </c:xVal>
          <c:yVal>
            <c:numRef>
              <c:f>'2J. West SJ'!$V$12:$V$95</c:f>
              <c:numCache>
                <c:formatCode>0.00</c:formatCode>
                <c:ptCount val="84"/>
                <c:pt idx="0">
                  <c:v>5.2850857196103762</c:v>
                </c:pt>
                <c:pt idx="1">
                  <c:v>6.4399512040998701</c:v>
                </c:pt>
                <c:pt idx="3">
                  <c:v>6.2859983987363588</c:v>
                </c:pt>
                <c:pt idx="4">
                  <c:v>8.4804691038282236</c:v>
                </c:pt>
                <c:pt idx="5">
                  <c:v>7.4280935157475678</c:v>
                </c:pt>
                <c:pt idx="6">
                  <c:v>7.9915338089812575</c:v>
                </c:pt>
                <c:pt idx="7">
                  <c:v>5.4048836722126179</c:v>
                </c:pt>
                <c:pt idx="8">
                  <c:v>6.7669012435072613</c:v>
                </c:pt>
                <c:pt idx="9">
                  <c:v>5.3890953923135907</c:v>
                </c:pt>
                <c:pt idx="10">
                  <c:v>6.8294072317252024</c:v>
                </c:pt>
                <c:pt idx="11">
                  <c:v>6.4286847195093619</c:v>
                </c:pt>
                <c:pt idx="12">
                  <c:v>6.6809471402804341</c:v>
                </c:pt>
                <c:pt idx="13">
                  <c:v>6.4365142915189777</c:v>
                </c:pt>
                <c:pt idx="14">
                  <c:v>7.2586304446487731</c:v>
                </c:pt>
                <c:pt idx="15">
                  <c:v>7.7061089022405476</c:v>
                </c:pt>
                <c:pt idx="16">
                  <c:v>6.9553967228193185</c:v>
                </c:pt>
                <c:pt idx="18">
                  <c:v>5.4114494386285195</c:v>
                </c:pt>
                <c:pt idx="19">
                  <c:v>6.4874325987980574</c:v>
                </c:pt>
                <c:pt idx="20">
                  <c:v>7.1774400248518937</c:v>
                </c:pt>
                <c:pt idx="21">
                  <c:v>7.7438799986074844</c:v>
                </c:pt>
                <c:pt idx="22">
                  <c:v>5.939356949375469</c:v>
                </c:pt>
                <c:pt idx="23">
                  <c:v>6.7665710640475636</c:v>
                </c:pt>
                <c:pt idx="24">
                  <c:v>6.7140428379017667</c:v>
                </c:pt>
                <c:pt idx="25">
                  <c:v>6.9451477007096578</c:v>
                </c:pt>
                <c:pt idx="26">
                  <c:v>6.3669471677887053</c:v>
                </c:pt>
                <c:pt idx="27">
                  <c:v>6.0042892660630391</c:v>
                </c:pt>
                <c:pt idx="28">
                  <c:v>4.6545492009075611</c:v>
                </c:pt>
                <c:pt idx="29">
                  <c:v>5.0777092989062824</c:v>
                </c:pt>
                <c:pt idx="31">
                  <c:v>5.9831835516563885</c:v>
                </c:pt>
                <c:pt idx="32">
                  <c:v>7.8410994236778819</c:v>
                </c:pt>
                <c:pt idx="33">
                  <c:v>7.5881824515391498</c:v>
                </c:pt>
                <c:pt idx="34">
                  <c:v>7.0250188189319669</c:v>
                </c:pt>
                <c:pt idx="35">
                  <c:v>5.6064555406527239</c:v>
                </c:pt>
                <c:pt idx="36">
                  <c:v>7.3035179974343016</c:v>
                </c:pt>
                <c:pt idx="37">
                  <c:v>8.1768388608769627</c:v>
                </c:pt>
                <c:pt idx="38">
                  <c:v>7.3372716710580619</c:v>
                </c:pt>
                <c:pt idx="39">
                  <c:v>6.68296854621933</c:v>
                </c:pt>
                <c:pt idx="40">
                  <c:v>6.7355048267960891</c:v>
                </c:pt>
                <c:pt idx="41">
                  <c:v>6.8166216463835507</c:v>
                </c:pt>
                <c:pt idx="42">
                  <c:v>5.596476303500749</c:v>
                </c:pt>
                <c:pt idx="43">
                  <c:v>7.1270261857327979</c:v>
                </c:pt>
                <c:pt idx="44">
                  <c:v>7.5770738298753599</c:v>
                </c:pt>
                <c:pt idx="45">
                  <c:v>6.6552640970102619</c:v>
                </c:pt>
                <c:pt idx="46">
                  <c:v>6.9964111730895358</c:v>
                </c:pt>
                <c:pt idx="47">
                  <c:v>7.9777098342640222</c:v>
                </c:pt>
                <c:pt idx="48">
                  <c:v>8.5985485784885149</c:v>
                </c:pt>
                <c:pt idx="49">
                  <c:v>5.7486100505448334</c:v>
                </c:pt>
                <c:pt idx="50">
                  <c:v>6.5943959782730985</c:v>
                </c:pt>
                <c:pt idx="51">
                  <c:v>6.4499655076106759</c:v>
                </c:pt>
                <c:pt idx="52">
                  <c:v>5.3364351057231021</c:v>
                </c:pt>
                <c:pt idx="54">
                  <c:v>7.8401288673462908</c:v>
                </c:pt>
                <c:pt idx="55">
                  <c:v>8.2639770212852888</c:v>
                </c:pt>
                <c:pt idx="56">
                  <c:v>6.2357347621196162</c:v>
                </c:pt>
                <c:pt idx="57">
                  <c:v>7.6982623619446269</c:v>
                </c:pt>
                <c:pt idx="58">
                  <c:v>6.4789842923749079</c:v>
                </c:pt>
                <c:pt idx="59">
                  <c:v>8.0584612720567357</c:v>
                </c:pt>
                <c:pt idx="60">
                  <c:v>6.7187677503204704</c:v>
                </c:pt>
                <c:pt idx="61">
                  <c:v>7.6361517633893214</c:v>
                </c:pt>
                <c:pt idx="62">
                  <c:v>7.2134410325589702</c:v>
                </c:pt>
                <c:pt idx="63">
                  <c:v>6.7034817816729273</c:v>
                </c:pt>
                <c:pt idx="64">
                  <c:v>7.5504159293334867</c:v>
                </c:pt>
                <c:pt idx="65">
                  <c:v>8.0115790736147474</c:v>
                </c:pt>
                <c:pt idx="66">
                  <c:v>7.821372464521323</c:v>
                </c:pt>
                <c:pt idx="67">
                  <c:v>7.320025441448708</c:v>
                </c:pt>
                <c:pt idx="68">
                  <c:v>6.7098456384194733</c:v>
                </c:pt>
                <c:pt idx="69">
                  <c:v>7.5199922580281005</c:v>
                </c:pt>
                <c:pt idx="70">
                  <c:v>5.3919076685451159</c:v>
                </c:pt>
                <c:pt idx="71">
                  <c:v>8.2861935225089987</c:v>
                </c:pt>
                <c:pt idx="72">
                  <c:v>6.1190549683605013</c:v>
                </c:pt>
                <c:pt idx="73">
                  <c:v>5.2182026228746281</c:v>
                </c:pt>
                <c:pt idx="74">
                  <c:v>6.9480554827344179</c:v>
                </c:pt>
                <c:pt idx="75">
                  <c:v>5.8858162858577519</c:v>
                </c:pt>
                <c:pt idx="76">
                  <c:v>5.4616528907951434</c:v>
                </c:pt>
                <c:pt idx="77">
                  <c:v>6.8122089190586239</c:v>
                </c:pt>
                <c:pt idx="78">
                  <c:v>5.4451164873580638</c:v>
                </c:pt>
                <c:pt idx="79">
                  <c:v>6.2132794304134471</c:v>
                </c:pt>
                <c:pt idx="80">
                  <c:v>4.8752824717432475</c:v>
                </c:pt>
                <c:pt idx="81">
                  <c:v>6.134000461482505</c:v>
                </c:pt>
                <c:pt idx="82">
                  <c:v>5.8829407373382789</c:v>
                </c:pt>
                <c:pt idx="83">
                  <c:v>4.963564570252867</c:v>
                </c:pt>
              </c:numCache>
            </c:numRef>
          </c:yVal>
          <c:smooth val="0"/>
          <c:extLst>
            <c:ext xmlns:c16="http://schemas.microsoft.com/office/drawing/2014/chart" uri="{C3380CC4-5D6E-409C-BE32-E72D297353CC}">
              <c16:uniqueId val="{00000008-A057-0347-8DEC-123B58576F9D}"/>
            </c:ext>
          </c:extLst>
        </c:ser>
        <c:dLbls>
          <c:showLegendKey val="0"/>
          <c:showVal val="0"/>
          <c:showCatName val="0"/>
          <c:showSerName val="0"/>
          <c:showPercent val="0"/>
          <c:showBubbleSize val="0"/>
        </c:dLbls>
        <c:axId val="2075579848"/>
        <c:axId val="2080783768"/>
      </c:scatterChart>
      <c:valAx>
        <c:axId val="2075579848"/>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0783768"/>
        <c:crosses val="autoZero"/>
        <c:crossBetween val="midCat"/>
        <c:majorUnit val="5"/>
        <c:minorUnit val="1"/>
      </c:valAx>
      <c:valAx>
        <c:axId val="2080783768"/>
        <c:scaling>
          <c:orientation val="minMax"/>
          <c:max val="12"/>
          <c:min val="4"/>
        </c:scaling>
        <c:delete val="0"/>
        <c:axPos val="l"/>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j-lt"/>
                    <a:ea typeface="+mn-ea"/>
                    <a:cs typeface="+mn-cs"/>
                  </a:defRPr>
                </a:pPr>
                <a:r>
                  <a:rPr lang="mr-IN" sz="1000" b="1" i="0" baseline="0">
                    <a:effectLst/>
                    <a:latin typeface="+mj-lt"/>
                  </a:rPr>
                  <a:t>Na</a:t>
                </a:r>
                <a:r>
                  <a:rPr lang="mr-IN" sz="1000" b="1" i="0" baseline="-25000">
                    <a:effectLst/>
                    <a:latin typeface="+mj-lt"/>
                  </a:rPr>
                  <a:t>2</a:t>
                </a:r>
                <a:r>
                  <a:rPr lang="mr-IN" sz="1000" b="1" i="0" baseline="0">
                    <a:effectLst/>
                    <a:latin typeface="+mj-lt"/>
                  </a:rPr>
                  <a:t>O+K</a:t>
                </a:r>
                <a:r>
                  <a:rPr lang="mr-IN" sz="1000" b="1" i="0" baseline="-25000">
                    <a:effectLst/>
                    <a:latin typeface="+mj-lt"/>
                  </a:rPr>
                  <a:t>2</a:t>
                </a:r>
                <a:r>
                  <a:rPr lang="mr-IN" sz="1000" b="1" i="0" baseline="0">
                    <a:effectLst/>
                    <a:latin typeface="+mj-lt"/>
                  </a:rPr>
                  <a:t>O (wt %)</a:t>
                </a:r>
                <a:endParaRPr lang="mr-IN" sz="1000" b="1" i="0">
                  <a:effectLst/>
                  <a:latin typeface="+mj-lt"/>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j-lt"/>
                    <a:ea typeface="+mn-ea"/>
                    <a:cs typeface="+mn-cs"/>
                  </a:defRPr>
                </a:pPr>
                <a:endParaRPr lang="en-US">
                  <a:latin typeface="+mj-lt"/>
                </a:endParaRPr>
              </a:p>
            </c:rich>
          </c:tx>
          <c:layout>
            <c:manualLayout>
              <c:xMode val="edge"/>
              <c:yMode val="edge"/>
              <c:x val="2.4420024420024399E-2"/>
              <c:y val="0.35700735505725101"/>
            </c:manualLayout>
          </c:layout>
          <c:overlay val="0"/>
        </c:title>
        <c:numFmt formatCode="0" sourceLinked="0"/>
        <c:majorTickMark val="out"/>
        <c:minorTickMark val="none"/>
        <c:tickLblPos val="nextTo"/>
        <c:crossAx val="2075579848"/>
        <c:crosses val="autoZero"/>
        <c:crossBetween val="midCat"/>
        <c:majorUnit val="2"/>
      </c:valAx>
    </c:plotArea>
    <c:legend>
      <c:legendPos val="r"/>
      <c:layout>
        <c:manualLayout>
          <c:xMode val="edge"/>
          <c:yMode val="edge"/>
          <c:x val="8.3645274024276545E-2"/>
          <c:y val="6.0533639060124768E-3"/>
          <c:w val="0.2312247560841881"/>
          <c:h val="0.40670636126750292"/>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1"/>
          <c:order val="0"/>
          <c:tx>
            <c:v>Bonanza-postcollapse</c:v>
          </c:tx>
          <c:spPr>
            <a:ln w="31750">
              <a:noFill/>
            </a:ln>
          </c:spPr>
          <c:marker>
            <c:symbol val="star"/>
            <c:size val="6"/>
            <c:spPr>
              <a:ln>
                <a:solidFill>
                  <a:srgbClr val="800000"/>
                </a:solidFill>
              </a:ln>
            </c:spPr>
          </c:marker>
          <c:xVal>
            <c:numRef>
              <c:f>'2H. BZ caldera fill &amp; intrusion'!$AE$7:$AE$74</c:f>
              <c:numCache>
                <c:formatCode>0</c:formatCode>
                <c:ptCount val="68"/>
                <c:pt idx="0">
                  <c:v>38.700000000000003</c:v>
                </c:pt>
                <c:pt idx="2">
                  <c:v>74.099999999999994</c:v>
                </c:pt>
                <c:pt idx="3">
                  <c:v>65.628900000000002</c:v>
                </c:pt>
                <c:pt idx="5">
                  <c:v>70.8</c:v>
                </c:pt>
                <c:pt idx="6">
                  <c:v>63.3</c:v>
                </c:pt>
                <c:pt idx="7">
                  <c:v>80.721600000000009</c:v>
                </c:pt>
                <c:pt idx="8">
                  <c:v>89</c:v>
                </c:pt>
                <c:pt idx="9">
                  <c:v>110</c:v>
                </c:pt>
                <c:pt idx="10">
                  <c:v>92</c:v>
                </c:pt>
                <c:pt idx="12">
                  <c:v>81.900000000000006</c:v>
                </c:pt>
                <c:pt idx="13">
                  <c:v>59.5</c:v>
                </c:pt>
                <c:pt idx="14">
                  <c:v>63.120150000000002</c:v>
                </c:pt>
                <c:pt idx="16">
                  <c:v>80.900000000000006</c:v>
                </c:pt>
                <c:pt idx="17">
                  <c:v>47.967300000000009</c:v>
                </c:pt>
                <c:pt idx="18">
                  <c:v>68.5</c:v>
                </c:pt>
                <c:pt idx="20">
                  <c:v>95.834250000000011</c:v>
                </c:pt>
                <c:pt idx="21">
                  <c:v>92.823750000000004</c:v>
                </c:pt>
                <c:pt idx="22">
                  <c:v>77.670900000000003</c:v>
                </c:pt>
                <c:pt idx="23">
                  <c:v>65</c:v>
                </c:pt>
                <c:pt idx="24">
                  <c:v>56.625599999999999</c:v>
                </c:pt>
                <c:pt idx="25">
                  <c:v>46.685999999999993</c:v>
                </c:pt>
                <c:pt idx="29">
                  <c:v>57.1</c:v>
                </c:pt>
                <c:pt idx="30">
                  <c:v>59.9</c:v>
                </c:pt>
                <c:pt idx="31">
                  <c:v>63</c:v>
                </c:pt>
                <c:pt idx="33">
                  <c:v>99.697199999999995</c:v>
                </c:pt>
                <c:pt idx="34">
                  <c:v>62.7</c:v>
                </c:pt>
                <c:pt idx="35">
                  <c:v>63.3</c:v>
                </c:pt>
                <c:pt idx="36">
                  <c:v>81.7</c:v>
                </c:pt>
                <c:pt idx="37">
                  <c:v>66</c:v>
                </c:pt>
                <c:pt idx="38">
                  <c:v>77.400000000000006</c:v>
                </c:pt>
                <c:pt idx="39">
                  <c:v>67.400000000000006</c:v>
                </c:pt>
                <c:pt idx="40">
                  <c:v>70.28</c:v>
                </c:pt>
                <c:pt idx="41">
                  <c:v>77.269500000000008</c:v>
                </c:pt>
                <c:pt idx="42">
                  <c:v>81.684899999999999</c:v>
                </c:pt>
                <c:pt idx="44">
                  <c:v>60.6</c:v>
                </c:pt>
                <c:pt idx="45">
                  <c:v>64</c:v>
                </c:pt>
                <c:pt idx="46">
                  <c:v>69.5</c:v>
                </c:pt>
                <c:pt idx="47">
                  <c:v>61.5</c:v>
                </c:pt>
                <c:pt idx="48">
                  <c:v>57.9</c:v>
                </c:pt>
                <c:pt idx="49">
                  <c:v>62.7</c:v>
                </c:pt>
                <c:pt idx="50">
                  <c:v>51.7</c:v>
                </c:pt>
                <c:pt idx="51">
                  <c:v>78.412399999999991</c:v>
                </c:pt>
                <c:pt idx="52">
                  <c:v>73.7</c:v>
                </c:pt>
                <c:pt idx="54">
                  <c:v>43.4</c:v>
                </c:pt>
                <c:pt idx="55">
                  <c:v>51</c:v>
                </c:pt>
                <c:pt idx="56">
                  <c:v>52.8</c:v>
                </c:pt>
                <c:pt idx="57">
                  <c:v>55.320399999999999</c:v>
                </c:pt>
                <c:pt idx="58">
                  <c:v>66.7</c:v>
                </c:pt>
                <c:pt idx="59">
                  <c:v>65.400000000000006</c:v>
                </c:pt>
                <c:pt idx="60">
                  <c:v>58.2</c:v>
                </c:pt>
                <c:pt idx="61">
                  <c:v>75.802000000000007</c:v>
                </c:pt>
                <c:pt idx="62">
                  <c:v>71.400000000000006</c:v>
                </c:pt>
                <c:pt idx="63">
                  <c:v>67.599999999999994</c:v>
                </c:pt>
                <c:pt idx="64">
                  <c:v>67.7</c:v>
                </c:pt>
                <c:pt idx="65">
                  <c:v>64.3</c:v>
                </c:pt>
                <c:pt idx="66">
                  <c:v>71.986800000000002</c:v>
                </c:pt>
                <c:pt idx="67">
                  <c:v>50.1</c:v>
                </c:pt>
              </c:numCache>
            </c:numRef>
          </c:xVal>
          <c:yVal>
            <c:numRef>
              <c:f>'2H. BZ caldera fill &amp; intrusion'!$Z$7:$Z$74</c:f>
              <c:numCache>
                <c:formatCode>0</c:formatCode>
                <c:ptCount val="68"/>
                <c:pt idx="0">
                  <c:v>325.5</c:v>
                </c:pt>
                <c:pt idx="2">
                  <c:v>203</c:v>
                </c:pt>
                <c:pt idx="3">
                  <c:v>219.86685</c:v>
                </c:pt>
                <c:pt idx="5">
                  <c:v>431.8</c:v>
                </c:pt>
                <c:pt idx="6">
                  <c:v>266.10000000000002</c:v>
                </c:pt>
                <c:pt idx="7">
                  <c:v>403.10599999999999</c:v>
                </c:pt>
                <c:pt idx="8">
                  <c:v>471.6</c:v>
                </c:pt>
                <c:pt idx="9">
                  <c:v>530</c:v>
                </c:pt>
                <c:pt idx="10">
                  <c:v>465.5</c:v>
                </c:pt>
                <c:pt idx="12">
                  <c:v>363.9</c:v>
                </c:pt>
                <c:pt idx="13">
                  <c:v>261.2</c:v>
                </c:pt>
                <c:pt idx="14">
                  <c:v>205.7175</c:v>
                </c:pt>
                <c:pt idx="16">
                  <c:v>510.6</c:v>
                </c:pt>
                <c:pt idx="17">
                  <c:v>463.41630000000004</c:v>
                </c:pt>
                <c:pt idx="18">
                  <c:v>330.2</c:v>
                </c:pt>
                <c:pt idx="20">
                  <c:v>553.43025</c:v>
                </c:pt>
                <c:pt idx="21">
                  <c:v>563.36490000000003</c:v>
                </c:pt>
                <c:pt idx="22">
                  <c:v>393.0709500000001</c:v>
                </c:pt>
                <c:pt idx="23">
                  <c:v>332</c:v>
                </c:pt>
                <c:pt idx="24">
                  <c:v>286.84280000000001</c:v>
                </c:pt>
                <c:pt idx="25">
                  <c:v>233.93199999999999</c:v>
                </c:pt>
                <c:pt idx="29">
                  <c:v>378.4</c:v>
                </c:pt>
                <c:pt idx="30">
                  <c:v>390.3</c:v>
                </c:pt>
                <c:pt idx="31">
                  <c:v>383.3</c:v>
                </c:pt>
                <c:pt idx="33">
                  <c:v>553.40480000000002</c:v>
                </c:pt>
                <c:pt idx="34">
                  <c:v>256.89999999999998</c:v>
                </c:pt>
                <c:pt idx="35">
                  <c:v>254.4</c:v>
                </c:pt>
                <c:pt idx="36">
                  <c:v>391.5</c:v>
                </c:pt>
                <c:pt idx="37">
                  <c:v>332</c:v>
                </c:pt>
                <c:pt idx="38">
                  <c:v>365.3</c:v>
                </c:pt>
                <c:pt idx="39">
                  <c:v>253.2</c:v>
                </c:pt>
                <c:pt idx="40">
                  <c:v>365.2552</c:v>
                </c:pt>
                <c:pt idx="41">
                  <c:v>386.54820000000001</c:v>
                </c:pt>
                <c:pt idx="42">
                  <c:v>339.88544999999999</c:v>
                </c:pt>
                <c:pt idx="44">
                  <c:v>319.2</c:v>
                </c:pt>
                <c:pt idx="45">
                  <c:v>310.2</c:v>
                </c:pt>
                <c:pt idx="46">
                  <c:v>311.3</c:v>
                </c:pt>
                <c:pt idx="47">
                  <c:v>318.5</c:v>
                </c:pt>
                <c:pt idx="48">
                  <c:v>260.10000000000002</c:v>
                </c:pt>
                <c:pt idx="49">
                  <c:v>318.60000000000002</c:v>
                </c:pt>
                <c:pt idx="50">
                  <c:v>183.1</c:v>
                </c:pt>
                <c:pt idx="51">
                  <c:v>365.35559999999998</c:v>
                </c:pt>
                <c:pt idx="52">
                  <c:v>361.9</c:v>
                </c:pt>
                <c:pt idx="54">
                  <c:v>215.4</c:v>
                </c:pt>
                <c:pt idx="55">
                  <c:v>215.4</c:v>
                </c:pt>
                <c:pt idx="56">
                  <c:v>210</c:v>
                </c:pt>
                <c:pt idx="57">
                  <c:v>244.97600000000003</c:v>
                </c:pt>
                <c:pt idx="58">
                  <c:v>332.2</c:v>
                </c:pt>
                <c:pt idx="59">
                  <c:v>287.39999999999998</c:v>
                </c:pt>
                <c:pt idx="60">
                  <c:v>279</c:v>
                </c:pt>
                <c:pt idx="61">
                  <c:v>388.74880000000002</c:v>
                </c:pt>
                <c:pt idx="62">
                  <c:v>384.7</c:v>
                </c:pt>
                <c:pt idx="63">
                  <c:v>403.1</c:v>
                </c:pt>
                <c:pt idx="64">
                  <c:v>358.4</c:v>
                </c:pt>
                <c:pt idx="65">
                  <c:v>332.3</c:v>
                </c:pt>
                <c:pt idx="66">
                  <c:v>414.85280000000006</c:v>
                </c:pt>
                <c:pt idx="67">
                  <c:v>227.7</c:v>
                </c:pt>
              </c:numCache>
            </c:numRef>
          </c:yVal>
          <c:smooth val="0"/>
          <c:extLst>
            <c:ext xmlns:c16="http://schemas.microsoft.com/office/drawing/2014/chart" uri="{C3380CC4-5D6E-409C-BE32-E72D297353CC}">
              <c16:uniqueId val="{00000000-1B66-984E-B888-65BF3E2FF916}"/>
            </c:ext>
          </c:extLst>
        </c:ser>
        <c:ser>
          <c:idx val="9"/>
          <c:order val="1"/>
          <c:tx>
            <c:v>Bonanza Tuff (outflow)</c:v>
          </c:tx>
          <c:spPr>
            <a:ln w="31750">
              <a:noFill/>
            </a:ln>
          </c:spPr>
          <c:marker>
            <c:symbol val="diamond"/>
            <c:size val="7"/>
            <c:spPr>
              <a:noFill/>
              <a:ln>
                <a:solidFill>
                  <a:srgbClr val="800000"/>
                </a:solidFill>
              </a:ln>
            </c:spPr>
          </c:marker>
          <c:xVal>
            <c:numRef>
              <c:f>'2G. Rawley &amp; BZT'!$AE$55:$AE$87</c:f>
              <c:numCache>
                <c:formatCode>0</c:formatCode>
                <c:ptCount val="33"/>
                <c:pt idx="0">
                  <c:v>94.2</c:v>
                </c:pt>
                <c:pt idx="1">
                  <c:v>98.7</c:v>
                </c:pt>
                <c:pt idx="2">
                  <c:v>102</c:v>
                </c:pt>
                <c:pt idx="3">
                  <c:v>80</c:v>
                </c:pt>
                <c:pt idx="4">
                  <c:v>68.400000000000006</c:v>
                </c:pt>
                <c:pt idx="5">
                  <c:v>104</c:v>
                </c:pt>
                <c:pt idx="6">
                  <c:v>101</c:v>
                </c:pt>
                <c:pt idx="7">
                  <c:v>105</c:v>
                </c:pt>
                <c:pt idx="8">
                  <c:v>107</c:v>
                </c:pt>
                <c:pt idx="9">
                  <c:v>83.1</c:v>
                </c:pt>
                <c:pt idx="10">
                  <c:v>68</c:v>
                </c:pt>
                <c:pt idx="11">
                  <c:v>66</c:v>
                </c:pt>
                <c:pt idx="12">
                  <c:v>56.1</c:v>
                </c:pt>
                <c:pt idx="13">
                  <c:v>87</c:v>
                </c:pt>
                <c:pt idx="14">
                  <c:v>70.400000000000006</c:v>
                </c:pt>
                <c:pt idx="15">
                  <c:v>66</c:v>
                </c:pt>
                <c:pt idx="17">
                  <c:v>91.519200000000012</c:v>
                </c:pt>
                <c:pt idx="18">
                  <c:v>111.9906</c:v>
                </c:pt>
                <c:pt idx="19">
                  <c:v>71.348849999999999</c:v>
                </c:pt>
                <c:pt idx="20">
                  <c:v>70.646400000000014</c:v>
                </c:pt>
                <c:pt idx="21">
                  <c:v>104.5</c:v>
                </c:pt>
                <c:pt idx="22">
                  <c:v>98.3</c:v>
                </c:pt>
                <c:pt idx="23">
                  <c:v>113.7</c:v>
                </c:pt>
                <c:pt idx="25">
                  <c:v>83.8</c:v>
                </c:pt>
                <c:pt idx="26">
                  <c:v>78.613199999999992</c:v>
                </c:pt>
                <c:pt idx="27">
                  <c:v>72.7</c:v>
                </c:pt>
                <c:pt idx="28">
                  <c:v>73</c:v>
                </c:pt>
                <c:pt idx="29">
                  <c:v>71.2</c:v>
                </c:pt>
                <c:pt idx="30">
                  <c:v>70.900000000000006</c:v>
                </c:pt>
                <c:pt idx="31">
                  <c:v>68</c:v>
                </c:pt>
                <c:pt idx="32">
                  <c:v>62.2</c:v>
                </c:pt>
              </c:numCache>
            </c:numRef>
          </c:xVal>
          <c:yVal>
            <c:numRef>
              <c:f>'2G. Rawley &amp; BZT'!$Z$55:$Z$87</c:f>
              <c:numCache>
                <c:formatCode>0</c:formatCode>
                <c:ptCount val="33"/>
                <c:pt idx="0">
                  <c:v>446.1</c:v>
                </c:pt>
                <c:pt idx="1">
                  <c:v>548.6</c:v>
                </c:pt>
                <c:pt idx="2">
                  <c:v>524</c:v>
                </c:pt>
                <c:pt idx="3">
                  <c:v>430.6</c:v>
                </c:pt>
                <c:pt idx="4">
                  <c:v>326.89999999999998</c:v>
                </c:pt>
                <c:pt idx="5">
                  <c:v>513</c:v>
                </c:pt>
                <c:pt idx="6">
                  <c:v>528</c:v>
                </c:pt>
                <c:pt idx="7">
                  <c:v>460</c:v>
                </c:pt>
                <c:pt idx="8">
                  <c:v>445</c:v>
                </c:pt>
                <c:pt idx="9">
                  <c:v>260.8</c:v>
                </c:pt>
                <c:pt idx="10">
                  <c:v>202</c:v>
                </c:pt>
                <c:pt idx="11">
                  <c:v>218</c:v>
                </c:pt>
                <c:pt idx="12">
                  <c:v>208</c:v>
                </c:pt>
                <c:pt idx="13">
                  <c:v>212</c:v>
                </c:pt>
                <c:pt idx="14">
                  <c:v>220.6</c:v>
                </c:pt>
                <c:pt idx="15">
                  <c:v>218</c:v>
                </c:pt>
                <c:pt idx="17">
                  <c:v>529.94835</c:v>
                </c:pt>
                <c:pt idx="18">
                  <c:v>546.80714999999998</c:v>
                </c:pt>
                <c:pt idx="19">
                  <c:v>412.33815000000004</c:v>
                </c:pt>
                <c:pt idx="20">
                  <c:v>444.14910000000003</c:v>
                </c:pt>
                <c:pt idx="21">
                  <c:v>599.79999999999995</c:v>
                </c:pt>
                <c:pt idx="22">
                  <c:v>600.20000000000005</c:v>
                </c:pt>
                <c:pt idx="23">
                  <c:v>590.5</c:v>
                </c:pt>
                <c:pt idx="25">
                  <c:v>427.6</c:v>
                </c:pt>
                <c:pt idx="26">
                  <c:v>382.72480000000002</c:v>
                </c:pt>
                <c:pt idx="27">
                  <c:v>291.10000000000002</c:v>
                </c:pt>
                <c:pt idx="28">
                  <c:v>267.3</c:v>
                </c:pt>
                <c:pt idx="29">
                  <c:v>258.89999999999998</c:v>
                </c:pt>
                <c:pt idx="30">
                  <c:v>231.9</c:v>
                </c:pt>
                <c:pt idx="31">
                  <c:v>209</c:v>
                </c:pt>
                <c:pt idx="32">
                  <c:v>223.9</c:v>
                </c:pt>
              </c:numCache>
            </c:numRef>
          </c:yVal>
          <c:smooth val="0"/>
          <c:extLst>
            <c:ext xmlns:c16="http://schemas.microsoft.com/office/drawing/2014/chart" uri="{C3380CC4-5D6E-409C-BE32-E72D297353CC}">
              <c16:uniqueId val="{00000001-1B66-984E-B888-65BF3E2FF916}"/>
            </c:ext>
          </c:extLst>
        </c:ser>
        <c:ser>
          <c:idx val="7"/>
          <c:order val="2"/>
          <c:tx>
            <c:v>Bonanza Rawley</c:v>
          </c:tx>
          <c:spPr>
            <a:ln w="31750">
              <a:noFill/>
            </a:ln>
          </c:spPr>
          <c:marker>
            <c:symbol val="plus"/>
            <c:size val="8"/>
            <c:spPr>
              <a:ln>
                <a:solidFill>
                  <a:srgbClr val="800000"/>
                </a:solidFill>
              </a:ln>
            </c:spPr>
          </c:marker>
          <c:xVal>
            <c:numRef>
              <c:f>'2G. Rawley &amp; BZT'!$AE$7:$AE$46</c:f>
              <c:numCache>
                <c:formatCode>0</c:formatCode>
                <c:ptCount val="40"/>
                <c:pt idx="0">
                  <c:v>80</c:v>
                </c:pt>
                <c:pt idx="1">
                  <c:v>53.1</c:v>
                </c:pt>
                <c:pt idx="2">
                  <c:v>48.493200000000002</c:v>
                </c:pt>
                <c:pt idx="3">
                  <c:v>53.7</c:v>
                </c:pt>
                <c:pt idx="4">
                  <c:v>67.900000000000006</c:v>
                </c:pt>
                <c:pt idx="5">
                  <c:v>70.144649999999999</c:v>
                </c:pt>
                <c:pt idx="6">
                  <c:v>76.8</c:v>
                </c:pt>
                <c:pt idx="7">
                  <c:v>56.9</c:v>
                </c:pt>
                <c:pt idx="8">
                  <c:v>78</c:v>
                </c:pt>
                <c:pt idx="9">
                  <c:v>58.2</c:v>
                </c:pt>
                <c:pt idx="10">
                  <c:v>66.599999999999994</c:v>
                </c:pt>
                <c:pt idx="11">
                  <c:v>59.225000000000001</c:v>
                </c:pt>
                <c:pt idx="12">
                  <c:v>59.5</c:v>
                </c:pt>
                <c:pt idx="13">
                  <c:v>67.400000000000006</c:v>
                </c:pt>
                <c:pt idx="14">
                  <c:v>68.3</c:v>
                </c:pt>
                <c:pt idx="15">
                  <c:v>62.6</c:v>
                </c:pt>
                <c:pt idx="16">
                  <c:v>61.645600000000002</c:v>
                </c:pt>
                <c:pt idx="17">
                  <c:v>76.805999999999997</c:v>
                </c:pt>
                <c:pt idx="18">
                  <c:v>65.628900000000002</c:v>
                </c:pt>
                <c:pt idx="19">
                  <c:v>59.9</c:v>
                </c:pt>
                <c:pt idx="20">
                  <c:v>71</c:v>
                </c:pt>
                <c:pt idx="21">
                  <c:v>71</c:v>
                </c:pt>
                <c:pt idx="22">
                  <c:v>61.7</c:v>
                </c:pt>
                <c:pt idx="23">
                  <c:v>50.777100000000004</c:v>
                </c:pt>
                <c:pt idx="24">
                  <c:v>64.5</c:v>
                </c:pt>
                <c:pt idx="25">
                  <c:v>74.645999999999987</c:v>
                </c:pt>
                <c:pt idx="26">
                  <c:v>63.6</c:v>
                </c:pt>
                <c:pt idx="27">
                  <c:v>104</c:v>
                </c:pt>
                <c:pt idx="28">
                  <c:v>64</c:v>
                </c:pt>
                <c:pt idx="29">
                  <c:v>57</c:v>
                </c:pt>
                <c:pt idx="30">
                  <c:v>17.5</c:v>
                </c:pt>
                <c:pt idx="31">
                  <c:v>13.9</c:v>
                </c:pt>
                <c:pt idx="32">
                  <c:v>52.7</c:v>
                </c:pt>
                <c:pt idx="33">
                  <c:v>65.599999999999994</c:v>
                </c:pt>
                <c:pt idx="34">
                  <c:v>69.5</c:v>
                </c:pt>
                <c:pt idx="35">
                  <c:v>77.8</c:v>
                </c:pt>
                <c:pt idx="36">
                  <c:v>52.583400000000005</c:v>
                </c:pt>
                <c:pt idx="37">
                  <c:v>66.8</c:v>
                </c:pt>
              </c:numCache>
            </c:numRef>
          </c:xVal>
          <c:yVal>
            <c:numRef>
              <c:f>'2G. Rawley &amp; BZT'!$Z$7:$Z$50</c:f>
              <c:numCache>
                <c:formatCode>0</c:formatCode>
                <c:ptCount val="44"/>
                <c:pt idx="0">
                  <c:v>350.4</c:v>
                </c:pt>
                <c:pt idx="1">
                  <c:v>252.4</c:v>
                </c:pt>
                <c:pt idx="2">
                  <c:v>258.83120000000002</c:v>
                </c:pt>
                <c:pt idx="3">
                  <c:v>260.89999999999998</c:v>
                </c:pt>
                <c:pt idx="4">
                  <c:v>402.4</c:v>
                </c:pt>
                <c:pt idx="5">
                  <c:v>262.71630000000005</c:v>
                </c:pt>
                <c:pt idx="6">
                  <c:v>408.4</c:v>
                </c:pt>
                <c:pt idx="7">
                  <c:v>229.8</c:v>
                </c:pt>
                <c:pt idx="8">
                  <c:v>417.7</c:v>
                </c:pt>
                <c:pt idx="9">
                  <c:v>229.4</c:v>
                </c:pt>
                <c:pt idx="10">
                  <c:v>280.60000000000002</c:v>
                </c:pt>
                <c:pt idx="11">
                  <c:v>291.59137500000003</c:v>
                </c:pt>
                <c:pt idx="12">
                  <c:v>308.39999999999998</c:v>
                </c:pt>
                <c:pt idx="13">
                  <c:v>368.6</c:v>
                </c:pt>
                <c:pt idx="14">
                  <c:v>342.7</c:v>
                </c:pt>
                <c:pt idx="15">
                  <c:v>351.8</c:v>
                </c:pt>
                <c:pt idx="16">
                  <c:v>325.39640000000003</c:v>
                </c:pt>
                <c:pt idx="17">
                  <c:v>431.82040000000001</c:v>
                </c:pt>
                <c:pt idx="18">
                  <c:v>285.89715000000007</c:v>
                </c:pt>
                <c:pt idx="19">
                  <c:v>296.89999999999998</c:v>
                </c:pt>
                <c:pt idx="20">
                  <c:v>312</c:v>
                </c:pt>
                <c:pt idx="21">
                  <c:v>307</c:v>
                </c:pt>
                <c:pt idx="22">
                  <c:v>310.2</c:v>
                </c:pt>
                <c:pt idx="23">
                  <c:v>251.67780000000002</c:v>
                </c:pt>
                <c:pt idx="24">
                  <c:v>316.3</c:v>
                </c:pt>
                <c:pt idx="25">
                  <c:v>412.85399999999998</c:v>
                </c:pt>
                <c:pt idx="26">
                  <c:v>362.1</c:v>
                </c:pt>
                <c:pt idx="27">
                  <c:v>419</c:v>
                </c:pt>
                <c:pt idx="28">
                  <c:v>377.7</c:v>
                </c:pt>
                <c:pt idx="29">
                  <c:v>254.2</c:v>
                </c:pt>
                <c:pt idx="30">
                  <c:v>351.4</c:v>
                </c:pt>
                <c:pt idx="31">
                  <c:v>388.8</c:v>
                </c:pt>
                <c:pt idx="32">
                  <c:v>376.6</c:v>
                </c:pt>
                <c:pt idx="33">
                  <c:v>354.6</c:v>
                </c:pt>
                <c:pt idx="34">
                  <c:v>312.3</c:v>
                </c:pt>
                <c:pt idx="35">
                  <c:v>263.39999999999998</c:v>
                </c:pt>
                <c:pt idx="36">
                  <c:v>339.38370000000009</c:v>
                </c:pt>
                <c:pt idx="37">
                  <c:v>277.3</c:v>
                </c:pt>
                <c:pt idx="40">
                  <c:v>491</c:v>
                </c:pt>
                <c:pt idx="41">
                  <c:v>493</c:v>
                </c:pt>
                <c:pt idx="42">
                  <c:v>478.7</c:v>
                </c:pt>
                <c:pt idx="43">
                  <c:v>502.3</c:v>
                </c:pt>
              </c:numCache>
            </c:numRef>
          </c:yVal>
          <c:smooth val="0"/>
          <c:extLst>
            <c:ext xmlns:c16="http://schemas.microsoft.com/office/drawing/2014/chart" uri="{C3380CC4-5D6E-409C-BE32-E72D297353CC}">
              <c16:uniqueId val="{00000002-1B66-984E-B888-65BF3E2FF916}"/>
            </c:ext>
          </c:extLst>
        </c:ser>
        <c:ser>
          <c:idx val="3"/>
          <c:order val="3"/>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Cr'!$AH$5:$AH$22</c:f>
              <c:numCache>
                <c:formatCode>0</c:formatCode>
                <c:ptCount val="18"/>
                <c:pt idx="0">
                  <c:v>61</c:v>
                </c:pt>
                <c:pt idx="1">
                  <c:v>63.4</c:v>
                </c:pt>
                <c:pt idx="2">
                  <c:v>65.8</c:v>
                </c:pt>
                <c:pt idx="3">
                  <c:v>40.700000000000003</c:v>
                </c:pt>
                <c:pt idx="4">
                  <c:v>63.4</c:v>
                </c:pt>
                <c:pt idx="5">
                  <c:v>52.1</c:v>
                </c:pt>
                <c:pt idx="6">
                  <c:v>57.9</c:v>
                </c:pt>
                <c:pt idx="7">
                  <c:v>70.28</c:v>
                </c:pt>
                <c:pt idx="8">
                  <c:v>66.5</c:v>
                </c:pt>
                <c:pt idx="9">
                  <c:v>80.822000000000003</c:v>
                </c:pt>
                <c:pt idx="10">
                  <c:v>73.5</c:v>
                </c:pt>
                <c:pt idx="11">
                  <c:v>69.476799999999997</c:v>
                </c:pt>
                <c:pt idx="12">
                  <c:v>64.599999999999994</c:v>
                </c:pt>
                <c:pt idx="13">
                  <c:v>74.400000000000006</c:v>
                </c:pt>
                <c:pt idx="14">
                  <c:v>95</c:v>
                </c:pt>
                <c:pt idx="15">
                  <c:v>69.599999999999994</c:v>
                </c:pt>
                <c:pt idx="16" formatCode="General">
                  <c:v>45</c:v>
                </c:pt>
                <c:pt idx="17">
                  <c:v>42.300000000000004</c:v>
                </c:pt>
              </c:numCache>
            </c:numRef>
          </c:xVal>
          <c:yVal>
            <c:numRef>
              <c:f>'2E. Jacks Cr'!$AC$5:$AC$22</c:f>
              <c:numCache>
                <c:formatCode>0</c:formatCode>
                <c:ptCount val="18"/>
                <c:pt idx="0">
                  <c:v>228.8</c:v>
                </c:pt>
                <c:pt idx="1">
                  <c:v>208.1</c:v>
                </c:pt>
                <c:pt idx="2">
                  <c:v>216</c:v>
                </c:pt>
                <c:pt idx="3">
                  <c:v>175.7</c:v>
                </c:pt>
                <c:pt idx="4">
                  <c:v>257.3</c:v>
                </c:pt>
                <c:pt idx="5">
                  <c:v>203.8</c:v>
                </c:pt>
                <c:pt idx="6">
                  <c:v>265.2</c:v>
                </c:pt>
                <c:pt idx="7">
                  <c:v>301.80240000000003</c:v>
                </c:pt>
                <c:pt idx="8">
                  <c:v>334.3</c:v>
                </c:pt>
                <c:pt idx="9">
                  <c:v>430.61559999999997</c:v>
                </c:pt>
                <c:pt idx="10">
                  <c:v>356.5</c:v>
                </c:pt>
                <c:pt idx="11">
                  <c:v>338.64920000000001</c:v>
                </c:pt>
                <c:pt idx="12">
                  <c:v>237.7</c:v>
                </c:pt>
                <c:pt idx="13">
                  <c:v>402.3</c:v>
                </c:pt>
                <c:pt idx="14">
                  <c:v>290.7</c:v>
                </c:pt>
                <c:pt idx="15">
                  <c:v>227.1</c:v>
                </c:pt>
                <c:pt idx="16" formatCode="General">
                  <c:v>256</c:v>
                </c:pt>
                <c:pt idx="17">
                  <c:v>133.9</c:v>
                </c:pt>
              </c:numCache>
            </c:numRef>
          </c:yVal>
          <c:smooth val="0"/>
          <c:extLst>
            <c:ext xmlns:c16="http://schemas.microsoft.com/office/drawing/2014/chart" uri="{C3380CC4-5D6E-409C-BE32-E72D297353CC}">
              <c16:uniqueId val="{00000003-1B66-984E-B888-65BF3E2FF916}"/>
            </c:ext>
          </c:extLst>
        </c:ser>
        <c:ser>
          <c:idx val="4"/>
          <c:order val="4"/>
          <c:tx>
            <c:v>Tracy volcano</c:v>
          </c:tx>
          <c:spPr>
            <a:ln w="31750">
              <a:noFill/>
            </a:ln>
          </c:spPr>
          <c:marker>
            <c:symbol val="circle"/>
            <c:size val="6"/>
            <c:spPr>
              <a:solidFill>
                <a:srgbClr val="FFFF00"/>
              </a:solidFill>
              <a:ln>
                <a:solidFill>
                  <a:srgbClr val="660066"/>
                </a:solidFill>
              </a:ln>
            </c:spPr>
          </c:marker>
          <c:xVal>
            <c:numRef>
              <c:f>'2D. Tracy Volc'!$AG$5:$AG$30</c:f>
              <c:numCache>
                <c:formatCode>0</c:formatCode>
                <c:ptCount val="26"/>
                <c:pt idx="0">
                  <c:v>98.443349999999995</c:v>
                </c:pt>
                <c:pt idx="1">
                  <c:v>60.099999999999994</c:v>
                </c:pt>
                <c:pt idx="2">
                  <c:v>53.185500000000005</c:v>
                </c:pt>
                <c:pt idx="3">
                  <c:v>48</c:v>
                </c:pt>
                <c:pt idx="4">
                  <c:v>55.593900000000005</c:v>
                </c:pt>
                <c:pt idx="5">
                  <c:v>59.005800000000001</c:v>
                </c:pt>
                <c:pt idx="6">
                  <c:v>55.794600000000003</c:v>
                </c:pt>
                <c:pt idx="7">
                  <c:v>54.891450000000006</c:v>
                </c:pt>
                <c:pt idx="8">
                  <c:v>63.421200000000006</c:v>
                </c:pt>
                <c:pt idx="9">
                  <c:v>57.400200000000005</c:v>
                </c:pt>
                <c:pt idx="10">
                  <c:v>63.92295</c:v>
                </c:pt>
                <c:pt idx="11">
                  <c:v>40.641750000000002</c:v>
                </c:pt>
                <c:pt idx="12">
                  <c:v>55</c:v>
                </c:pt>
                <c:pt idx="13">
                  <c:v>66.833100000000002</c:v>
                </c:pt>
                <c:pt idx="14">
                  <c:v>64.725750000000005</c:v>
                </c:pt>
                <c:pt idx="15">
                  <c:v>56</c:v>
                </c:pt>
                <c:pt idx="16">
                  <c:v>64.3</c:v>
                </c:pt>
                <c:pt idx="17">
                  <c:v>88</c:v>
                </c:pt>
                <c:pt idx="18">
                  <c:v>117</c:v>
                </c:pt>
                <c:pt idx="19">
                  <c:v>103</c:v>
                </c:pt>
                <c:pt idx="20">
                  <c:v>89</c:v>
                </c:pt>
                <c:pt idx="21">
                  <c:v>97</c:v>
                </c:pt>
                <c:pt idx="22">
                  <c:v>71.549549999999996</c:v>
                </c:pt>
                <c:pt idx="23">
                  <c:v>66.331350000000015</c:v>
                </c:pt>
                <c:pt idx="24" formatCode="General">
                  <c:v>76</c:v>
                </c:pt>
                <c:pt idx="25">
                  <c:v>90</c:v>
                </c:pt>
              </c:numCache>
            </c:numRef>
          </c:xVal>
          <c:yVal>
            <c:numRef>
              <c:f>'2D. Tracy Volc'!$AB$5:$AB$30</c:f>
              <c:numCache>
                <c:formatCode>0</c:formatCode>
                <c:ptCount val="26"/>
                <c:pt idx="0">
                  <c:v>283.9905</c:v>
                </c:pt>
                <c:pt idx="1">
                  <c:v>254.1</c:v>
                </c:pt>
                <c:pt idx="2">
                  <c:v>237.12705000000003</c:v>
                </c:pt>
                <c:pt idx="3">
                  <c:v>250</c:v>
                </c:pt>
                <c:pt idx="4">
                  <c:v>239.93685000000002</c:v>
                </c:pt>
                <c:pt idx="5">
                  <c:v>238.03020000000004</c:v>
                </c:pt>
                <c:pt idx="6">
                  <c:v>228.39660000000001</c:v>
                </c:pt>
                <c:pt idx="7">
                  <c:v>238.4316</c:v>
                </c:pt>
                <c:pt idx="8">
                  <c:v>283.08734999999996</c:v>
                </c:pt>
                <c:pt idx="9">
                  <c:v>260.20755000000003</c:v>
                </c:pt>
                <c:pt idx="10">
                  <c:v>287.50274999999999</c:v>
                </c:pt>
                <c:pt idx="11">
                  <c:v>180.83070000000004</c:v>
                </c:pt>
                <c:pt idx="12">
                  <c:v>232</c:v>
                </c:pt>
                <c:pt idx="13">
                  <c:v>316.50389999999999</c:v>
                </c:pt>
                <c:pt idx="14">
                  <c:v>319.31369999999998</c:v>
                </c:pt>
                <c:pt idx="15">
                  <c:v>231</c:v>
                </c:pt>
                <c:pt idx="16">
                  <c:v>315.3</c:v>
                </c:pt>
                <c:pt idx="17">
                  <c:v>380</c:v>
                </c:pt>
                <c:pt idx="18">
                  <c:v>401</c:v>
                </c:pt>
                <c:pt idx="19">
                  <c:v>390</c:v>
                </c:pt>
                <c:pt idx="20">
                  <c:v>363</c:v>
                </c:pt>
                <c:pt idx="21">
                  <c:v>399</c:v>
                </c:pt>
                <c:pt idx="22">
                  <c:v>328.04415</c:v>
                </c:pt>
                <c:pt idx="23">
                  <c:v>337.07565000000005</c:v>
                </c:pt>
                <c:pt idx="24" formatCode="General">
                  <c:v>247</c:v>
                </c:pt>
                <c:pt idx="25">
                  <c:v>284</c:v>
                </c:pt>
              </c:numCache>
            </c:numRef>
          </c:yVal>
          <c:smooth val="0"/>
          <c:extLst>
            <c:ext xmlns:c16="http://schemas.microsoft.com/office/drawing/2014/chart" uri="{C3380CC4-5D6E-409C-BE32-E72D297353CC}">
              <c16:uniqueId val="{00000004-1B66-984E-B888-65BF3E2FF916}"/>
            </c:ext>
          </c:extLst>
        </c:ser>
        <c:ser>
          <c:idx val="0"/>
          <c:order val="5"/>
          <c:tx>
            <c:v>Biedell-Lime</c:v>
          </c:tx>
          <c:spPr>
            <a:ln w="31750">
              <a:noFill/>
            </a:ln>
          </c:spPr>
          <c:xVal>
            <c:numRef>
              <c:f>'2A. BLVC'!$AJ$5:$AJ$77</c:f>
              <c:numCache>
                <c:formatCode>0</c:formatCode>
                <c:ptCount val="73"/>
                <c:pt idx="0">
                  <c:v>36.1</c:v>
                </c:pt>
                <c:pt idx="1">
                  <c:v>47.689</c:v>
                </c:pt>
                <c:pt idx="2">
                  <c:v>36.6</c:v>
                </c:pt>
                <c:pt idx="3">
                  <c:v>51.8</c:v>
                </c:pt>
                <c:pt idx="4">
                  <c:v>46.9</c:v>
                </c:pt>
                <c:pt idx="5">
                  <c:v>67.596000000000004</c:v>
                </c:pt>
                <c:pt idx="7">
                  <c:v>41.9</c:v>
                </c:pt>
                <c:pt idx="8">
                  <c:v>52.322399999999995</c:v>
                </c:pt>
                <c:pt idx="10">
                  <c:v>48.710400000000007</c:v>
                </c:pt>
                <c:pt idx="11">
                  <c:v>62.952000000000012</c:v>
                </c:pt>
                <c:pt idx="12">
                  <c:v>39.9</c:v>
                </c:pt>
                <c:pt idx="13">
                  <c:v>62</c:v>
                </c:pt>
                <c:pt idx="16">
                  <c:v>43.9</c:v>
                </c:pt>
                <c:pt idx="17">
                  <c:v>44.5</c:v>
                </c:pt>
                <c:pt idx="18">
                  <c:v>48.091200000000001</c:v>
                </c:pt>
                <c:pt idx="19">
                  <c:v>42.199999999999996</c:v>
                </c:pt>
                <c:pt idx="20">
                  <c:v>42.300000000000004</c:v>
                </c:pt>
                <c:pt idx="22">
                  <c:v>49.948799999999999</c:v>
                </c:pt>
                <c:pt idx="23">
                  <c:v>54.692999999999998</c:v>
                </c:pt>
                <c:pt idx="24">
                  <c:v>46.3</c:v>
                </c:pt>
                <c:pt idx="25">
                  <c:v>39.1</c:v>
                </c:pt>
                <c:pt idx="26">
                  <c:v>42.900000000000006</c:v>
                </c:pt>
                <c:pt idx="28">
                  <c:v>38.299999999999997</c:v>
                </c:pt>
                <c:pt idx="29">
                  <c:v>41.984699999999989</c:v>
                </c:pt>
                <c:pt idx="30">
                  <c:v>33.952799999999996</c:v>
                </c:pt>
                <c:pt idx="32">
                  <c:v>41.3</c:v>
                </c:pt>
                <c:pt idx="33">
                  <c:v>41.3</c:v>
                </c:pt>
                <c:pt idx="34">
                  <c:v>41.583699999999993</c:v>
                </c:pt>
                <c:pt idx="35">
                  <c:v>37.1</c:v>
                </c:pt>
                <c:pt idx="38">
                  <c:v>40.099999999999994</c:v>
                </c:pt>
                <c:pt idx="40">
                  <c:v>39</c:v>
                </c:pt>
                <c:pt idx="41">
                  <c:v>37</c:v>
                </c:pt>
                <c:pt idx="42">
                  <c:v>32</c:v>
                </c:pt>
                <c:pt idx="43">
                  <c:v>35.200000000000003</c:v>
                </c:pt>
                <c:pt idx="44">
                  <c:v>37.5</c:v>
                </c:pt>
                <c:pt idx="47">
                  <c:v>27</c:v>
                </c:pt>
                <c:pt idx="48">
                  <c:v>36</c:v>
                </c:pt>
                <c:pt idx="52">
                  <c:v>44</c:v>
                </c:pt>
                <c:pt idx="62">
                  <c:v>50</c:v>
                </c:pt>
                <c:pt idx="68">
                  <c:v>49</c:v>
                </c:pt>
                <c:pt idx="72">
                  <c:v>48</c:v>
                </c:pt>
              </c:numCache>
            </c:numRef>
          </c:xVal>
          <c:yVal>
            <c:numRef>
              <c:f>'2A. BLVC'!$AE$5:$AE$77</c:f>
              <c:numCache>
                <c:formatCode>0</c:formatCode>
                <c:ptCount val="73"/>
                <c:pt idx="0">
                  <c:v>181.10043999999999</c:v>
                </c:pt>
                <c:pt idx="1">
                  <c:v>169.84151250000002</c:v>
                </c:pt>
                <c:pt idx="2">
                  <c:v>197.91118000000003</c:v>
                </c:pt>
                <c:pt idx="3">
                  <c:v>231.42889</c:v>
                </c:pt>
                <c:pt idx="4">
                  <c:v>224.39719999999997</c:v>
                </c:pt>
                <c:pt idx="5">
                  <c:v>337.50025000000005</c:v>
                </c:pt>
                <c:pt idx="7">
                  <c:v>199.5188</c:v>
                </c:pt>
                <c:pt idx="8">
                  <c:v>253.93405000000001</c:v>
                </c:pt>
                <c:pt idx="10">
                  <c:v>189.11929000000001</c:v>
                </c:pt>
                <c:pt idx="11">
                  <c:v>214.18915000000004</c:v>
                </c:pt>
                <c:pt idx="12">
                  <c:v>183.17583999999999</c:v>
                </c:pt>
                <c:pt idx="13">
                  <c:v>132</c:v>
                </c:pt>
                <c:pt idx="16">
                  <c:v>229.06189999999998</c:v>
                </c:pt>
                <c:pt idx="17">
                  <c:v>226.44792999999999</c:v>
                </c:pt>
                <c:pt idx="18">
                  <c:v>236.30362000000002</c:v>
                </c:pt>
                <c:pt idx="19">
                  <c:v>199.98657999999998</c:v>
                </c:pt>
                <c:pt idx="20">
                  <c:v>207.87310000000002</c:v>
                </c:pt>
                <c:pt idx="22">
                  <c:v>226.62217000000004</c:v>
                </c:pt>
                <c:pt idx="23">
                  <c:v>225.37653750000004</c:v>
                </c:pt>
                <c:pt idx="24">
                  <c:v>224.06122000000005</c:v>
                </c:pt>
                <c:pt idx="25">
                  <c:v>184.52485000000001</c:v>
                </c:pt>
                <c:pt idx="26">
                  <c:v>197.49610000000001</c:v>
                </c:pt>
                <c:pt idx="28">
                  <c:v>212.16532000000001</c:v>
                </c:pt>
                <c:pt idx="29">
                  <c:v>190.98655375000001</c:v>
                </c:pt>
                <c:pt idx="30">
                  <c:v>175.66717</c:v>
                </c:pt>
                <c:pt idx="32">
                  <c:v>170.30836000000002</c:v>
                </c:pt>
                <c:pt idx="33">
                  <c:v>221.77828000000002</c:v>
                </c:pt>
                <c:pt idx="34">
                  <c:v>172.096765</c:v>
                </c:pt>
                <c:pt idx="35">
                  <c:v>204.90911999999997</c:v>
                </c:pt>
                <c:pt idx="38">
                  <c:v>165.43117000000001</c:v>
                </c:pt>
                <c:pt idx="40">
                  <c:v>163</c:v>
                </c:pt>
                <c:pt idx="41">
                  <c:v>156</c:v>
                </c:pt>
                <c:pt idx="42">
                  <c:v>148</c:v>
                </c:pt>
                <c:pt idx="43">
                  <c:v>179.44012000000001</c:v>
                </c:pt>
                <c:pt idx="44">
                  <c:v>212.02390000000003</c:v>
                </c:pt>
                <c:pt idx="47" formatCode="General">
                  <c:v>140</c:v>
                </c:pt>
                <c:pt idx="48" formatCode="General">
                  <c:v>177</c:v>
                </c:pt>
                <c:pt idx="49" formatCode="General">
                  <c:v>195</c:v>
                </c:pt>
                <c:pt idx="50" formatCode="General">
                  <c:v>197</c:v>
                </c:pt>
                <c:pt idx="51" formatCode="General">
                  <c:v>214</c:v>
                </c:pt>
                <c:pt idx="52" formatCode="General">
                  <c:v>195</c:v>
                </c:pt>
                <c:pt idx="53" formatCode="General">
                  <c:v>244</c:v>
                </c:pt>
                <c:pt idx="54" formatCode="General">
                  <c:v>204</c:v>
                </c:pt>
                <c:pt idx="55" formatCode="General">
                  <c:v>202</c:v>
                </c:pt>
                <c:pt idx="56" formatCode="General">
                  <c:v>228</c:v>
                </c:pt>
                <c:pt idx="57" formatCode="General">
                  <c:v>224</c:v>
                </c:pt>
                <c:pt idx="58" formatCode="General">
                  <c:v>234</c:v>
                </c:pt>
                <c:pt idx="59" formatCode="General">
                  <c:v>252</c:v>
                </c:pt>
                <c:pt idx="60" formatCode="General">
                  <c:v>239</c:v>
                </c:pt>
                <c:pt idx="61" formatCode="General">
                  <c:v>200</c:v>
                </c:pt>
                <c:pt idx="62" formatCode="General">
                  <c:v>254</c:v>
                </c:pt>
                <c:pt idx="63" formatCode="General">
                  <c:v>235</c:v>
                </c:pt>
                <c:pt idx="64" formatCode="General">
                  <c:v>188</c:v>
                </c:pt>
                <c:pt idx="65" formatCode="General">
                  <c:v>250</c:v>
                </c:pt>
                <c:pt idx="66" formatCode="General">
                  <c:v>199</c:v>
                </c:pt>
                <c:pt idx="67" formatCode="General">
                  <c:v>247</c:v>
                </c:pt>
                <c:pt idx="68" formatCode="General">
                  <c:v>203</c:v>
                </c:pt>
                <c:pt idx="69" formatCode="General">
                  <c:v>220</c:v>
                </c:pt>
                <c:pt idx="70" formatCode="General">
                  <c:v>250</c:v>
                </c:pt>
                <c:pt idx="71" formatCode="General">
                  <c:v>248</c:v>
                </c:pt>
                <c:pt idx="72" formatCode="General">
                  <c:v>251</c:v>
                </c:pt>
              </c:numCache>
            </c:numRef>
          </c:yVal>
          <c:smooth val="0"/>
          <c:extLst>
            <c:ext xmlns:c16="http://schemas.microsoft.com/office/drawing/2014/chart" uri="{C3380CC4-5D6E-409C-BE32-E72D297353CC}">
              <c16:uniqueId val="{00000005-1B66-984E-B888-65BF3E2FF916}"/>
            </c:ext>
          </c:extLst>
        </c:ser>
        <c:ser>
          <c:idx val="2"/>
          <c:order val="6"/>
          <c:tx>
            <c:v>Baughman</c:v>
          </c:tx>
          <c:spPr>
            <a:ln w="31750">
              <a:noFill/>
            </a:ln>
          </c:spPr>
          <c:marker>
            <c:spPr>
              <a:solidFill>
                <a:schemeClr val="accent5">
                  <a:lumMod val="20000"/>
                  <a:lumOff val="80000"/>
                </a:schemeClr>
              </a:solidFill>
              <a:ln>
                <a:solidFill>
                  <a:srgbClr val="008000"/>
                </a:solidFill>
              </a:ln>
            </c:spPr>
          </c:marker>
          <c:xVal>
            <c:numRef>
              <c:f>'2B. Baughman'!$AJ$6:$AJ$40</c:f>
              <c:numCache>
                <c:formatCode>0</c:formatCode>
                <c:ptCount val="35"/>
                <c:pt idx="0">
                  <c:v>38.299999999999997</c:v>
                </c:pt>
                <c:pt idx="1">
                  <c:v>25.799999999999997</c:v>
                </c:pt>
                <c:pt idx="2">
                  <c:v>39.1</c:v>
                </c:pt>
                <c:pt idx="3">
                  <c:v>49.699999999999996</c:v>
                </c:pt>
                <c:pt idx="4">
                  <c:v>61.877699999999997</c:v>
                </c:pt>
                <c:pt idx="5">
                  <c:v>47.079799999999992</c:v>
                </c:pt>
                <c:pt idx="6">
                  <c:v>50.671200000000006</c:v>
                </c:pt>
                <c:pt idx="7">
                  <c:v>44.066400000000002</c:v>
                </c:pt>
                <c:pt idx="9">
                  <c:v>56.059600000000003</c:v>
                </c:pt>
                <c:pt idx="10">
                  <c:v>53.082899999999995</c:v>
                </c:pt>
                <c:pt idx="11">
                  <c:v>49.02</c:v>
                </c:pt>
                <c:pt idx="12">
                  <c:v>57.205800000000004</c:v>
                </c:pt>
                <c:pt idx="13">
                  <c:v>40.041600000000003</c:v>
                </c:pt>
                <c:pt idx="14">
                  <c:v>64.809600000000003</c:v>
                </c:pt>
                <c:pt idx="15">
                  <c:v>49.226400000000005</c:v>
                </c:pt>
                <c:pt idx="16">
                  <c:v>40.144799999999996</c:v>
                </c:pt>
                <c:pt idx="20">
                  <c:v>35.700000000000003</c:v>
                </c:pt>
                <c:pt idx="31">
                  <c:v>51.6</c:v>
                </c:pt>
              </c:numCache>
            </c:numRef>
          </c:xVal>
          <c:yVal>
            <c:numRef>
              <c:f>'2B. Baughman'!$AE$6:$AE$40</c:f>
              <c:numCache>
                <c:formatCode>0</c:formatCode>
                <c:ptCount val="35"/>
                <c:pt idx="0">
                  <c:v>224.47630000000001</c:v>
                </c:pt>
                <c:pt idx="1">
                  <c:v>159.20497</c:v>
                </c:pt>
                <c:pt idx="2">
                  <c:v>212.85406000000003</c:v>
                </c:pt>
                <c:pt idx="3">
                  <c:v>354.08503000000002</c:v>
                </c:pt>
                <c:pt idx="4">
                  <c:v>317.33066124999999</c:v>
                </c:pt>
                <c:pt idx="5">
                  <c:v>274.70532250000002</c:v>
                </c:pt>
                <c:pt idx="6">
                  <c:v>288.78727000000003</c:v>
                </c:pt>
                <c:pt idx="7">
                  <c:v>258.92764</c:v>
                </c:pt>
                <c:pt idx="9">
                  <c:v>250.69900000000004</c:v>
                </c:pt>
                <c:pt idx="10">
                  <c:v>199.361245</c:v>
                </c:pt>
                <c:pt idx="11">
                  <c:v>197.67973000000001</c:v>
                </c:pt>
                <c:pt idx="12">
                  <c:v>288.56528000000003</c:v>
                </c:pt>
                <c:pt idx="13">
                  <c:v>352.78675000000004</c:v>
                </c:pt>
                <c:pt idx="14">
                  <c:v>303.97186000000005</c:v>
                </c:pt>
                <c:pt idx="15">
                  <c:v>283.08031000000005</c:v>
                </c:pt>
                <c:pt idx="16">
                  <c:v>211.23375999999999</c:v>
                </c:pt>
                <c:pt idx="18" formatCode="0_)">
                  <c:v>215</c:v>
                </c:pt>
                <c:pt idx="19" formatCode="0_)">
                  <c:v>193</c:v>
                </c:pt>
                <c:pt idx="20" formatCode="0_)">
                  <c:v>207</c:v>
                </c:pt>
                <c:pt idx="21" formatCode="0_)">
                  <c:v>221</c:v>
                </c:pt>
                <c:pt idx="22" formatCode="0_)">
                  <c:v>233</c:v>
                </c:pt>
                <c:pt idx="23" formatCode="0_)">
                  <c:v>294</c:v>
                </c:pt>
                <c:pt idx="24" formatCode="0_)">
                  <c:v>173</c:v>
                </c:pt>
                <c:pt idx="25" formatCode="0_)">
                  <c:v>315</c:v>
                </c:pt>
                <c:pt idx="26" formatCode="0_)">
                  <c:v>262</c:v>
                </c:pt>
                <c:pt idx="27" formatCode="0_)">
                  <c:v>240</c:v>
                </c:pt>
                <c:pt idx="28" formatCode="0_)">
                  <c:v>20</c:v>
                </c:pt>
                <c:pt idx="29" formatCode="0_)">
                  <c:v>189</c:v>
                </c:pt>
                <c:pt idx="30" formatCode="0_)">
                  <c:v>156</c:v>
                </c:pt>
                <c:pt idx="31" formatCode="0_)">
                  <c:v>159</c:v>
                </c:pt>
                <c:pt idx="32" formatCode="0_)">
                  <c:v>152</c:v>
                </c:pt>
                <c:pt idx="33" formatCode="0_)">
                  <c:v>152</c:v>
                </c:pt>
                <c:pt idx="34" formatCode="0_)">
                  <c:v>244</c:v>
                </c:pt>
              </c:numCache>
            </c:numRef>
          </c:yVal>
          <c:smooth val="0"/>
          <c:extLst>
            <c:ext xmlns:c16="http://schemas.microsoft.com/office/drawing/2014/chart" uri="{C3380CC4-5D6E-409C-BE32-E72D297353CC}">
              <c16:uniqueId val="{00000006-1B66-984E-B888-65BF3E2FF916}"/>
            </c:ext>
          </c:extLst>
        </c:ser>
        <c:ser>
          <c:idx val="6"/>
          <c:order val="7"/>
          <c:tx>
            <c:v>Summer Coon</c:v>
          </c:tx>
          <c:spPr>
            <a:ln w="31750">
              <a:noFill/>
            </a:ln>
          </c:spPr>
          <c:marker>
            <c:symbol val="circle"/>
            <c:size val="6"/>
            <c:spPr>
              <a:solidFill>
                <a:srgbClr val="CCFFCC"/>
              </a:solidFill>
              <a:ln>
                <a:solidFill>
                  <a:srgbClr val="008000"/>
                </a:solidFill>
              </a:ln>
            </c:spPr>
          </c:marker>
          <c:xVal>
            <c:numRef>
              <c:f>'2C. Summer Coon'!$AI$6:$AI$46</c:f>
              <c:numCache>
                <c:formatCode>0.0</c:formatCode>
                <c:ptCount val="41"/>
                <c:pt idx="0">
                  <c:v>42.7</c:v>
                </c:pt>
                <c:pt idx="1">
                  <c:v>38.5</c:v>
                </c:pt>
                <c:pt idx="2">
                  <c:v>31.8</c:v>
                </c:pt>
                <c:pt idx="3">
                  <c:v>36</c:v>
                </c:pt>
                <c:pt idx="4">
                  <c:v>50.6</c:v>
                </c:pt>
                <c:pt idx="5">
                  <c:v>47.8</c:v>
                </c:pt>
                <c:pt idx="13">
                  <c:v>30.8</c:v>
                </c:pt>
                <c:pt idx="21">
                  <c:v>36.4</c:v>
                </c:pt>
                <c:pt idx="24">
                  <c:v>36.1</c:v>
                </c:pt>
                <c:pt idx="31">
                  <c:v>32.1</c:v>
                </c:pt>
                <c:pt idx="39">
                  <c:v>56.7</c:v>
                </c:pt>
                <c:pt idx="40">
                  <c:v>35.9</c:v>
                </c:pt>
              </c:numCache>
            </c:numRef>
          </c:xVal>
          <c:yVal>
            <c:numRef>
              <c:f>'2C. Summer Coon'!$AA$6:$AA$46</c:f>
              <c:numCache>
                <c:formatCode>General</c:formatCode>
                <c:ptCount val="41"/>
                <c:pt idx="0">
                  <c:v>199</c:v>
                </c:pt>
                <c:pt idx="1">
                  <c:v>169</c:v>
                </c:pt>
                <c:pt idx="2">
                  <c:v>155</c:v>
                </c:pt>
                <c:pt idx="3">
                  <c:v>170</c:v>
                </c:pt>
                <c:pt idx="4">
                  <c:v>262</c:v>
                </c:pt>
                <c:pt idx="5">
                  <c:v>221</c:v>
                </c:pt>
                <c:pt idx="7">
                  <c:v>180</c:v>
                </c:pt>
                <c:pt idx="8">
                  <c:v>199</c:v>
                </c:pt>
                <c:pt idx="9">
                  <c:v>212</c:v>
                </c:pt>
                <c:pt idx="10">
                  <c:v>210</c:v>
                </c:pt>
                <c:pt idx="11">
                  <c:v>178</c:v>
                </c:pt>
                <c:pt idx="12">
                  <c:v>201</c:v>
                </c:pt>
                <c:pt idx="13">
                  <c:v>183</c:v>
                </c:pt>
                <c:pt idx="14">
                  <c:v>192</c:v>
                </c:pt>
                <c:pt idx="15">
                  <c:v>190</c:v>
                </c:pt>
                <c:pt idx="16">
                  <c:v>182</c:v>
                </c:pt>
                <c:pt idx="17">
                  <c:v>194</c:v>
                </c:pt>
                <c:pt idx="18">
                  <c:v>154</c:v>
                </c:pt>
                <c:pt idx="19">
                  <c:v>217</c:v>
                </c:pt>
                <c:pt idx="20">
                  <c:v>238</c:v>
                </c:pt>
                <c:pt idx="21">
                  <c:v>189</c:v>
                </c:pt>
                <c:pt idx="22">
                  <c:v>207</c:v>
                </c:pt>
                <c:pt idx="23">
                  <c:v>345</c:v>
                </c:pt>
                <c:pt idx="24">
                  <c:v>199</c:v>
                </c:pt>
                <c:pt idx="25">
                  <c:v>217</c:v>
                </c:pt>
                <c:pt idx="26">
                  <c:v>203</c:v>
                </c:pt>
                <c:pt idx="27">
                  <c:v>189</c:v>
                </c:pt>
                <c:pt idx="28">
                  <c:v>222</c:v>
                </c:pt>
                <c:pt idx="29">
                  <c:v>233</c:v>
                </c:pt>
                <c:pt idx="30">
                  <c:v>228</c:v>
                </c:pt>
                <c:pt idx="31">
                  <c:v>183</c:v>
                </c:pt>
                <c:pt idx="32">
                  <c:v>257</c:v>
                </c:pt>
                <c:pt idx="33">
                  <c:v>216</c:v>
                </c:pt>
                <c:pt idx="34">
                  <c:v>212</c:v>
                </c:pt>
                <c:pt idx="35">
                  <c:v>279</c:v>
                </c:pt>
                <c:pt idx="36">
                  <c:v>193</c:v>
                </c:pt>
                <c:pt idx="37">
                  <c:v>193</c:v>
                </c:pt>
                <c:pt idx="38">
                  <c:v>280</c:v>
                </c:pt>
                <c:pt idx="39">
                  <c:v>297</c:v>
                </c:pt>
                <c:pt idx="40">
                  <c:v>180</c:v>
                </c:pt>
              </c:numCache>
            </c:numRef>
          </c:yVal>
          <c:smooth val="0"/>
          <c:extLst>
            <c:ext xmlns:c16="http://schemas.microsoft.com/office/drawing/2014/chart" uri="{C3380CC4-5D6E-409C-BE32-E72D297353CC}">
              <c16:uniqueId val="{00000007-1B66-984E-B888-65BF3E2FF916}"/>
            </c:ext>
          </c:extLst>
        </c:ser>
        <c:ser>
          <c:idx val="5"/>
          <c:order val="8"/>
          <c:tx>
            <c:v>Platoro Conejos</c:v>
          </c:tx>
          <c:spPr>
            <a:ln w="31750">
              <a:noFill/>
            </a:ln>
          </c:spPr>
          <c:marker>
            <c:symbol val="plus"/>
            <c:size val="7"/>
            <c:spPr>
              <a:ln w="12700">
                <a:solidFill>
                  <a:schemeClr val="tx1"/>
                </a:solidFill>
              </a:ln>
            </c:spPr>
          </c:marker>
          <c:xVal>
            <c:strRef>
              <c:f>'2F. Platoro Conejos'!$AK$15:$AK$57</c:f>
              <c:strCache>
                <c:ptCount val="43"/>
                <c:pt idx="1">
                  <c:v>31</c:v>
                </c:pt>
                <c:pt idx="2">
                  <c:v>27</c:v>
                </c:pt>
                <c:pt idx="3">
                  <c:v>25</c:v>
                </c:pt>
                <c:pt idx="4">
                  <c:v>26</c:v>
                </c:pt>
                <c:pt idx="5">
                  <c:v>25</c:v>
                </c:pt>
                <c:pt idx="9">
                  <c:v>29</c:v>
                </c:pt>
                <c:pt idx="10">
                  <c:v>26</c:v>
                </c:pt>
                <c:pt idx="12">
                  <c:v>34</c:v>
                </c:pt>
                <c:pt idx="13">
                  <c:v>33</c:v>
                </c:pt>
                <c:pt idx="14">
                  <c:v>34</c:v>
                </c:pt>
                <c:pt idx="15">
                  <c:v>36</c:v>
                </c:pt>
                <c:pt idx="16">
                  <c:v>29</c:v>
                </c:pt>
                <c:pt idx="18">
                  <c:v>37</c:v>
                </c:pt>
                <c:pt idx="19">
                  <c:v>41</c:v>
                </c:pt>
                <c:pt idx="23">
                  <c:v>23</c:v>
                </c:pt>
                <c:pt idx="24">
                  <c:v>--</c:v>
                </c:pt>
                <c:pt idx="25">
                  <c:v>--</c:v>
                </c:pt>
                <c:pt idx="26">
                  <c:v>--</c:v>
                </c:pt>
                <c:pt idx="27">
                  <c:v>--</c:v>
                </c:pt>
                <c:pt idx="28">
                  <c:v>35</c:v>
                </c:pt>
                <c:pt idx="29">
                  <c:v>32</c:v>
                </c:pt>
                <c:pt idx="30">
                  <c:v>38</c:v>
                </c:pt>
                <c:pt idx="31">
                  <c:v>36</c:v>
                </c:pt>
                <c:pt idx="32">
                  <c:v>--</c:v>
                </c:pt>
                <c:pt idx="33">
                  <c:v>28</c:v>
                </c:pt>
                <c:pt idx="35">
                  <c:v>30</c:v>
                </c:pt>
                <c:pt idx="36">
                  <c:v>25</c:v>
                </c:pt>
                <c:pt idx="37">
                  <c:v>31</c:v>
                </c:pt>
                <c:pt idx="38">
                  <c:v>--</c:v>
                </c:pt>
                <c:pt idx="39">
                  <c:v>28</c:v>
                </c:pt>
                <c:pt idx="40">
                  <c:v>34</c:v>
                </c:pt>
                <c:pt idx="41">
                  <c:v>34</c:v>
                </c:pt>
                <c:pt idx="42">
                  <c:v>27</c:v>
                </c:pt>
              </c:strCache>
            </c:strRef>
          </c:xVal>
          <c:yVal>
            <c:numRef>
              <c:f>'2F. Platoro Conejos'!$AD$15:$AD$57</c:f>
              <c:numCache>
                <c:formatCode>0</c:formatCode>
                <c:ptCount val="43"/>
                <c:pt idx="1">
                  <c:v>202.77395999999999</c:v>
                </c:pt>
                <c:pt idx="2">
                  <c:v>155.7088</c:v>
                </c:pt>
                <c:pt idx="3">
                  <c:v>151.6112</c:v>
                </c:pt>
                <c:pt idx="4">
                  <c:v>123.9682</c:v>
                </c:pt>
                <c:pt idx="5">
                  <c:v>155.73339999999999</c:v>
                </c:pt>
                <c:pt idx="9">
                  <c:v>158.40089999999998</c:v>
                </c:pt>
                <c:pt idx="10">
                  <c:v>151.25733</c:v>
                </c:pt>
                <c:pt idx="12">
                  <c:v>217.37220000000002</c:v>
                </c:pt>
                <c:pt idx="13">
                  <c:v>218.81447999999997</c:v>
                </c:pt>
                <c:pt idx="14">
                  <c:v>206.9973</c:v>
                </c:pt>
                <c:pt idx="15">
                  <c:v>225.95</c:v>
                </c:pt>
                <c:pt idx="16">
                  <c:v>178.005</c:v>
                </c:pt>
                <c:pt idx="18">
                  <c:v>160.29749999999999</c:v>
                </c:pt>
                <c:pt idx="19">
                  <c:v>184.61850000000001</c:v>
                </c:pt>
                <c:pt idx="23" formatCode="General">
                  <c:v>144</c:v>
                </c:pt>
                <c:pt idx="24" formatCode="General">
                  <c:v>174</c:v>
                </c:pt>
                <c:pt idx="25" formatCode="General">
                  <c:v>215</c:v>
                </c:pt>
                <c:pt idx="26" formatCode="General">
                  <c:v>157</c:v>
                </c:pt>
                <c:pt idx="27" formatCode="General">
                  <c:v>183</c:v>
                </c:pt>
                <c:pt idx="28" formatCode="General">
                  <c:v>253</c:v>
                </c:pt>
                <c:pt idx="29" formatCode="General">
                  <c:v>200</c:v>
                </c:pt>
                <c:pt idx="30" formatCode="General">
                  <c:v>196</c:v>
                </c:pt>
                <c:pt idx="31" formatCode="General">
                  <c:v>229</c:v>
                </c:pt>
                <c:pt idx="32" formatCode="General">
                  <c:v>175</c:v>
                </c:pt>
                <c:pt idx="33" formatCode="General">
                  <c:v>153</c:v>
                </c:pt>
                <c:pt idx="35" formatCode="General">
                  <c:v>151</c:v>
                </c:pt>
                <c:pt idx="36" formatCode="General">
                  <c:v>134</c:v>
                </c:pt>
                <c:pt idx="37" formatCode="General">
                  <c:v>143</c:v>
                </c:pt>
                <c:pt idx="38" formatCode="General">
                  <c:v>149</c:v>
                </c:pt>
                <c:pt idx="39" formatCode="General">
                  <c:v>143</c:v>
                </c:pt>
                <c:pt idx="40" formatCode="General">
                  <c:v>155</c:v>
                </c:pt>
                <c:pt idx="41" formatCode="General">
                  <c:v>156</c:v>
                </c:pt>
                <c:pt idx="42" formatCode="General">
                  <c:v>160</c:v>
                </c:pt>
              </c:numCache>
            </c:numRef>
          </c:yVal>
          <c:smooth val="0"/>
          <c:extLst>
            <c:ext xmlns:c16="http://schemas.microsoft.com/office/drawing/2014/chart" uri="{C3380CC4-5D6E-409C-BE32-E72D297353CC}">
              <c16:uniqueId val="{00000008-1B66-984E-B888-65BF3E2FF916}"/>
            </c:ext>
          </c:extLst>
        </c:ser>
        <c:ser>
          <c:idx val="8"/>
          <c:order val="9"/>
          <c:tx>
            <c:v>W SJ Conejos</c:v>
          </c:tx>
          <c:spPr>
            <a:ln w="31750">
              <a:noFill/>
            </a:ln>
          </c:spPr>
          <c:yVal>
            <c:numLit>
              <c:formatCode>General</c:formatCode>
              <c:ptCount val="1"/>
              <c:pt idx="0">
                <c:v>1</c:v>
              </c:pt>
            </c:numLit>
          </c:yVal>
          <c:smooth val="0"/>
          <c:extLst>
            <c:ext xmlns:c16="http://schemas.microsoft.com/office/drawing/2014/chart" uri="{C3380CC4-5D6E-409C-BE32-E72D297353CC}">
              <c16:uniqueId val="{00000009-1B66-984E-B888-65BF3E2FF916}"/>
            </c:ext>
          </c:extLst>
        </c:ser>
        <c:dLbls>
          <c:showLegendKey val="0"/>
          <c:showVal val="0"/>
          <c:showCatName val="0"/>
          <c:showSerName val="0"/>
          <c:showPercent val="0"/>
          <c:showBubbleSize val="0"/>
        </c:dLbls>
        <c:axId val="2086544968"/>
        <c:axId val="2086549736"/>
      </c:scatterChart>
      <c:valAx>
        <c:axId val="2086544968"/>
        <c:scaling>
          <c:orientation val="minMax"/>
          <c:max val="120"/>
          <c:min val="20"/>
        </c:scaling>
        <c:delete val="0"/>
        <c:axPos val="b"/>
        <c:majorGridlines/>
        <c:title>
          <c:tx>
            <c:rich>
              <a:bodyPr/>
              <a:lstStyle/>
              <a:p>
                <a:pPr>
                  <a:defRPr/>
                </a:pPr>
                <a:r>
                  <a:rPr lang="en-US"/>
                  <a:t>La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6549736"/>
        <c:crosses val="autoZero"/>
        <c:crossBetween val="midCat"/>
        <c:majorUnit val="20"/>
        <c:minorUnit val="1"/>
      </c:valAx>
      <c:valAx>
        <c:axId val="2086549736"/>
        <c:scaling>
          <c:orientation val="minMax"/>
          <c:max val="600"/>
          <c:min val="100"/>
        </c:scaling>
        <c:delete val="0"/>
        <c:axPos val="l"/>
        <c:majorGridlines/>
        <c:title>
          <c:tx>
            <c:rich>
              <a:bodyPr rot="-5400000" vert="horz"/>
              <a:lstStyle/>
              <a:p>
                <a:pPr>
                  <a:defRPr/>
                </a:pPr>
                <a:r>
                  <a:rPr lang="en-US"/>
                  <a:t>Zr (ppm)</a:t>
                </a:r>
              </a:p>
            </c:rich>
          </c:tx>
          <c:overlay val="0"/>
        </c:title>
        <c:numFmt formatCode="0" sourceLinked="1"/>
        <c:majorTickMark val="out"/>
        <c:minorTickMark val="none"/>
        <c:tickLblPos val="nextTo"/>
        <c:crossAx val="2086544968"/>
        <c:crosses val="autoZero"/>
        <c:crossBetween val="midCat"/>
      </c:valAx>
    </c:plotArea>
    <c:legend>
      <c:legendPos val="r"/>
      <c:layout>
        <c:manualLayout>
          <c:xMode val="edge"/>
          <c:yMode val="edge"/>
          <c:x val="8.74102228504504E-2"/>
          <c:y val="7.9426598038336797E-3"/>
          <c:w val="0.22445565168636275"/>
          <c:h val="0.50748029216694013"/>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1"/>
          <c:order val="0"/>
          <c:tx>
            <c:v>Bonanza-postcollapse</c:v>
          </c:tx>
          <c:spPr>
            <a:ln w="31750">
              <a:noFill/>
            </a:ln>
          </c:spPr>
          <c:marker>
            <c:symbol val="star"/>
            <c:size val="6"/>
            <c:spPr>
              <a:ln>
                <a:solidFill>
                  <a:srgbClr val="800000"/>
                </a:solidFill>
              </a:ln>
            </c:spPr>
          </c:marker>
          <c:xVal>
            <c:numRef>
              <c:f>'2H. BZ caldera fill &amp; intrusion'!$AE$7:$AE$74</c:f>
              <c:numCache>
                <c:formatCode>0</c:formatCode>
                <c:ptCount val="68"/>
                <c:pt idx="0">
                  <c:v>38.700000000000003</c:v>
                </c:pt>
                <c:pt idx="2">
                  <c:v>74.099999999999994</c:v>
                </c:pt>
                <c:pt idx="3">
                  <c:v>65.628900000000002</c:v>
                </c:pt>
                <c:pt idx="5">
                  <c:v>70.8</c:v>
                </c:pt>
                <c:pt idx="6">
                  <c:v>63.3</c:v>
                </c:pt>
                <c:pt idx="7">
                  <c:v>80.721600000000009</c:v>
                </c:pt>
                <c:pt idx="8">
                  <c:v>89</c:v>
                </c:pt>
                <c:pt idx="9">
                  <c:v>110</c:v>
                </c:pt>
                <c:pt idx="10">
                  <c:v>92</c:v>
                </c:pt>
                <c:pt idx="12">
                  <c:v>81.900000000000006</c:v>
                </c:pt>
                <c:pt idx="13">
                  <c:v>59.5</c:v>
                </c:pt>
                <c:pt idx="14">
                  <c:v>63.120150000000002</c:v>
                </c:pt>
                <c:pt idx="16">
                  <c:v>80.900000000000006</c:v>
                </c:pt>
                <c:pt idx="17">
                  <c:v>47.967300000000009</c:v>
                </c:pt>
                <c:pt idx="18">
                  <c:v>68.5</c:v>
                </c:pt>
                <c:pt idx="20">
                  <c:v>95.834250000000011</c:v>
                </c:pt>
                <c:pt idx="21">
                  <c:v>92.823750000000004</c:v>
                </c:pt>
                <c:pt idx="22">
                  <c:v>77.670900000000003</c:v>
                </c:pt>
                <c:pt idx="23">
                  <c:v>65</c:v>
                </c:pt>
                <c:pt idx="24">
                  <c:v>56.625599999999999</c:v>
                </c:pt>
                <c:pt idx="25">
                  <c:v>46.685999999999993</c:v>
                </c:pt>
                <c:pt idx="29">
                  <c:v>57.1</c:v>
                </c:pt>
                <c:pt idx="30">
                  <c:v>59.9</c:v>
                </c:pt>
                <c:pt idx="31">
                  <c:v>63</c:v>
                </c:pt>
                <c:pt idx="33">
                  <c:v>99.697199999999995</c:v>
                </c:pt>
                <c:pt idx="34">
                  <c:v>62.7</c:v>
                </c:pt>
                <c:pt idx="35">
                  <c:v>63.3</c:v>
                </c:pt>
                <c:pt idx="36">
                  <c:v>81.7</c:v>
                </c:pt>
                <c:pt idx="37">
                  <c:v>66</c:v>
                </c:pt>
                <c:pt idx="38">
                  <c:v>77.400000000000006</c:v>
                </c:pt>
                <c:pt idx="39">
                  <c:v>67.400000000000006</c:v>
                </c:pt>
                <c:pt idx="40">
                  <c:v>70.28</c:v>
                </c:pt>
                <c:pt idx="41">
                  <c:v>77.269500000000008</c:v>
                </c:pt>
                <c:pt idx="42">
                  <c:v>81.684899999999999</c:v>
                </c:pt>
                <c:pt idx="44">
                  <c:v>60.6</c:v>
                </c:pt>
                <c:pt idx="45">
                  <c:v>64</c:v>
                </c:pt>
                <c:pt idx="46">
                  <c:v>69.5</c:v>
                </c:pt>
                <c:pt idx="47">
                  <c:v>61.5</c:v>
                </c:pt>
                <c:pt idx="48">
                  <c:v>57.9</c:v>
                </c:pt>
                <c:pt idx="49">
                  <c:v>62.7</c:v>
                </c:pt>
                <c:pt idx="50">
                  <c:v>51.7</c:v>
                </c:pt>
                <c:pt idx="51">
                  <c:v>78.412399999999991</c:v>
                </c:pt>
                <c:pt idx="52">
                  <c:v>73.7</c:v>
                </c:pt>
                <c:pt idx="54">
                  <c:v>43.4</c:v>
                </c:pt>
                <c:pt idx="55">
                  <c:v>51</c:v>
                </c:pt>
                <c:pt idx="56">
                  <c:v>52.8</c:v>
                </c:pt>
                <c:pt idx="57">
                  <c:v>55.320399999999999</c:v>
                </c:pt>
                <c:pt idx="58">
                  <c:v>66.7</c:v>
                </c:pt>
                <c:pt idx="59">
                  <c:v>65.400000000000006</c:v>
                </c:pt>
                <c:pt idx="60">
                  <c:v>58.2</c:v>
                </c:pt>
                <c:pt idx="61">
                  <c:v>75.802000000000007</c:v>
                </c:pt>
                <c:pt idx="62">
                  <c:v>71.400000000000006</c:v>
                </c:pt>
                <c:pt idx="63">
                  <c:v>67.599999999999994</c:v>
                </c:pt>
                <c:pt idx="64">
                  <c:v>67.7</c:v>
                </c:pt>
                <c:pt idx="65">
                  <c:v>64.3</c:v>
                </c:pt>
                <c:pt idx="66">
                  <c:v>71.986800000000002</c:v>
                </c:pt>
                <c:pt idx="67">
                  <c:v>50.1</c:v>
                </c:pt>
              </c:numCache>
            </c:numRef>
          </c:xVal>
          <c:yVal>
            <c:numRef>
              <c:f>'2H. BZ caldera fill &amp; intrusion'!$Z$7:$Z$74</c:f>
              <c:numCache>
                <c:formatCode>0</c:formatCode>
                <c:ptCount val="68"/>
                <c:pt idx="0">
                  <c:v>325.5</c:v>
                </c:pt>
                <c:pt idx="2">
                  <c:v>203</c:v>
                </c:pt>
                <c:pt idx="3">
                  <c:v>219.86685</c:v>
                </c:pt>
                <c:pt idx="5">
                  <c:v>431.8</c:v>
                </c:pt>
                <c:pt idx="6">
                  <c:v>266.10000000000002</c:v>
                </c:pt>
                <c:pt idx="7">
                  <c:v>403.10599999999999</c:v>
                </c:pt>
                <c:pt idx="8">
                  <c:v>471.6</c:v>
                </c:pt>
                <c:pt idx="9">
                  <c:v>530</c:v>
                </c:pt>
                <c:pt idx="10">
                  <c:v>465.5</c:v>
                </c:pt>
                <c:pt idx="12">
                  <c:v>363.9</c:v>
                </c:pt>
                <c:pt idx="13">
                  <c:v>261.2</c:v>
                </c:pt>
                <c:pt idx="14">
                  <c:v>205.7175</c:v>
                </c:pt>
                <c:pt idx="16">
                  <c:v>510.6</c:v>
                </c:pt>
                <c:pt idx="17">
                  <c:v>463.41630000000004</c:v>
                </c:pt>
                <c:pt idx="18">
                  <c:v>330.2</c:v>
                </c:pt>
                <c:pt idx="20">
                  <c:v>553.43025</c:v>
                </c:pt>
                <c:pt idx="21">
                  <c:v>563.36490000000003</c:v>
                </c:pt>
                <c:pt idx="22">
                  <c:v>393.0709500000001</c:v>
                </c:pt>
                <c:pt idx="23">
                  <c:v>332</c:v>
                </c:pt>
                <c:pt idx="24">
                  <c:v>286.84280000000001</c:v>
                </c:pt>
                <c:pt idx="25">
                  <c:v>233.93199999999999</c:v>
                </c:pt>
                <c:pt idx="29">
                  <c:v>378.4</c:v>
                </c:pt>
                <c:pt idx="30">
                  <c:v>390.3</c:v>
                </c:pt>
                <c:pt idx="31">
                  <c:v>383.3</c:v>
                </c:pt>
                <c:pt idx="33">
                  <c:v>553.40480000000002</c:v>
                </c:pt>
                <c:pt idx="34">
                  <c:v>256.89999999999998</c:v>
                </c:pt>
                <c:pt idx="35">
                  <c:v>254.4</c:v>
                </c:pt>
                <c:pt idx="36">
                  <c:v>391.5</c:v>
                </c:pt>
                <c:pt idx="37">
                  <c:v>332</c:v>
                </c:pt>
                <c:pt idx="38">
                  <c:v>365.3</c:v>
                </c:pt>
                <c:pt idx="39">
                  <c:v>253.2</c:v>
                </c:pt>
                <c:pt idx="40">
                  <c:v>365.2552</c:v>
                </c:pt>
                <c:pt idx="41">
                  <c:v>386.54820000000001</c:v>
                </c:pt>
                <c:pt idx="42">
                  <c:v>339.88544999999999</c:v>
                </c:pt>
                <c:pt idx="44">
                  <c:v>319.2</c:v>
                </c:pt>
                <c:pt idx="45">
                  <c:v>310.2</c:v>
                </c:pt>
                <c:pt idx="46">
                  <c:v>311.3</c:v>
                </c:pt>
                <c:pt idx="47">
                  <c:v>318.5</c:v>
                </c:pt>
                <c:pt idx="48">
                  <c:v>260.10000000000002</c:v>
                </c:pt>
                <c:pt idx="49">
                  <c:v>318.60000000000002</c:v>
                </c:pt>
                <c:pt idx="50">
                  <c:v>183.1</c:v>
                </c:pt>
                <c:pt idx="51">
                  <c:v>365.35559999999998</c:v>
                </c:pt>
                <c:pt idx="52">
                  <c:v>361.9</c:v>
                </c:pt>
                <c:pt idx="54">
                  <c:v>215.4</c:v>
                </c:pt>
                <c:pt idx="55">
                  <c:v>215.4</c:v>
                </c:pt>
                <c:pt idx="56">
                  <c:v>210</c:v>
                </c:pt>
                <c:pt idx="57">
                  <c:v>244.97600000000003</c:v>
                </c:pt>
                <c:pt idx="58">
                  <c:v>332.2</c:v>
                </c:pt>
                <c:pt idx="59">
                  <c:v>287.39999999999998</c:v>
                </c:pt>
                <c:pt idx="60">
                  <c:v>279</c:v>
                </c:pt>
                <c:pt idx="61">
                  <c:v>388.74880000000002</c:v>
                </c:pt>
                <c:pt idx="62">
                  <c:v>384.7</c:v>
                </c:pt>
                <c:pt idx="63">
                  <c:v>403.1</c:v>
                </c:pt>
                <c:pt idx="64">
                  <c:v>358.4</c:v>
                </c:pt>
                <c:pt idx="65">
                  <c:v>332.3</c:v>
                </c:pt>
                <c:pt idx="66">
                  <c:v>414.85280000000006</c:v>
                </c:pt>
                <c:pt idx="67">
                  <c:v>227.7</c:v>
                </c:pt>
              </c:numCache>
            </c:numRef>
          </c:yVal>
          <c:smooth val="0"/>
          <c:extLst>
            <c:ext xmlns:c16="http://schemas.microsoft.com/office/drawing/2014/chart" uri="{C3380CC4-5D6E-409C-BE32-E72D297353CC}">
              <c16:uniqueId val="{00000000-D909-9249-A75C-7EDD67C4155C}"/>
            </c:ext>
          </c:extLst>
        </c:ser>
        <c:ser>
          <c:idx val="9"/>
          <c:order val="1"/>
          <c:tx>
            <c:v>Bonanza Tuff (outflow)</c:v>
          </c:tx>
          <c:spPr>
            <a:ln w="31750">
              <a:noFill/>
            </a:ln>
          </c:spPr>
          <c:marker>
            <c:symbol val="diamond"/>
            <c:size val="7"/>
            <c:spPr>
              <a:noFill/>
              <a:ln>
                <a:solidFill>
                  <a:srgbClr val="800000"/>
                </a:solidFill>
              </a:ln>
            </c:spPr>
          </c:marker>
          <c:xVal>
            <c:numRef>
              <c:f>'2G. Rawley &amp; BZT'!$AE$55:$AE$87</c:f>
              <c:numCache>
                <c:formatCode>0</c:formatCode>
                <c:ptCount val="33"/>
                <c:pt idx="0">
                  <c:v>94.2</c:v>
                </c:pt>
                <c:pt idx="1">
                  <c:v>98.7</c:v>
                </c:pt>
                <c:pt idx="2">
                  <c:v>102</c:v>
                </c:pt>
                <c:pt idx="3">
                  <c:v>80</c:v>
                </c:pt>
                <c:pt idx="4">
                  <c:v>68.400000000000006</c:v>
                </c:pt>
                <c:pt idx="5">
                  <c:v>104</c:v>
                </c:pt>
                <c:pt idx="6">
                  <c:v>101</c:v>
                </c:pt>
                <c:pt idx="7">
                  <c:v>105</c:v>
                </c:pt>
                <c:pt idx="8">
                  <c:v>107</c:v>
                </c:pt>
                <c:pt idx="9">
                  <c:v>83.1</c:v>
                </c:pt>
                <c:pt idx="10">
                  <c:v>68</c:v>
                </c:pt>
                <c:pt idx="11">
                  <c:v>66</c:v>
                </c:pt>
                <c:pt idx="12">
                  <c:v>56.1</c:v>
                </c:pt>
                <c:pt idx="13">
                  <c:v>87</c:v>
                </c:pt>
                <c:pt idx="14">
                  <c:v>70.400000000000006</c:v>
                </c:pt>
                <c:pt idx="15">
                  <c:v>66</c:v>
                </c:pt>
                <c:pt idx="17">
                  <c:v>91.519200000000012</c:v>
                </c:pt>
                <c:pt idx="18">
                  <c:v>111.9906</c:v>
                </c:pt>
                <c:pt idx="19">
                  <c:v>71.348849999999999</c:v>
                </c:pt>
                <c:pt idx="20">
                  <c:v>70.646400000000014</c:v>
                </c:pt>
                <c:pt idx="21">
                  <c:v>104.5</c:v>
                </c:pt>
                <c:pt idx="22">
                  <c:v>98.3</c:v>
                </c:pt>
                <c:pt idx="23">
                  <c:v>113.7</c:v>
                </c:pt>
                <c:pt idx="25">
                  <c:v>83.8</c:v>
                </c:pt>
                <c:pt idx="26">
                  <c:v>78.613199999999992</c:v>
                </c:pt>
                <c:pt idx="27">
                  <c:v>72.7</c:v>
                </c:pt>
                <c:pt idx="28">
                  <c:v>73</c:v>
                </c:pt>
                <c:pt idx="29">
                  <c:v>71.2</c:v>
                </c:pt>
                <c:pt idx="30">
                  <c:v>70.900000000000006</c:v>
                </c:pt>
                <c:pt idx="31">
                  <c:v>68</c:v>
                </c:pt>
                <c:pt idx="32">
                  <c:v>62.2</c:v>
                </c:pt>
              </c:numCache>
            </c:numRef>
          </c:xVal>
          <c:yVal>
            <c:numRef>
              <c:f>'2G. Rawley &amp; BZT'!$Z$55:$Z$87</c:f>
              <c:numCache>
                <c:formatCode>0</c:formatCode>
                <c:ptCount val="33"/>
                <c:pt idx="0">
                  <c:v>446.1</c:v>
                </c:pt>
                <c:pt idx="1">
                  <c:v>548.6</c:v>
                </c:pt>
                <c:pt idx="2">
                  <c:v>524</c:v>
                </c:pt>
                <c:pt idx="3">
                  <c:v>430.6</c:v>
                </c:pt>
                <c:pt idx="4">
                  <c:v>326.89999999999998</c:v>
                </c:pt>
                <c:pt idx="5">
                  <c:v>513</c:v>
                </c:pt>
                <c:pt idx="6">
                  <c:v>528</c:v>
                </c:pt>
                <c:pt idx="7">
                  <c:v>460</c:v>
                </c:pt>
                <c:pt idx="8">
                  <c:v>445</c:v>
                </c:pt>
                <c:pt idx="9">
                  <c:v>260.8</c:v>
                </c:pt>
                <c:pt idx="10">
                  <c:v>202</c:v>
                </c:pt>
                <c:pt idx="11">
                  <c:v>218</c:v>
                </c:pt>
                <c:pt idx="12">
                  <c:v>208</c:v>
                </c:pt>
                <c:pt idx="13">
                  <c:v>212</c:v>
                </c:pt>
                <c:pt idx="14">
                  <c:v>220.6</c:v>
                </c:pt>
                <c:pt idx="15">
                  <c:v>218</c:v>
                </c:pt>
                <c:pt idx="17">
                  <c:v>529.94835</c:v>
                </c:pt>
                <c:pt idx="18">
                  <c:v>546.80714999999998</c:v>
                </c:pt>
                <c:pt idx="19">
                  <c:v>412.33815000000004</c:v>
                </c:pt>
                <c:pt idx="20">
                  <c:v>444.14910000000003</c:v>
                </c:pt>
                <c:pt idx="21">
                  <c:v>599.79999999999995</c:v>
                </c:pt>
                <c:pt idx="22">
                  <c:v>600.20000000000005</c:v>
                </c:pt>
                <c:pt idx="23">
                  <c:v>590.5</c:v>
                </c:pt>
                <c:pt idx="25">
                  <c:v>427.6</c:v>
                </c:pt>
                <c:pt idx="26">
                  <c:v>382.72480000000002</c:v>
                </c:pt>
                <c:pt idx="27">
                  <c:v>291.10000000000002</c:v>
                </c:pt>
                <c:pt idx="28">
                  <c:v>267.3</c:v>
                </c:pt>
                <c:pt idx="29">
                  <c:v>258.89999999999998</c:v>
                </c:pt>
                <c:pt idx="30">
                  <c:v>231.9</c:v>
                </c:pt>
                <c:pt idx="31">
                  <c:v>209</c:v>
                </c:pt>
                <c:pt idx="32">
                  <c:v>223.9</c:v>
                </c:pt>
              </c:numCache>
            </c:numRef>
          </c:yVal>
          <c:smooth val="0"/>
          <c:extLst>
            <c:ext xmlns:c16="http://schemas.microsoft.com/office/drawing/2014/chart" uri="{C3380CC4-5D6E-409C-BE32-E72D297353CC}">
              <c16:uniqueId val="{00000001-D909-9249-A75C-7EDD67C4155C}"/>
            </c:ext>
          </c:extLst>
        </c:ser>
        <c:ser>
          <c:idx val="7"/>
          <c:order val="2"/>
          <c:tx>
            <c:v>Bonanza Rawley</c:v>
          </c:tx>
          <c:spPr>
            <a:ln w="31750">
              <a:noFill/>
            </a:ln>
          </c:spPr>
          <c:marker>
            <c:symbol val="plus"/>
            <c:size val="8"/>
            <c:spPr>
              <a:ln>
                <a:solidFill>
                  <a:srgbClr val="800000"/>
                </a:solidFill>
              </a:ln>
            </c:spPr>
          </c:marker>
          <c:xVal>
            <c:numRef>
              <c:f>'2G. Rawley &amp; BZT'!$AE$7:$AE$46</c:f>
              <c:numCache>
                <c:formatCode>0</c:formatCode>
                <c:ptCount val="40"/>
                <c:pt idx="0">
                  <c:v>80</c:v>
                </c:pt>
                <c:pt idx="1">
                  <c:v>53.1</c:v>
                </c:pt>
                <c:pt idx="2">
                  <c:v>48.493200000000002</c:v>
                </c:pt>
                <c:pt idx="3">
                  <c:v>53.7</c:v>
                </c:pt>
                <c:pt idx="4">
                  <c:v>67.900000000000006</c:v>
                </c:pt>
                <c:pt idx="5">
                  <c:v>70.144649999999999</c:v>
                </c:pt>
                <c:pt idx="6">
                  <c:v>76.8</c:v>
                </c:pt>
                <c:pt idx="7">
                  <c:v>56.9</c:v>
                </c:pt>
                <c:pt idx="8">
                  <c:v>78</c:v>
                </c:pt>
                <c:pt idx="9">
                  <c:v>58.2</c:v>
                </c:pt>
                <c:pt idx="10">
                  <c:v>66.599999999999994</c:v>
                </c:pt>
                <c:pt idx="11">
                  <c:v>59.225000000000001</c:v>
                </c:pt>
                <c:pt idx="12">
                  <c:v>59.5</c:v>
                </c:pt>
                <c:pt idx="13">
                  <c:v>67.400000000000006</c:v>
                </c:pt>
                <c:pt idx="14">
                  <c:v>68.3</c:v>
                </c:pt>
                <c:pt idx="15">
                  <c:v>62.6</c:v>
                </c:pt>
                <c:pt idx="16">
                  <c:v>61.645600000000002</c:v>
                </c:pt>
                <c:pt idx="17">
                  <c:v>76.805999999999997</c:v>
                </c:pt>
                <c:pt idx="18">
                  <c:v>65.628900000000002</c:v>
                </c:pt>
                <c:pt idx="19">
                  <c:v>59.9</c:v>
                </c:pt>
                <c:pt idx="20">
                  <c:v>71</c:v>
                </c:pt>
                <c:pt idx="21">
                  <c:v>71</c:v>
                </c:pt>
                <c:pt idx="22">
                  <c:v>61.7</c:v>
                </c:pt>
                <c:pt idx="23">
                  <c:v>50.777100000000004</c:v>
                </c:pt>
                <c:pt idx="24">
                  <c:v>64.5</c:v>
                </c:pt>
                <c:pt idx="25">
                  <c:v>74.645999999999987</c:v>
                </c:pt>
                <c:pt idx="26">
                  <c:v>63.6</c:v>
                </c:pt>
                <c:pt idx="27">
                  <c:v>104</c:v>
                </c:pt>
                <c:pt idx="28">
                  <c:v>64</c:v>
                </c:pt>
                <c:pt idx="29">
                  <c:v>57</c:v>
                </c:pt>
                <c:pt idx="30">
                  <c:v>17.5</c:v>
                </c:pt>
                <c:pt idx="31">
                  <c:v>13.9</c:v>
                </c:pt>
                <c:pt idx="32">
                  <c:v>52.7</c:v>
                </c:pt>
                <c:pt idx="33">
                  <c:v>65.599999999999994</c:v>
                </c:pt>
                <c:pt idx="34">
                  <c:v>69.5</c:v>
                </c:pt>
                <c:pt idx="35">
                  <c:v>77.8</c:v>
                </c:pt>
                <c:pt idx="36">
                  <c:v>52.583400000000005</c:v>
                </c:pt>
                <c:pt idx="37">
                  <c:v>66.8</c:v>
                </c:pt>
              </c:numCache>
            </c:numRef>
          </c:xVal>
          <c:yVal>
            <c:numRef>
              <c:f>'2G. Rawley &amp; BZT'!$Z$7:$Z$50</c:f>
              <c:numCache>
                <c:formatCode>0</c:formatCode>
                <c:ptCount val="44"/>
                <c:pt idx="0">
                  <c:v>350.4</c:v>
                </c:pt>
                <c:pt idx="1">
                  <c:v>252.4</c:v>
                </c:pt>
                <c:pt idx="2">
                  <c:v>258.83120000000002</c:v>
                </c:pt>
                <c:pt idx="3">
                  <c:v>260.89999999999998</c:v>
                </c:pt>
                <c:pt idx="4">
                  <c:v>402.4</c:v>
                </c:pt>
                <c:pt idx="5">
                  <c:v>262.71630000000005</c:v>
                </c:pt>
                <c:pt idx="6">
                  <c:v>408.4</c:v>
                </c:pt>
                <c:pt idx="7">
                  <c:v>229.8</c:v>
                </c:pt>
                <c:pt idx="8">
                  <c:v>417.7</c:v>
                </c:pt>
                <c:pt idx="9">
                  <c:v>229.4</c:v>
                </c:pt>
                <c:pt idx="10">
                  <c:v>280.60000000000002</c:v>
                </c:pt>
                <c:pt idx="11">
                  <c:v>291.59137500000003</c:v>
                </c:pt>
                <c:pt idx="12">
                  <c:v>308.39999999999998</c:v>
                </c:pt>
                <c:pt idx="13">
                  <c:v>368.6</c:v>
                </c:pt>
                <c:pt idx="14">
                  <c:v>342.7</c:v>
                </c:pt>
                <c:pt idx="15">
                  <c:v>351.8</c:v>
                </c:pt>
                <c:pt idx="16">
                  <c:v>325.39640000000003</c:v>
                </c:pt>
                <c:pt idx="17">
                  <c:v>431.82040000000001</c:v>
                </c:pt>
                <c:pt idx="18">
                  <c:v>285.89715000000007</c:v>
                </c:pt>
                <c:pt idx="19">
                  <c:v>296.89999999999998</c:v>
                </c:pt>
                <c:pt idx="20">
                  <c:v>312</c:v>
                </c:pt>
                <c:pt idx="21">
                  <c:v>307</c:v>
                </c:pt>
                <c:pt idx="22">
                  <c:v>310.2</c:v>
                </c:pt>
                <c:pt idx="23">
                  <c:v>251.67780000000002</c:v>
                </c:pt>
                <c:pt idx="24">
                  <c:v>316.3</c:v>
                </c:pt>
                <c:pt idx="25">
                  <c:v>412.85399999999998</c:v>
                </c:pt>
                <c:pt idx="26">
                  <c:v>362.1</c:v>
                </c:pt>
                <c:pt idx="27">
                  <c:v>419</c:v>
                </c:pt>
                <c:pt idx="28">
                  <c:v>377.7</c:v>
                </c:pt>
                <c:pt idx="29">
                  <c:v>254.2</c:v>
                </c:pt>
                <c:pt idx="30">
                  <c:v>351.4</c:v>
                </c:pt>
                <c:pt idx="31">
                  <c:v>388.8</c:v>
                </c:pt>
                <c:pt idx="32">
                  <c:v>376.6</c:v>
                </c:pt>
                <c:pt idx="33">
                  <c:v>354.6</c:v>
                </c:pt>
                <c:pt idx="34">
                  <c:v>312.3</c:v>
                </c:pt>
                <c:pt idx="35">
                  <c:v>263.39999999999998</c:v>
                </c:pt>
                <c:pt idx="36">
                  <c:v>339.38370000000009</c:v>
                </c:pt>
                <c:pt idx="37">
                  <c:v>277.3</c:v>
                </c:pt>
                <c:pt idx="40">
                  <c:v>491</c:v>
                </c:pt>
                <c:pt idx="41">
                  <c:v>493</c:v>
                </c:pt>
                <c:pt idx="42">
                  <c:v>478.7</c:v>
                </c:pt>
                <c:pt idx="43">
                  <c:v>502.3</c:v>
                </c:pt>
              </c:numCache>
            </c:numRef>
          </c:yVal>
          <c:smooth val="0"/>
          <c:extLst>
            <c:ext xmlns:c16="http://schemas.microsoft.com/office/drawing/2014/chart" uri="{C3380CC4-5D6E-409C-BE32-E72D297353CC}">
              <c16:uniqueId val="{00000002-D909-9249-A75C-7EDD67C4155C}"/>
            </c:ext>
          </c:extLst>
        </c:ser>
        <c:ser>
          <c:idx val="3"/>
          <c:order val="3"/>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Cr'!$AH$5:$AH$22</c:f>
              <c:numCache>
                <c:formatCode>0</c:formatCode>
                <c:ptCount val="18"/>
                <c:pt idx="0">
                  <c:v>61</c:v>
                </c:pt>
                <c:pt idx="1">
                  <c:v>63.4</c:v>
                </c:pt>
                <c:pt idx="2">
                  <c:v>65.8</c:v>
                </c:pt>
                <c:pt idx="3">
                  <c:v>40.700000000000003</c:v>
                </c:pt>
                <c:pt idx="4">
                  <c:v>63.4</c:v>
                </c:pt>
                <c:pt idx="5">
                  <c:v>52.1</c:v>
                </c:pt>
                <c:pt idx="6">
                  <c:v>57.9</c:v>
                </c:pt>
                <c:pt idx="7">
                  <c:v>70.28</c:v>
                </c:pt>
                <c:pt idx="8">
                  <c:v>66.5</c:v>
                </c:pt>
                <c:pt idx="9">
                  <c:v>80.822000000000003</c:v>
                </c:pt>
                <c:pt idx="10">
                  <c:v>73.5</c:v>
                </c:pt>
                <c:pt idx="11">
                  <c:v>69.476799999999997</c:v>
                </c:pt>
                <c:pt idx="12">
                  <c:v>64.599999999999994</c:v>
                </c:pt>
                <c:pt idx="13">
                  <c:v>74.400000000000006</c:v>
                </c:pt>
                <c:pt idx="14">
                  <c:v>95</c:v>
                </c:pt>
                <c:pt idx="15">
                  <c:v>69.599999999999994</c:v>
                </c:pt>
                <c:pt idx="16" formatCode="General">
                  <c:v>45</c:v>
                </c:pt>
                <c:pt idx="17">
                  <c:v>42.300000000000004</c:v>
                </c:pt>
              </c:numCache>
            </c:numRef>
          </c:xVal>
          <c:yVal>
            <c:numRef>
              <c:f>'2E. Jacks Cr'!$AC$5:$AC$22</c:f>
              <c:numCache>
                <c:formatCode>0</c:formatCode>
                <c:ptCount val="18"/>
                <c:pt idx="0">
                  <c:v>228.8</c:v>
                </c:pt>
                <c:pt idx="1">
                  <c:v>208.1</c:v>
                </c:pt>
                <c:pt idx="2">
                  <c:v>216</c:v>
                </c:pt>
                <c:pt idx="3">
                  <c:v>175.7</c:v>
                </c:pt>
                <c:pt idx="4">
                  <c:v>257.3</c:v>
                </c:pt>
                <c:pt idx="5">
                  <c:v>203.8</c:v>
                </c:pt>
                <c:pt idx="6">
                  <c:v>265.2</c:v>
                </c:pt>
                <c:pt idx="7">
                  <c:v>301.80240000000003</c:v>
                </c:pt>
                <c:pt idx="8">
                  <c:v>334.3</c:v>
                </c:pt>
                <c:pt idx="9">
                  <c:v>430.61559999999997</c:v>
                </c:pt>
                <c:pt idx="10">
                  <c:v>356.5</c:v>
                </c:pt>
                <c:pt idx="11">
                  <c:v>338.64920000000001</c:v>
                </c:pt>
                <c:pt idx="12">
                  <c:v>237.7</c:v>
                </c:pt>
                <c:pt idx="13">
                  <c:v>402.3</c:v>
                </c:pt>
                <c:pt idx="14">
                  <c:v>290.7</c:v>
                </c:pt>
                <c:pt idx="15">
                  <c:v>227.1</c:v>
                </c:pt>
                <c:pt idx="16" formatCode="General">
                  <c:v>256</c:v>
                </c:pt>
                <c:pt idx="17">
                  <c:v>133.9</c:v>
                </c:pt>
              </c:numCache>
            </c:numRef>
          </c:yVal>
          <c:smooth val="0"/>
          <c:extLst>
            <c:ext xmlns:c16="http://schemas.microsoft.com/office/drawing/2014/chart" uri="{C3380CC4-5D6E-409C-BE32-E72D297353CC}">
              <c16:uniqueId val="{00000003-D909-9249-A75C-7EDD67C4155C}"/>
            </c:ext>
          </c:extLst>
        </c:ser>
        <c:ser>
          <c:idx val="4"/>
          <c:order val="4"/>
          <c:tx>
            <c:v>Tracy volcano</c:v>
          </c:tx>
          <c:spPr>
            <a:ln w="31750">
              <a:noFill/>
            </a:ln>
          </c:spPr>
          <c:marker>
            <c:symbol val="circle"/>
            <c:size val="6"/>
            <c:spPr>
              <a:solidFill>
                <a:srgbClr val="FFFF00"/>
              </a:solidFill>
              <a:ln>
                <a:solidFill>
                  <a:srgbClr val="660066"/>
                </a:solidFill>
              </a:ln>
            </c:spPr>
          </c:marker>
          <c:xVal>
            <c:numRef>
              <c:f>'2D. Tracy Volc'!$AG$5:$AG$30</c:f>
              <c:numCache>
                <c:formatCode>0</c:formatCode>
                <c:ptCount val="26"/>
                <c:pt idx="0">
                  <c:v>98.443349999999995</c:v>
                </c:pt>
                <c:pt idx="1">
                  <c:v>60.099999999999994</c:v>
                </c:pt>
                <c:pt idx="2">
                  <c:v>53.185500000000005</c:v>
                </c:pt>
                <c:pt idx="3">
                  <c:v>48</c:v>
                </c:pt>
                <c:pt idx="4">
                  <c:v>55.593900000000005</c:v>
                </c:pt>
                <c:pt idx="5">
                  <c:v>59.005800000000001</c:v>
                </c:pt>
                <c:pt idx="6">
                  <c:v>55.794600000000003</c:v>
                </c:pt>
                <c:pt idx="7">
                  <c:v>54.891450000000006</c:v>
                </c:pt>
                <c:pt idx="8">
                  <c:v>63.421200000000006</c:v>
                </c:pt>
                <c:pt idx="9">
                  <c:v>57.400200000000005</c:v>
                </c:pt>
                <c:pt idx="10">
                  <c:v>63.92295</c:v>
                </c:pt>
                <c:pt idx="11">
                  <c:v>40.641750000000002</c:v>
                </c:pt>
                <c:pt idx="12">
                  <c:v>55</c:v>
                </c:pt>
                <c:pt idx="13">
                  <c:v>66.833100000000002</c:v>
                </c:pt>
                <c:pt idx="14">
                  <c:v>64.725750000000005</c:v>
                </c:pt>
                <c:pt idx="15">
                  <c:v>56</c:v>
                </c:pt>
                <c:pt idx="16">
                  <c:v>64.3</c:v>
                </c:pt>
                <c:pt idx="17">
                  <c:v>88</c:v>
                </c:pt>
                <c:pt idx="18">
                  <c:v>117</c:v>
                </c:pt>
                <c:pt idx="19">
                  <c:v>103</c:v>
                </c:pt>
                <c:pt idx="20">
                  <c:v>89</c:v>
                </c:pt>
                <c:pt idx="21">
                  <c:v>97</c:v>
                </c:pt>
                <c:pt idx="22">
                  <c:v>71.549549999999996</c:v>
                </c:pt>
                <c:pt idx="23">
                  <c:v>66.331350000000015</c:v>
                </c:pt>
                <c:pt idx="24" formatCode="General">
                  <c:v>76</c:v>
                </c:pt>
                <c:pt idx="25">
                  <c:v>90</c:v>
                </c:pt>
              </c:numCache>
            </c:numRef>
          </c:xVal>
          <c:yVal>
            <c:numRef>
              <c:f>'2D. Tracy Volc'!$AB$5:$AB$30</c:f>
              <c:numCache>
                <c:formatCode>0</c:formatCode>
                <c:ptCount val="26"/>
                <c:pt idx="0">
                  <c:v>283.9905</c:v>
                </c:pt>
                <c:pt idx="1">
                  <c:v>254.1</c:v>
                </c:pt>
                <c:pt idx="2">
                  <c:v>237.12705000000003</c:v>
                </c:pt>
                <c:pt idx="3">
                  <c:v>250</c:v>
                </c:pt>
                <c:pt idx="4">
                  <c:v>239.93685000000002</c:v>
                </c:pt>
                <c:pt idx="5">
                  <c:v>238.03020000000004</c:v>
                </c:pt>
                <c:pt idx="6">
                  <c:v>228.39660000000001</c:v>
                </c:pt>
                <c:pt idx="7">
                  <c:v>238.4316</c:v>
                </c:pt>
                <c:pt idx="8">
                  <c:v>283.08734999999996</c:v>
                </c:pt>
                <c:pt idx="9">
                  <c:v>260.20755000000003</c:v>
                </c:pt>
                <c:pt idx="10">
                  <c:v>287.50274999999999</c:v>
                </c:pt>
                <c:pt idx="11">
                  <c:v>180.83070000000004</c:v>
                </c:pt>
                <c:pt idx="12">
                  <c:v>232</c:v>
                </c:pt>
                <c:pt idx="13">
                  <c:v>316.50389999999999</c:v>
                </c:pt>
                <c:pt idx="14">
                  <c:v>319.31369999999998</c:v>
                </c:pt>
                <c:pt idx="15">
                  <c:v>231</c:v>
                </c:pt>
                <c:pt idx="16">
                  <c:v>315.3</c:v>
                </c:pt>
                <c:pt idx="17">
                  <c:v>380</c:v>
                </c:pt>
                <c:pt idx="18">
                  <c:v>401</c:v>
                </c:pt>
                <c:pt idx="19">
                  <c:v>390</c:v>
                </c:pt>
                <c:pt idx="20">
                  <c:v>363</c:v>
                </c:pt>
                <c:pt idx="21">
                  <c:v>399</c:v>
                </c:pt>
                <c:pt idx="22">
                  <c:v>328.04415</c:v>
                </c:pt>
                <c:pt idx="23">
                  <c:v>337.07565000000005</c:v>
                </c:pt>
                <c:pt idx="24" formatCode="General">
                  <c:v>247</c:v>
                </c:pt>
                <c:pt idx="25">
                  <c:v>284</c:v>
                </c:pt>
              </c:numCache>
            </c:numRef>
          </c:yVal>
          <c:smooth val="0"/>
          <c:extLst>
            <c:ext xmlns:c16="http://schemas.microsoft.com/office/drawing/2014/chart" uri="{C3380CC4-5D6E-409C-BE32-E72D297353CC}">
              <c16:uniqueId val="{00000004-D909-9249-A75C-7EDD67C4155C}"/>
            </c:ext>
          </c:extLst>
        </c:ser>
        <c:ser>
          <c:idx val="0"/>
          <c:order val="5"/>
          <c:tx>
            <c:v>Biedell-Lime</c:v>
          </c:tx>
          <c:spPr>
            <a:ln w="31750">
              <a:noFill/>
            </a:ln>
          </c:spPr>
          <c:xVal>
            <c:numRef>
              <c:f>'2A. BLVC'!$AJ$5:$AJ$77</c:f>
              <c:numCache>
                <c:formatCode>0</c:formatCode>
                <c:ptCount val="73"/>
                <c:pt idx="0">
                  <c:v>36.1</c:v>
                </c:pt>
                <c:pt idx="1">
                  <c:v>47.689</c:v>
                </c:pt>
                <c:pt idx="2">
                  <c:v>36.6</c:v>
                </c:pt>
                <c:pt idx="3">
                  <c:v>51.8</c:v>
                </c:pt>
                <c:pt idx="4">
                  <c:v>46.9</c:v>
                </c:pt>
                <c:pt idx="5">
                  <c:v>67.596000000000004</c:v>
                </c:pt>
                <c:pt idx="7">
                  <c:v>41.9</c:v>
                </c:pt>
                <c:pt idx="8">
                  <c:v>52.322399999999995</c:v>
                </c:pt>
                <c:pt idx="10">
                  <c:v>48.710400000000007</c:v>
                </c:pt>
                <c:pt idx="11">
                  <c:v>62.952000000000012</c:v>
                </c:pt>
                <c:pt idx="12">
                  <c:v>39.9</c:v>
                </c:pt>
                <c:pt idx="13">
                  <c:v>62</c:v>
                </c:pt>
                <c:pt idx="16">
                  <c:v>43.9</c:v>
                </c:pt>
                <c:pt idx="17">
                  <c:v>44.5</c:v>
                </c:pt>
                <c:pt idx="18">
                  <c:v>48.091200000000001</c:v>
                </c:pt>
                <c:pt idx="19">
                  <c:v>42.199999999999996</c:v>
                </c:pt>
                <c:pt idx="20">
                  <c:v>42.300000000000004</c:v>
                </c:pt>
                <c:pt idx="22">
                  <c:v>49.948799999999999</c:v>
                </c:pt>
                <c:pt idx="23">
                  <c:v>54.692999999999998</c:v>
                </c:pt>
                <c:pt idx="24">
                  <c:v>46.3</c:v>
                </c:pt>
                <c:pt idx="25">
                  <c:v>39.1</c:v>
                </c:pt>
                <c:pt idx="26">
                  <c:v>42.900000000000006</c:v>
                </c:pt>
                <c:pt idx="28">
                  <c:v>38.299999999999997</c:v>
                </c:pt>
                <c:pt idx="29">
                  <c:v>41.984699999999989</c:v>
                </c:pt>
                <c:pt idx="30">
                  <c:v>33.952799999999996</c:v>
                </c:pt>
                <c:pt idx="32">
                  <c:v>41.3</c:v>
                </c:pt>
                <c:pt idx="33">
                  <c:v>41.3</c:v>
                </c:pt>
                <c:pt idx="34">
                  <c:v>41.583699999999993</c:v>
                </c:pt>
                <c:pt idx="35">
                  <c:v>37.1</c:v>
                </c:pt>
                <c:pt idx="38">
                  <c:v>40.099999999999994</c:v>
                </c:pt>
                <c:pt idx="40">
                  <c:v>39</c:v>
                </c:pt>
                <c:pt idx="41">
                  <c:v>37</c:v>
                </c:pt>
                <c:pt idx="42">
                  <c:v>32</c:v>
                </c:pt>
                <c:pt idx="43">
                  <c:v>35.200000000000003</c:v>
                </c:pt>
                <c:pt idx="44">
                  <c:v>37.5</c:v>
                </c:pt>
                <c:pt idx="47">
                  <c:v>27</c:v>
                </c:pt>
                <c:pt idx="48">
                  <c:v>36</c:v>
                </c:pt>
                <c:pt idx="52">
                  <c:v>44</c:v>
                </c:pt>
                <c:pt idx="62">
                  <c:v>50</c:v>
                </c:pt>
                <c:pt idx="68">
                  <c:v>49</c:v>
                </c:pt>
                <c:pt idx="72">
                  <c:v>48</c:v>
                </c:pt>
              </c:numCache>
            </c:numRef>
          </c:xVal>
          <c:yVal>
            <c:numRef>
              <c:f>'2A. BLVC'!$AE$5:$AE$77</c:f>
              <c:numCache>
                <c:formatCode>0</c:formatCode>
                <c:ptCount val="73"/>
                <c:pt idx="0">
                  <c:v>181.10043999999999</c:v>
                </c:pt>
                <c:pt idx="1">
                  <c:v>169.84151250000002</c:v>
                </c:pt>
                <c:pt idx="2">
                  <c:v>197.91118000000003</c:v>
                </c:pt>
                <c:pt idx="3">
                  <c:v>231.42889</c:v>
                </c:pt>
                <c:pt idx="4">
                  <c:v>224.39719999999997</c:v>
                </c:pt>
                <c:pt idx="5">
                  <c:v>337.50025000000005</c:v>
                </c:pt>
                <c:pt idx="7">
                  <c:v>199.5188</c:v>
                </c:pt>
                <c:pt idx="8">
                  <c:v>253.93405000000001</c:v>
                </c:pt>
                <c:pt idx="10">
                  <c:v>189.11929000000001</c:v>
                </c:pt>
                <c:pt idx="11">
                  <c:v>214.18915000000004</c:v>
                </c:pt>
                <c:pt idx="12">
                  <c:v>183.17583999999999</c:v>
                </c:pt>
                <c:pt idx="13">
                  <c:v>132</c:v>
                </c:pt>
                <c:pt idx="16">
                  <c:v>229.06189999999998</c:v>
                </c:pt>
                <c:pt idx="17">
                  <c:v>226.44792999999999</c:v>
                </c:pt>
                <c:pt idx="18">
                  <c:v>236.30362000000002</c:v>
                </c:pt>
                <c:pt idx="19">
                  <c:v>199.98657999999998</c:v>
                </c:pt>
                <c:pt idx="20">
                  <c:v>207.87310000000002</c:v>
                </c:pt>
                <c:pt idx="22">
                  <c:v>226.62217000000004</c:v>
                </c:pt>
                <c:pt idx="23">
                  <c:v>225.37653750000004</c:v>
                </c:pt>
                <c:pt idx="24">
                  <c:v>224.06122000000005</c:v>
                </c:pt>
                <c:pt idx="25">
                  <c:v>184.52485000000001</c:v>
                </c:pt>
                <c:pt idx="26">
                  <c:v>197.49610000000001</c:v>
                </c:pt>
                <c:pt idx="28">
                  <c:v>212.16532000000001</c:v>
                </c:pt>
                <c:pt idx="29">
                  <c:v>190.98655375000001</c:v>
                </c:pt>
                <c:pt idx="30">
                  <c:v>175.66717</c:v>
                </c:pt>
                <c:pt idx="32">
                  <c:v>170.30836000000002</c:v>
                </c:pt>
                <c:pt idx="33">
                  <c:v>221.77828000000002</c:v>
                </c:pt>
                <c:pt idx="34">
                  <c:v>172.096765</c:v>
                </c:pt>
                <c:pt idx="35">
                  <c:v>204.90911999999997</c:v>
                </c:pt>
                <c:pt idx="38">
                  <c:v>165.43117000000001</c:v>
                </c:pt>
                <c:pt idx="40">
                  <c:v>163</c:v>
                </c:pt>
                <c:pt idx="41">
                  <c:v>156</c:v>
                </c:pt>
                <c:pt idx="42">
                  <c:v>148</c:v>
                </c:pt>
                <c:pt idx="43">
                  <c:v>179.44012000000001</c:v>
                </c:pt>
                <c:pt idx="44">
                  <c:v>212.02390000000003</c:v>
                </c:pt>
                <c:pt idx="47" formatCode="General">
                  <c:v>140</c:v>
                </c:pt>
                <c:pt idx="48" formatCode="General">
                  <c:v>177</c:v>
                </c:pt>
                <c:pt idx="49" formatCode="General">
                  <c:v>195</c:v>
                </c:pt>
                <c:pt idx="50" formatCode="General">
                  <c:v>197</c:v>
                </c:pt>
                <c:pt idx="51" formatCode="General">
                  <c:v>214</c:v>
                </c:pt>
                <c:pt idx="52" formatCode="General">
                  <c:v>195</c:v>
                </c:pt>
                <c:pt idx="53" formatCode="General">
                  <c:v>244</c:v>
                </c:pt>
                <c:pt idx="54" formatCode="General">
                  <c:v>204</c:v>
                </c:pt>
                <c:pt idx="55" formatCode="General">
                  <c:v>202</c:v>
                </c:pt>
                <c:pt idx="56" formatCode="General">
                  <c:v>228</c:v>
                </c:pt>
                <c:pt idx="57" formatCode="General">
                  <c:v>224</c:v>
                </c:pt>
                <c:pt idx="58" formatCode="General">
                  <c:v>234</c:v>
                </c:pt>
                <c:pt idx="59" formatCode="General">
                  <c:v>252</c:v>
                </c:pt>
                <c:pt idx="60" formatCode="General">
                  <c:v>239</c:v>
                </c:pt>
                <c:pt idx="61" formatCode="General">
                  <c:v>200</c:v>
                </c:pt>
                <c:pt idx="62" formatCode="General">
                  <c:v>254</c:v>
                </c:pt>
                <c:pt idx="63" formatCode="General">
                  <c:v>235</c:v>
                </c:pt>
                <c:pt idx="64" formatCode="General">
                  <c:v>188</c:v>
                </c:pt>
                <c:pt idx="65" formatCode="General">
                  <c:v>250</c:v>
                </c:pt>
                <c:pt idx="66" formatCode="General">
                  <c:v>199</c:v>
                </c:pt>
                <c:pt idx="67" formatCode="General">
                  <c:v>247</c:v>
                </c:pt>
                <c:pt idx="68" formatCode="General">
                  <c:v>203</c:v>
                </c:pt>
                <c:pt idx="69" formatCode="General">
                  <c:v>220</c:v>
                </c:pt>
                <c:pt idx="70" formatCode="General">
                  <c:v>250</c:v>
                </c:pt>
                <c:pt idx="71" formatCode="General">
                  <c:v>248</c:v>
                </c:pt>
                <c:pt idx="72" formatCode="General">
                  <c:v>251</c:v>
                </c:pt>
              </c:numCache>
            </c:numRef>
          </c:yVal>
          <c:smooth val="0"/>
          <c:extLst>
            <c:ext xmlns:c16="http://schemas.microsoft.com/office/drawing/2014/chart" uri="{C3380CC4-5D6E-409C-BE32-E72D297353CC}">
              <c16:uniqueId val="{00000005-D909-9249-A75C-7EDD67C4155C}"/>
            </c:ext>
          </c:extLst>
        </c:ser>
        <c:ser>
          <c:idx val="2"/>
          <c:order val="6"/>
          <c:tx>
            <c:v>Baughman</c:v>
          </c:tx>
          <c:spPr>
            <a:ln w="31750">
              <a:noFill/>
            </a:ln>
          </c:spPr>
          <c:marker>
            <c:spPr>
              <a:solidFill>
                <a:schemeClr val="accent5">
                  <a:lumMod val="20000"/>
                  <a:lumOff val="80000"/>
                </a:schemeClr>
              </a:solidFill>
              <a:ln>
                <a:solidFill>
                  <a:srgbClr val="008000"/>
                </a:solidFill>
              </a:ln>
            </c:spPr>
          </c:marker>
          <c:xVal>
            <c:numRef>
              <c:f>'2B. Baughman'!$AJ$6:$AJ$40</c:f>
              <c:numCache>
                <c:formatCode>0</c:formatCode>
                <c:ptCount val="35"/>
                <c:pt idx="0">
                  <c:v>38.299999999999997</c:v>
                </c:pt>
                <c:pt idx="1">
                  <c:v>25.799999999999997</c:v>
                </c:pt>
                <c:pt idx="2">
                  <c:v>39.1</c:v>
                </c:pt>
                <c:pt idx="3">
                  <c:v>49.699999999999996</c:v>
                </c:pt>
                <c:pt idx="4">
                  <c:v>61.877699999999997</c:v>
                </c:pt>
                <c:pt idx="5">
                  <c:v>47.079799999999992</c:v>
                </c:pt>
                <c:pt idx="6">
                  <c:v>50.671200000000006</c:v>
                </c:pt>
                <c:pt idx="7">
                  <c:v>44.066400000000002</c:v>
                </c:pt>
                <c:pt idx="9">
                  <c:v>56.059600000000003</c:v>
                </c:pt>
                <c:pt idx="10">
                  <c:v>53.082899999999995</c:v>
                </c:pt>
                <c:pt idx="11">
                  <c:v>49.02</c:v>
                </c:pt>
                <c:pt idx="12">
                  <c:v>57.205800000000004</c:v>
                </c:pt>
                <c:pt idx="13">
                  <c:v>40.041600000000003</c:v>
                </c:pt>
                <c:pt idx="14">
                  <c:v>64.809600000000003</c:v>
                </c:pt>
                <c:pt idx="15">
                  <c:v>49.226400000000005</c:v>
                </c:pt>
                <c:pt idx="16">
                  <c:v>40.144799999999996</c:v>
                </c:pt>
                <c:pt idx="20">
                  <c:v>35.700000000000003</c:v>
                </c:pt>
                <c:pt idx="31">
                  <c:v>51.6</c:v>
                </c:pt>
              </c:numCache>
            </c:numRef>
          </c:xVal>
          <c:yVal>
            <c:numRef>
              <c:f>'2B. Baughman'!$AE$6:$AE$40</c:f>
              <c:numCache>
                <c:formatCode>0</c:formatCode>
                <c:ptCount val="35"/>
                <c:pt idx="0">
                  <c:v>224.47630000000001</c:v>
                </c:pt>
                <c:pt idx="1">
                  <c:v>159.20497</c:v>
                </c:pt>
                <c:pt idx="2">
                  <c:v>212.85406000000003</c:v>
                </c:pt>
                <c:pt idx="3">
                  <c:v>354.08503000000002</c:v>
                </c:pt>
                <c:pt idx="4">
                  <c:v>317.33066124999999</c:v>
                </c:pt>
                <c:pt idx="5">
                  <c:v>274.70532250000002</c:v>
                </c:pt>
                <c:pt idx="6">
                  <c:v>288.78727000000003</c:v>
                </c:pt>
                <c:pt idx="7">
                  <c:v>258.92764</c:v>
                </c:pt>
                <c:pt idx="9">
                  <c:v>250.69900000000004</c:v>
                </c:pt>
                <c:pt idx="10">
                  <c:v>199.361245</c:v>
                </c:pt>
                <c:pt idx="11">
                  <c:v>197.67973000000001</c:v>
                </c:pt>
                <c:pt idx="12">
                  <c:v>288.56528000000003</c:v>
                </c:pt>
                <c:pt idx="13">
                  <c:v>352.78675000000004</c:v>
                </c:pt>
                <c:pt idx="14">
                  <c:v>303.97186000000005</c:v>
                </c:pt>
                <c:pt idx="15">
                  <c:v>283.08031000000005</c:v>
                </c:pt>
                <c:pt idx="16">
                  <c:v>211.23375999999999</c:v>
                </c:pt>
                <c:pt idx="18" formatCode="0_)">
                  <c:v>215</c:v>
                </c:pt>
                <c:pt idx="19" formatCode="0_)">
                  <c:v>193</c:v>
                </c:pt>
                <c:pt idx="20" formatCode="0_)">
                  <c:v>207</c:v>
                </c:pt>
                <c:pt idx="21" formatCode="0_)">
                  <c:v>221</c:v>
                </c:pt>
                <c:pt idx="22" formatCode="0_)">
                  <c:v>233</c:v>
                </c:pt>
                <c:pt idx="23" formatCode="0_)">
                  <c:v>294</c:v>
                </c:pt>
                <c:pt idx="24" formatCode="0_)">
                  <c:v>173</c:v>
                </c:pt>
                <c:pt idx="25" formatCode="0_)">
                  <c:v>315</c:v>
                </c:pt>
                <c:pt idx="26" formatCode="0_)">
                  <c:v>262</c:v>
                </c:pt>
                <c:pt idx="27" formatCode="0_)">
                  <c:v>240</c:v>
                </c:pt>
                <c:pt idx="28" formatCode="0_)">
                  <c:v>20</c:v>
                </c:pt>
                <c:pt idx="29" formatCode="0_)">
                  <c:v>189</c:v>
                </c:pt>
                <c:pt idx="30" formatCode="0_)">
                  <c:v>156</c:v>
                </c:pt>
                <c:pt idx="31" formatCode="0_)">
                  <c:v>159</c:v>
                </c:pt>
                <c:pt idx="32" formatCode="0_)">
                  <c:v>152</c:v>
                </c:pt>
                <c:pt idx="33" formatCode="0_)">
                  <c:v>152</c:v>
                </c:pt>
                <c:pt idx="34" formatCode="0_)">
                  <c:v>244</c:v>
                </c:pt>
              </c:numCache>
            </c:numRef>
          </c:yVal>
          <c:smooth val="0"/>
          <c:extLst>
            <c:ext xmlns:c16="http://schemas.microsoft.com/office/drawing/2014/chart" uri="{C3380CC4-5D6E-409C-BE32-E72D297353CC}">
              <c16:uniqueId val="{00000006-D909-9249-A75C-7EDD67C4155C}"/>
            </c:ext>
          </c:extLst>
        </c:ser>
        <c:ser>
          <c:idx val="6"/>
          <c:order val="7"/>
          <c:tx>
            <c:v>Summer Coon</c:v>
          </c:tx>
          <c:spPr>
            <a:ln w="31750">
              <a:noFill/>
            </a:ln>
          </c:spPr>
          <c:marker>
            <c:symbol val="circle"/>
            <c:size val="6"/>
            <c:spPr>
              <a:solidFill>
                <a:srgbClr val="CCFFCC"/>
              </a:solidFill>
              <a:ln>
                <a:solidFill>
                  <a:srgbClr val="008000"/>
                </a:solidFill>
              </a:ln>
            </c:spPr>
          </c:marker>
          <c:xVal>
            <c:numRef>
              <c:f>'2C. Summer Coon'!$AI$6:$AI$46</c:f>
              <c:numCache>
                <c:formatCode>0.0</c:formatCode>
                <c:ptCount val="41"/>
                <c:pt idx="0">
                  <c:v>42.7</c:v>
                </c:pt>
                <c:pt idx="1">
                  <c:v>38.5</c:v>
                </c:pt>
                <c:pt idx="2">
                  <c:v>31.8</c:v>
                </c:pt>
                <c:pt idx="3">
                  <c:v>36</c:v>
                </c:pt>
                <c:pt idx="4">
                  <c:v>50.6</c:v>
                </c:pt>
                <c:pt idx="5">
                  <c:v>47.8</c:v>
                </c:pt>
                <c:pt idx="13">
                  <c:v>30.8</c:v>
                </c:pt>
                <c:pt idx="21">
                  <c:v>36.4</c:v>
                </c:pt>
                <c:pt idx="24">
                  <c:v>36.1</c:v>
                </c:pt>
                <c:pt idx="31">
                  <c:v>32.1</c:v>
                </c:pt>
                <c:pt idx="39">
                  <c:v>56.7</c:v>
                </c:pt>
                <c:pt idx="40">
                  <c:v>35.9</c:v>
                </c:pt>
              </c:numCache>
            </c:numRef>
          </c:xVal>
          <c:yVal>
            <c:numRef>
              <c:f>'2C. Summer Coon'!$AA$6:$AA$46</c:f>
              <c:numCache>
                <c:formatCode>General</c:formatCode>
                <c:ptCount val="41"/>
                <c:pt idx="0">
                  <c:v>199</c:v>
                </c:pt>
                <c:pt idx="1">
                  <c:v>169</c:v>
                </c:pt>
                <c:pt idx="2">
                  <c:v>155</c:v>
                </c:pt>
                <c:pt idx="3">
                  <c:v>170</c:v>
                </c:pt>
                <c:pt idx="4">
                  <c:v>262</c:v>
                </c:pt>
                <c:pt idx="5">
                  <c:v>221</c:v>
                </c:pt>
                <c:pt idx="7">
                  <c:v>180</c:v>
                </c:pt>
                <c:pt idx="8">
                  <c:v>199</c:v>
                </c:pt>
                <c:pt idx="9">
                  <c:v>212</c:v>
                </c:pt>
                <c:pt idx="10">
                  <c:v>210</c:v>
                </c:pt>
                <c:pt idx="11">
                  <c:v>178</c:v>
                </c:pt>
                <c:pt idx="12">
                  <c:v>201</c:v>
                </c:pt>
                <c:pt idx="13">
                  <c:v>183</c:v>
                </c:pt>
                <c:pt idx="14">
                  <c:v>192</c:v>
                </c:pt>
                <c:pt idx="15">
                  <c:v>190</c:v>
                </c:pt>
                <c:pt idx="16">
                  <c:v>182</c:v>
                </c:pt>
                <c:pt idx="17">
                  <c:v>194</c:v>
                </c:pt>
                <c:pt idx="18">
                  <c:v>154</c:v>
                </c:pt>
                <c:pt idx="19">
                  <c:v>217</c:v>
                </c:pt>
                <c:pt idx="20">
                  <c:v>238</c:v>
                </c:pt>
                <c:pt idx="21">
                  <c:v>189</c:v>
                </c:pt>
                <c:pt idx="22">
                  <c:v>207</c:v>
                </c:pt>
                <c:pt idx="23">
                  <c:v>345</c:v>
                </c:pt>
                <c:pt idx="24">
                  <c:v>199</c:v>
                </c:pt>
                <c:pt idx="25">
                  <c:v>217</c:v>
                </c:pt>
                <c:pt idx="26">
                  <c:v>203</c:v>
                </c:pt>
                <c:pt idx="27">
                  <c:v>189</c:v>
                </c:pt>
                <c:pt idx="28">
                  <c:v>222</c:v>
                </c:pt>
                <c:pt idx="29">
                  <c:v>233</c:v>
                </c:pt>
                <c:pt idx="30">
                  <c:v>228</c:v>
                </c:pt>
                <c:pt idx="31">
                  <c:v>183</c:v>
                </c:pt>
                <c:pt idx="32">
                  <c:v>257</c:v>
                </c:pt>
                <c:pt idx="33">
                  <c:v>216</c:v>
                </c:pt>
                <c:pt idx="34">
                  <c:v>212</c:v>
                </c:pt>
                <c:pt idx="35">
                  <c:v>279</c:v>
                </c:pt>
                <c:pt idx="36">
                  <c:v>193</c:v>
                </c:pt>
                <c:pt idx="37">
                  <c:v>193</c:v>
                </c:pt>
                <c:pt idx="38">
                  <c:v>280</c:v>
                </c:pt>
                <c:pt idx="39">
                  <c:v>297</c:v>
                </c:pt>
                <c:pt idx="40">
                  <c:v>180</c:v>
                </c:pt>
              </c:numCache>
            </c:numRef>
          </c:yVal>
          <c:smooth val="0"/>
          <c:extLst>
            <c:ext xmlns:c16="http://schemas.microsoft.com/office/drawing/2014/chart" uri="{C3380CC4-5D6E-409C-BE32-E72D297353CC}">
              <c16:uniqueId val="{00000007-D909-9249-A75C-7EDD67C4155C}"/>
            </c:ext>
          </c:extLst>
        </c:ser>
        <c:ser>
          <c:idx val="5"/>
          <c:order val="8"/>
          <c:tx>
            <c:v>Platoro Conejos</c:v>
          </c:tx>
          <c:spPr>
            <a:ln w="31750">
              <a:noFill/>
            </a:ln>
          </c:spPr>
          <c:marker>
            <c:symbol val="plus"/>
            <c:size val="7"/>
            <c:spPr>
              <a:ln w="12700">
                <a:solidFill>
                  <a:schemeClr val="tx1"/>
                </a:solidFill>
              </a:ln>
            </c:spPr>
          </c:marker>
          <c:xVal>
            <c:strRef>
              <c:f>'2F. Platoro Conejos'!$AK$15:$AK$57</c:f>
              <c:strCache>
                <c:ptCount val="43"/>
                <c:pt idx="1">
                  <c:v>31</c:v>
                </c:pt>
                <c:pt idx="2">
                  <c:v>27</c:v>
                </c:pt>
                <c:pt idx="3">
                  <c:v>25</c:v>
                </c:pt>
                <c:pt idx="4">
                  <c:v>26</c:v>
                </c:pt>
                <c:pt idx="5">
                  <c:v>25</c:v>
                </c:pt>
                <c:pt idx="9">
                  <c:v>29</c:v>
                </c:pt>
                <c:pt idx="10">
                  <c:v>26</c:v>
                </c:pt>
                <c:pt idx="12">
                  <c:v>34</c:v>
                </c:pt>
                <c:pt idx="13">
                  <c:v>33</c:v>
                </c:pt>
                <c:pt idx="14">
                  <c:v>34</c:v>
                </c:pt>
                <c:pt idx="15">
                  <c:v>36</c:v>
                </c:pt>
                <c:pt idx="16">
                  <c:v>29</c:v>
                </c:pt>
                <c:pt idx="18">
                  <c:v>37</c:v>
                </c:pt>
                <c:pt idx="19">
                  <c:v>41</c:v>
                </c:pt>
                <c:pt idx="23">
                  <c:v>23</c:v>
                </c:pt>
                <c:pt idx="24">
                  <c:v>--</c:v>
                </c:pt>
                <c:pt idx="25">
                  <c:v>--</c:v>
                </c:pt>
                <c:pt idx="26">
                  <c:v>--</c:v>
                </c:pt>
                <c:pt idx="27">
                  <c:v>--</c:v>
                </c:pt>
                <c:pt idx="28">
                  <c:v>35</c:v>
                </c:pt>
                <c:pt idx="29">
                  <c:v>32</c:v>
                </c:pt>
                <c:pt idx="30">
                  <c:v>38</c:v>
                </c:pt>
                <c:pt idx="31">
                  <c:v>36</c:v>
                </c:pt>
                <c:pt idx="32">
                  <c:v>--</c:v>
                </c:pt>
                <c:pt idx="33">
                  <c:v>28</c:v>
                </c:pt>
                <c:pt idx="35">
                  <c:v>30</c:v>
                </c:pt>
                <c:pt idx="36">
                  <c:v>25</c:v>
                </c:pt>
                <c:pt idx="37">
                  <c:v>31</c:v>
                </c:pt>
                <c:pt idx="38">
                  <c:v>--</c:v>
                </c:pt>
                <c:pt idx="39">
                  <c:v>28</c:v>
                </c:pt>
                <c:pt idx="40">
                  <c:v>34</c:v>
                </c:pt>
                <c:pt idx="41">
                  <c:v>34</c:v>
                </c:pt>
                <c:pt idx="42">
                  <c:v>27</c:v>
                </c:pt>
              </c:strCache>
            </c:strRef>
          </c:xVal>
          <c:yVal>
            <c:numRef>
              <c:f>'2F. Platoro Conejos'!$AD$15:$AD$57</c:f>
              <c:numCache>
                <c:formatCode>0</c:formatCode>
                <c:ptCount val="43"/>
                <c:pt idx="1">
                  <c:v>202.77395999999999</c:v>
                </c:pt>
                <c:pt idx="2">
                  <c:v>155.7088</c:v>
                </c:pt>
                <c:pt idx="3">
                  <c:v>151.6112</c:v>
                </c:pt>
                <c:pt idx="4">
                  <c:v>123.9682</c:v>
                </c:pt>
                <c:pt idx="5">
                  <c:v>155.73339999999999</c:v>
                </c:pt>
                <c:pt idx="9">
                  <c:v>158.40089999999998</c:v>
                </c:pt>
                <c:pt idx="10">
                  <c:v>151.25733</c:v>
                </c:pt>
                <c:pt idx="12">
                  <c:v>217.37220000000002</c:v>
                </c:pt>
                <c:pt idx="13">
                  <c:v>218.81447999999997</c:v>
                </c:pt>
                <c:pt idx="14">
                  <c:v>206.9973</c:v>
                </c:pt>
                <c:pt idx="15">
                  <c:v>225.95</c:v>
                </c:pt>
                <c:pt idx="16">
                  <c:v>178.005</c:v>
                </c:pt>
                <c:pt idx="18">
                  <c:v>160.29749999999999</c:v>
                </c:pt>
                <c:pt idx="19">
                  <c:v>184.61850000000001</c:v>
                </c:pt>
                <c:pt idx="23" formatCode="General">
                  <c:v>144</c:v>
                </c:pt>
                <c:pt idx="24" formatCode="General">
                  <c:v>174</c:v>
                </c:pt>
                <c:pt idx="25" formatCode="General">
                  <c:v>215</c:v>
                </c:pt>
                <c:pt idx="26" formatCode="General">
                  <c:v>157</c:v>
                </c:pt>
                <c:pt idx="27" formatCode="General">
                  <c:v>183</c:v>
                </c:pt>
                <c:pt idx="28" formatCode="General">
                  <c:v>253</c:v>
                </c:pt>
                <c:pt idx="29" formatCode="General">
                  <c:v>200</c:v>
                </c:pt>
                <c:pt idx="30" formatCode="General">
                  <c:v>196</c:v>
                </c:pt>
                <c:pt idx="31" formatCode="General">
                  <c:v>229</c:v>
                </c:pt>
                <c:pt idx="32" formatCode="General">
                  <c:v>175</c:v>
                </c:pt>
                <c:pt idx="33" formatCode="General">
                  <c:v>153</c:v>
                </c:pt>
                <c:pt idx="35" formatCode="General">
                  <c:v>151</c:v>
                </c:pt>
                <c:pt idx="36" formatCode="General">
                  <c:v>134</c:v>
                </c:pt>
                <c:pt idx="37" formatCode="General">
                  <c:v>143</c:v>
                </c:pt>
                <c:pt idx="38" formatCode="General">
                  <c:v>149</c:v>
                </c:pt>
                <c:pt idx="39" formatCode="General">
                  <c:v>143</c:v>
                </c:pt>
                <c:pt idx="40" formatCode="General">
                  <c:v>155</c:v>
                </c:pt>
                <c:pt idx="41" formatCode="General">
                  <c:v>156</c:v>
                </c:pt>
                <c:pt idx="42" formatCode="General">
                  <c:v>160</c:v>
                </c:pt>
              </c:numCache>
            </c:numRef>
          </c:yVal>
          <c:smooth val="0"/>
          <c:extLst>
            <c:ext xmlns:c16="http://schemas.microsoft.com/office/drawing/2014/chart" uri="{C3380CC4-5D6E-409C-BE32-E72D297353CC}">
              <c16:uniqueId val="{00000008-D909-9249-A75C-7EDD67C4155C}"/>
            </c:ext>
          </c:extLst>
        </c:ser>
        <c:ser>
          <c:idx val="10"/>
          <c:order val="9"/>
          <c:tx>
            <c:v>W San Juan postcaldera</c:v>
          </c:tx>
          <c:spPr>
            <a:ln w="31750">
              <a:noFill/>
            </a:ln>
          </c:spPr>
          <c:marker>
            <c:symbol val="circle"/>
            <c:size val="8"/>
            <c:spPr>
              <a:solidFill>
                <a:srgbClr val="00B050"/>
              </a:solidFill>
              <a:ln>
                <a:solidFill>
                  <a:srgbClr val="00B050"/>
                </a:solidFill>
              </a:ln>
            </c:spPr>
          </c:marker>
          <c:xVal>
            <c:numRef>
              <c:f>'2J. West SJ'!$AG$12:$AG$95</c:f>
              <c:numCache>
                <c:formatCode>0</c:formatCode>
                <c:ptCount val="84"/>
                <c:pt idx="0">
                  <c:v>68.7</c:v>
                </c:pt>
                <c:pt idx="1">
                  <c:v>44.6</c:v>
                </c:pt>
                <c:pt idx="3">
                  <c:v>38</c:v>
                </c:pt>
                <c:pt idx="4">
                  <c:v>53.8</c:v>
                </c:pt>
                <c:pt idx="5">
                  <c:v>39</c:v>
                </c:pt>
                <c:pt idx="6">
                  <c:v>49</c:v>
                </c:pt>
                <c:pt idx="7">
                  <c:v>39</c:v>
                </c:pt>
                <c:pt idx="8">
                  <c:v>40</c:v>
                </c:pt>
                <c:pt idx="9">
                  <c:v>41</c:v>
                </c:pt>
                <c:pt idx="10">
                  <c:v>37.6</c:v>
                </c:pt>
                <c:pt idx="11">
                  <c:v>40</c:v>
                </c:pt>
                <c:pt idx="12">
                  <c:v>40</c:v>
                </c:pt>
                <c:pt idx="13">
                  <c:v>40</c:v>
                </c:pt>
                <c:pt idx="14">
                  <c:v>39</c:v>
                </c:pt>
                <c:pt idx="15">
                  <c:v>61.8</c:v>
                </c:pt>
                <c:pt idx="16">
                  <c:v>44.3</c:v>
                </c:pt>
                <c:pt idx="18" formatCode="General">
                  <c:v>32</c:v>
                </c:pt>
                <c:pt idx="19" formatCode="General">
                  <c:v>40</c:v>
                </c:pt>
                <c:pt idx="20" formatCode="General">
                  <c:v>57</c:v>
                </c:pt>
                <c:pt idx="21" formatCode="General">
                  <c:v>55</c:v>
                </c:pt>
                <c:pt idx="22" formatCode="General">
                  <c:v>49</c:v>
                </c:pt>
                <c:pt idx="23" formatCode="General">
                  <c:v>42</c:v>
                </c:pt>
                <c:pt idx="24" formatCode="General">
                  <c:v>52</c:v>
                </c:pt>
                <c:pt idx="25" formatCode="General">
                  <c:v>40</c:v>
                </c:pt>
                <c:pt idx="26" formatCode="General">
                  <c:v>52</c:v>
                </c:pt>
                <c:pt idx="27" formatCode="General">
                  <c:v>38</c:v>
                </c:pt>
                <c:pt idx="28" formatCode="General">
                  <c:v>42</c:v>
                </c:pt>
                <c:pt idx="29" formatCode="General">
                  <c:v>49</c:v>
                </c:pt>
                <c:pt idx="31">
                  <c:v>39</c:v>
                </c:pt>
                <c:pt idx="32">
                  <c:v>51</c:v>
                </c:pt>
                <c:pt idx="33">
                  <c:v>43</c:v>
                </c:pt>
                <c:pt idx="34">
                  <c:v>41</c:v>
                </c:pt>
                <c:pt idx="35">
                  <c:v>44</c:v>
                </c:pt>
                <c:pt idx="36">
                  <c:v>63.2</c:v>
                </c:pt>
                <c:pt idx="37">
                  <c:v>43</c:v>
                </c:pt>
                <c:pt idx="38">
                  <c:v>39</c:v>
                </c:pt>
                <c:pt idx="39">
                  <c:v>42</c:v>
                </c:pt>
                <c:pt idx="40">
                  <c:v>50</c:v>
                </c:pt>
                <c:pt idx="41">
                  <c:v>50.1</c:v>
                </c:pt>
                <c:pt idx="42">
                  <c:v>45</c:v>
                </c:pt>
                <c:pt idx="43">
                  <c:v>44</c:v>
                </c:pt>
                <c:pt idx="44">
                  <c:v>44</c:v>
                </c:pt>
                <c:pt idx="45">
                  <c:v>42</c:v>
                </c:pt>
                <c:pt idx="46">
                  <c:v>45.3</c:v>
                </c:pt>
                <c:pt idx="47">
                  <c:v>43</c:v>
                </c:pt>
                <c:pt idx="48">
                  <c:v>54.1</c:v>
                </c:pt>
                <c:pt idx="49">
                  <c:v>47.5</c:v>
                </c:pt>
                <c:pt idx="50">
                  <c:v>42</c:v>
                </c:pt>
                <c:pt idx="51">
                  <c:v>44</c:v>
                </c:pt>
                <c:pt idx="52">
                  <c:v>37</c:v>
                </c:pt>
                <c:pt idx="54">
                  <c:v>45</c:v>
                </c:pt>
                <c:pt idx="55">
                  <c:v>41</c:v>
                </c:pt>
                <c:pt idx="56">
                  <c:v>44</c:v>
                </c:pt>
                <c:pt idx="57">
                  <c:v>33</c:v>
                </c:pt>
                <c:pt idx="58" formatCode="General">
                  <c:v>55</c:v>
                </c:pt>
                <c:pt idx="59" formatCode="General">
                  <c:v>49</c:v>
                </c:pt>
                <c:pt idx="60" formatCode="General">
                  <c:v>46</c:v>
                </c:pt>
                <c:pt idx="61" formatCode="General">
                  <c:v>51</c:v>
                </c:pt>
                <c:pt idx="62" formatCode="General">
                  <c:v>46</c:v>
                </c:pt>
                <c:pt idx="63" formatCode="General">
                  <c:v>47</c:v>
                </c:pt>
                <c:pt idx="64" formatCode="General">
                  <c:v>42</c:v>
                </c:pt>
                <c:pt idx="65" formatCode="General">
                  <c:v>47</c:v>
                </c:pt>
                <c:pt idx="66" formatCode="General">
                  <c:v>52</c:v>
                </c:pt>
                <c:pt idx="67" formatCode="General">
                  <c:v>49</c:v>
                </c:pt>
                <c:pt idx="68" formatCode="General">
                  <c:v>45</c:v>
                </c:pt>
                <c:pt idx="69" formatCode="General">
                  <c:v>50</c:v>
                </c:pt>
                <c:pt idx="70" formatCode="General">
                  <c:v>50</c:v>
                </c:pt>
                <c:pt idx="71" formatCode="General">
                  <c:v>61</c:v>
                </c:pt>
                <c:pt idx="72" formatCode="General">
                  <c:v>39</c:v>
                </c:pt>
                <c:pt idx="73" formatCode="General">
                  <c:v>38</c:v>
                </c:pt>
                <c:pt idx="74" formatCode="General">
                  <c:v>49</c:v>
                </c:pt>
                <c:pt idx="75" formatCode="General">
                  <c:v>41</c:v>
                </c:pt>
                <c:pt idx="76" formatCode="General">
                  <c:v>38</c:v>
                </c:pt>
                <c:pt idx="77" formatCode="General">
                  <c:v>47</c:v>
                </c:pt>
                <c:pt idx="78" formatCode="General">
                  <c:v>40</c:v>
                </c:pt>
                <c:pt idx="79" formatCode="General">
                  <c:v>42</c:v>
                </c:pt>
                <c:pt idx="80" formatCode="General">
                  <c:v>40</c:v>
                </c:pt>
                <c:pt idx="81" formatCode="General">
                  <c:v>41</c:v>
                </c:pt>
                <c:pt idx="82" formatCode="General">
                  <c:v>39</c:v>
                </c:pt>
                <c:pt idx="83" formatCode="General">
                  <c:v>42</c:v>
                </c:pt>
              </c:numCache>
            </c:numRef>
          </c:xVal>
          <c:yVal>
            <c:numRef>
              <c:f>'2J. West SJ'!$AB$12:$AB$95</c:f>
              <c:numCache>
                <c:formatCode>0</c:formatCode>
                <c:ptCount val="84"/>
                <c:pt idx="1">
                  <c:v>172</c:v>
                </c:pt>
                <c:pt idx="3">
                  <c:v>185</c:v>
                </c:pt>
                <c:pt idx="6">
                  <c:v>221</c:v>
                </c:pt>
                <c:pt idx="16">
                  <c:v>200</c:v>
                </c:pt>
                <c:pt idx="19" formatCode="General">
                  <c:v>183</c:v>
                </c:pt>
                <c:pt idx="20" formatCode="General">
                  <c:v>263</c:v>
                </c:pt>
                <c:pt idx="21" formatCode="General">
                  <c:v>188</c:v>
                </c:pt>
                <c:pt idx="22" formatCode="General">
                  <c:v>205</c:v>
                </c:pt>
                <c:pt idx="23" formatCode="General">
                  <c:v>181</c:v>
                </c:pt>
                <c:pt idx="24" formatCode="General">
                  <c:v>189</c:v>
                </c:pt>
                <c:pt idx="25" formatCode="General">
                  <c:v>176</c:v>
                </c:pt>
                <c:pt idx="26" formatCode="General">
                  <c:v>181</c:v>
                </c:pt>
                <c:pt idx="27" formatCode="General">
                  <c:v>173</c:v>
                </c:pt>
                <c:pt idx="28" formatCode="General">
                  <c:v>141</c:v>
                </c:pt>
                <c:pt idx="29" formatCode="General">
                  <c:v>159</c:v>
                </c:pt>
                <c:pt idx="31">
                  <c:v>165</c:v>
                </c:pt>
                <c:pt idx="32">
                  <c:v>253</c:v>
                </c:pt>
                <c:pt idx="33">
                  <c:v>229</c:v>
                </c:pt>
                <c:pt idx="34">
                  <c:v>215</c:v>
                </c:pt>
                <c:pt idx="35">
                  <c:v>218</c:v>
                </c:pt>
                <c:pt idx="37">
                  <c:v>206</c:v>
                </c:pt>
                <c:pt idx="46">
                  <c:v>204</c:v>
                </c:pt>
                <c:pt idx="47">
                  <c:v>196</c:v>
                </c:pt>
                <c:pt idx="48">
                  <c:v>303</c:v>
                </c:pt>
                <c:pt idx="54">
                  <c:v>151</c:v>
                </c:pt>
                <c:pt idx="57">
                  <c:v>240</c:v>
                </c:pt>
                <c:pt idx="58" formatCode="General">
                  <c:v>236</c:v>
                </c:pt>
                <c:pt idx="59" formatCode="General">
                  <c:v>247</c:v>
                </c:pt>
                <c:pt idx="61" formatCode="General">
                  <c:v>244</c:v>
                </c:pt>
                <c:pt idx="63" formatCode="General">
                  <c:v>237</c:v>
                </c:pt>
                <c:pt idx="64" formatCode="General">
                  <c:v>222</c:v>
                </c:pt>
                <c:pt idx="65" formatCode="General">
                  <c:v>234</c:v>
                </c:pt>
                <c:pt idx="66" formatCode="General">
                  <c:v>238</c:v>
                </c:pt>
                <c:pt idx="67" formatCode="General">
                  <c:v>240</c:v>
                </c:pt>
                <c:pt idx="69" formatCode="General">
                  <c:v>222</c:v>
                </c:pt>
                <c:pt idx="70" formatCode="General">
                  <c:v>193</c:v>
                </c:pt>
                <c:pt idx="71" formatCode="General">
                  <c:v>207</c:v>
                </c:pt>
                <c:pt idx="74" formatCode="General">
                  <c:v>181</c:v>
                </c:pt>
                <c:pt idx="75" formatCode="General">
                  <c:v>173</c:v>
                </c:pt>
                <c:pt idx="77" formatCode="General">
                  <c:v>207</c:v>
                </c:pt>
                <c:pt idx="79" formatCode="General">
                  <c:v>189</c:v>
                </c:pt>
                <c:pt idx="81" formatCode="General">
                  <c:v>165</c:v>
                </c:pt>
              </c:numCache>
            </c:numRef>
          </c:yVal>
          <c:smooth val="0"/>
          <c:extLst>
            <c:ext xmlns:c16="http://schemas.microsoft.com/office/drawing/2014/chart" uri="{C3380CC4-5D6E-409C-BE32-E72D297353CC}">
              <c16:uniqueId val="{0000000A-D909-9249-A75C-7EDD67C4155C}"/>
            </c:ext>
          </c:extLst>
        </c:ser>
        <c:ser>
          <c:idx val="8"/>
          <c:order val="10"/>
          <c:tx>
            <c:v>W SJ Conejos</c:v>
          </c:tx>
          <c:spPr>
            <a:ln w="31750">
              <a:noFill/>
            </a:ln>
          </c:spPr>
          <c:marker>
            <c:symbol val="plus"/>
            <c:size val="11"/>
            <c:spPr>
              <a:noFill/>
              <a:ln w="34925">
                <a:solidFill>
                  <a:srgbClr val="FF0000"/>
                </a:solidFill>
              </a:ln>
            </c:spPr>
          </c:marker>
          <c:xVal>
            <c:numRef>
              <c:f>'2J. West SJ'!$AG$100:$AG$127</c:f>
              <c:numCache>
                <c:formatCode>0</c:formatCode>
                <c:ptCount val="28"/>
                <c:pt idx="0">
                  <c:v>40.9</c:v>
                </c:pt>
                <c:pt idx="1">
                  <c:v>58.4</c:v>
                </c:pt>
                <c:pt idx="2">
                  <c:v>46.1</c:v>
                </c:pt>
                <c:pt idx="3">
                  <c:v>41.7</c:v>
                </c:pt>
                <c:pt idx="4">
                  <c:v>53.2</c:v>
                </c:pt>
                <c:pt idx="5">
                  <c:v>39</c:v>
                </c:pt>
                <c:pt idx="7">
                  <c:v>39.6</c:v>
                </c:pt>
                <c:pt idx="9">
                  <c:v>39</c:v>
                </c:pt>
                <c:pt idx="10">
                  <c:v>41.9</c:v>
                </c:pt>
                <c:pt idx="11">
                  <c:v>44</c:v>
                </c:pt>
                <c:pt idx="12">
                  <c:v>42.9</c:v>
                </c:pt>
                <c:pt idx="14">
                  <c:v>33</c:v>
                </c:pt>
                <c:pt idx="15">
                  <c:v>47.8</c:v>
                </c:pt>
                <c:pt idx="16">
                  <c:v>41</c:v>
                </c:pt>
                <c:pt idx="17">
                  <c:v>39.799999999999997</c:v>
                </c:pt>
                <c:pt idx="18">
                  <c:v>39.1</c:v>
                </c:pt>
                <c:pt idx="19">
                  <c:v>46.1</c:v>
                </c:pt>
                <c:pt idx="20">
                  <c:v>42.6</c:v>
                </c:pt>
                <c:pt idx="21">
                  <c:v>44.5</c:v>
                </c:pt>
                <c:pt idx="22">
                  <c:v>43.1</c:v>
                </c:pt>
                <c:pt idx="23">
                  <c:v>39.700000000000003</c:v>
                </c:pt>
                <c:pt idx="24">
                  <c:v>75.599999999999994</c:v>
                </c:pt>
                <c:pt idx="25">
                  <c:v>39.4</c:v>
                </c:pt>
                <c:pt idx="26">
                  <c:v>33.5</c:v>
                </c:pt>
                <c:pt idx="27">
                  <c:v>49.4</c:v>
                </c:pt>
              </c:numCache>
            </c:numRef>
          </c:xVal>
          <c:yVal>
            <c:numRef>
              <c:f>'2J. West SJ'!$AB$100:$AB$127</c:f>
              <c:numCache>
                <c:formatCode>0</c:formatCode>
                <c:ptCount val="28"/>
                <c:pt idx="0">
                  <c:v>196</c:v>
                </c:pt>
                <c:pt idx="1">
                  <c:v>290</c:v>
                </c:pt>
                <c:pt idx="2">
                  <c:v>214</c:v>
                </c:pt>
                <c:pt idx="3">
                  <c:v>206</c:v>
                </c:pt>
                <c:pt idx="9">
                  <c:v>193</c:v>
                </c:pt>
                <c:pt idx="11">
                  <c:v>173</c:v>
                </c:pt>
                <c:pt idx="16">
                  <c:v>196</c:v>
                </c:pt>
                <c:pt idx="17">
                  <c:v>223</c:v>
                </c:pt>
                <c:pt idx="18">
                  <c:v>216</c:v>
                </c:pt>
                <c:pt idx="19">
                  <c:v>233</c:v>
                </c:pt>
                <c:pt idx="20">
                  <c:v>213</c:v>
                </c:pt>
                <c:pt idx="21">
                  <c:v>252</c:v>
                </c:pt>
                <c:pt idx="22">
                  <c:v>191</c:v>
                </c:pt>
                <c:pt idx="23">
                  <c:v>192</c:v>
                </c:pt>
                <c:pt idx="24">
                  <c:v>350</c:v>
                </c:pt>
                <c:pt idx="25">
                  <c:v>190</c:v>
                </c:pt>
                <c:pt idx="26">
                  <c:v>172</c:v>
                </c:pt>
                <c:pt idx="27">
                  <c:v>272</c:v>
                </c:pt>
              </c:numCache>
            </c:numRef>
          </c:yVal>
          <c:smooth val="0"/>
          <c:extLst>
            <c:ext xmlns:c16="http://schemas.microsoft.com/office/drawing/2014/chart" uri="{C3380CC4-5D6E-409C-BE32-E72D297353CC}">
              <c16:uniqueId val="{00000009-D909-9249-A75C-7EDD67C4155C}"/>
            </c:ext>
          </c:extLst>
        </c:ser>
        <c:dLbls>
          <c:showLegendKey val="0"/>
          <c:showVal val="0"/>
          <c:showCatName val="0"/>
          <c:showSerName val="0"/>
          <c:showPercent val="0"/>
          <c:showBubbleSize val="0"/>
        </c:dLbls>
        <c:axId val="2086544968"/>
        <c:axId val="2086549736"/>
      </c:scatterChart>
      <c:valAx>
        <c:axId val="2086544968"/>
        <c:scaling>
          <c:orientation val="minMax"/>
          <c:max val="120"/>
          <c:min val="20"/>
        </c:scaling>
        <c:delete val="0"/>
        <c:axPos val="b"/>
        <c:majorGridlines/>
        <c:title>
          <c:tx>
            <c:rich>
              <a:bodyPr/>
              <a:lstStyle/>
              <a:p>
                <a:pPr>
                  <a:defRPr/>
                </a:pPr>
                <a:r>
                  <a:rPr lang="en-US"/>
                  <a:t>La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6549736"/>
        <c:crosses val="autoZero"/>
        <c:crossBetween val="midCat"/>
        <c:majorUnit val="20"/>
        <c:minorUnit val="1"/>
      </c:valAx>
      <c:valAx>
        <c:axId val="2086549736"/>
        <c:scaling>
          <c:orientation val="minMax"/>
          <c:max val="600"/>
          <c:min val="100"/>
        </c:scaling>
        <c:delete val="0"/>
        <c:axPos val="l"/>
        <c:majorGridlines/>
        <c:title>
          <c:tx>
            <c:rich>
              <a:bodyPr rot="-5400000" vert="horz"/>
              <a:lstStyle/>
              <a:p>
                <a:pPr>
                  <a:defRPr/>
                </a:pPr>
                <a:r>
                  <a:rPr lang="en-US"/>
                  <a:t>Zr (ppm)</a:t>
                </a:r>
              </a:p>
            </c:rich>
          </c:tx>
          <c:overlay val="0"/>
        </c:title>
        <c:numFmt formatCode="0" sourceLinked="1"/>
        <c:majorTickMark val="out"/>
        <c:minorTickMark val="none"/>
        <c:tickLblPos val="nextTo"/>
        <c:crossAx val="2086544968"/>
        <c:crosses val="autoZero"/>
        <c:crossBetween val="midCat"/>
      </c:valAx>
    </c:plotArea>
    <c:legend>
      <c:legendPos val="r"/>
      <c:layout>
        <c:manualLayout>
          <c:xMode val="edge"/>
          <c:yMode val="edge"/>
          <c:x val="8.74102228504504E-2"/>
          <c:y val="7.9426598038336797E-3"/>
          <c:w val="0.230973589848946"/>
          <c:h val="0.55822832138363421"/>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1"/>
          <c:order val="0"/>
          <c:tx>
            <c:v>Bonanza-postcollapse</c:v>
          </c:tx>
          <c:spPr>
            <a:ln w="31750">
              <a:noFill/>
            </a:ln>
          </c:spPr>
          <c:marker>
            <c:symbol val="star"/>
            <c:size val="6"/>
            <c:spPr>
              <a:ln>
                <a:solidFill>
                  <a:srgbClr val="800000"/>
                </a:solidFill>
              </a:ln>
            </c:spPr>
          </c:marker>
          <c:xVal>
            <c:numRef>
              <c:f>'2H. BZ caldera fill &amp; intrusion'!$AE$7:$AE$74</c:f>
              <c:numCache>
                <c:formatCode>0</c:formatCode>
                <c:ptCount val="68"/>
                <c:pt idx="0">
                  <c:v>38.700000000000003</c:v>
                </c:pt>
                <c:pt idx="2">
                  <c:v>74.099999999999994</c:v>
                </c:pt>
                <c:pt idx="3">
                  <c:v>65.628900000000002</c:v>
                </c:pt>
                <c:pt idx="5">
                  <c:v>70.8</c:v>
                </c:pt>
                <c:pt idx="6">
                  <c:v>63.3</c:v>
                </c:pt>
                <c:pt idx="7">
                  <c:v>80.721600000000009</c:v>
                </c:pt>
                <c:pt idx="8">
                  <c:v>89</c:v>
                </c:pt>
                <c:pt idx="9">
                  <c:v>110</c:v>
                </c:pt>
                <c:pt idx="10">
                  <c:v>92</c:v>
                </c:pt>
                <c:pt idx="12">
                  <c:v>81.900000000000006</c:v>
                </c:pt>
                <c:pt idx="13">
                  <c:v>59.5</c:v>
                </c:pt>
                <c:pt idx="14">
                  <c:v>63.120150000000002</c:v>
                </c:pt>
                <c:pt idx="16">
                  <c:v>80.900000000000006</c:v>
                </c:pt>
                <c:pt idx="17">
                  <c:v>47.967300000000009</c:v>
                </c:pt>
                <c:pt idx="18">
                  <c:v>68.5</c:v>
                </c:pt>
                <c:pt idx="20">
                  <c:v>95.834250000000011</c:v>
                </c:pt>
                <c:pt idx="21">
                  <c:v>92.823750000000004</c:v>
                </c:pt>
                <c:pt idx="22">
                  <c:v>77.670900000000003</c:v>
                </c:pt>
                <c:pt idx="23">
                  <c:v>65</c:v>
                </c:pt>
                <c:pt idx="24">
                  <c:v>56.625599999999999</c:v>
                </c:pt>
                <c:pt idx="25">
                  <c:v>46.685999999999993</c:v>
                </c:pt>
                <c:pt idx="29">
                  <c:v>57.1</c:v>
                </c:pt>
                <c:pt idx="30">
                  <c:v>59.9</c:v>
                </c:pt>
                <c:pt idx="31">
                  <c:v>63</c:v>
                </c:pt>
                <c:pt idx="33">
                  <c:v>99.697199999999995</c:v>
                </c:pt>
                <c:pt idx="34">
                  <c:v>62.7</c:v>
                </c:pt>
                <c:pt idx="35">
                  <c:v>63.3</c:v>
                </c:pt>
                <c:pt idx="36">
                  <c:v>81.7</c:v>
                </c:pt>
                <c:pt idx="37">
                  <c:v>66</c:v>
                </c:pt>
                <c:pt idx="38">
                  <c:v>77.400000000000006</c:v>
                </c:pt>
                <c:pt idx="39">
                  <c:v>67.400000000000006</c:v>
                </c:pt>
                <c:pt idx="40">
                  <c:v>70.28</c:v>
                </c:pt>
                <c:pt idx="41">
                  <c:v>77.269500000000008</c:v>
                </c:pt>
                <c:pt idx="42">
                  <c:v>81.684899999999999</c:v>
                </c:pt>
                <c:pt idx="44">
                  <c:v>60.6</c:v>
                </c:pt>
                <c:pt idx="45">
                  <c:v>64</c:v>
                </c:pt>
                <c:pt idx="46">
                  <c:v>69.5</c:v>
                </c:pt>
                <c:pt idx="47">
                  <c:v>61.5</c:v>
                </c:pt>
                <c:pt idx="48">
                  <c:v>57.9</c:v>
                </c:pt>
                <c:pt idx="49">
                  <c:v>62.7</c:v>
                </c:pt>
                <c:pt idx="50">
                  <c:v>51.7</c:v>
                </c:pt>
                <c:pt idx="51">
                  <c:v>78.412399999999991</c:v>
                </c:pt>
                <c:pt idx="52">
                  <c:v>73.7</c:v>
                </c:pt>
                <c:pt idx="54">
                  <c:v>43.4</c:v>
                </c:pt>
                <c:pt idx="55">
                  <c:v>51</c:v>
                </c:pt>
                <c:pt idx="56">
                  <c:v>52.8</c:v>
                </c:pt>
                <c:pt idx="57">
                  <c:v>55.320399999999999</c:v>
                </c:pt>
                <c:pt idx="58">
                  <c:v>66.7</c:v>
                </c:pt>
                <c:pt idx="59">
                  <c:v>65.400000000000006</c:v>
                </c:pt>
                <c:pt idx="60">
                  <c:v>58.2</c:v>
                </c:pt>
                <c:pt idx="61">
                  <c:v>75.802000000000007</c:v>
                </c:pt>
                <c:pt idx="62">
                  <c:v>71.400000000000006</c:v>
                </c:pt>
                <c:pt idx="63">
                  <c:v>67.599999999999994</c:v>
                </c:pt>
                <c:pt idx="64">
                  <c:v>67.7</c:v>
                </c:pt>
                <c:pt idx="65">
                  <c:v>64.3</c:v>
                </c:pt>
                <c:pt idx="66">
                  <c:v>71.986800000000002</c:v>
                </c:pt>
                <c:pt idx="67">
                  <c:v>50.1</c:v>
                </c:pt>
              </c:numCache>
            </c:numRef>
          </c:xVal>
          <c:yVal>
            <c:numRef>
              <c:f>'2H. BZ caldera fill &amp; intrusion'!$Z$7:$Z$74</c:f>
              <c:numCache>
                <c:formatCode>0</c:formatCode>
                <c:ptCount val="68"/>
                <c:pt idx="0">
                  <c:v>325.5</c:v>
                </c:pt>
                <c:pt idx="2">
                  <c:v>203</c:v>
                </c:pt>
                <c:pt idx="3">
                  <c:v>219.86685</c:v>
                </c:pt>
                <c:pt idx="5">
                  <c:v>431.8</c:v>
                </c:pt>
                <c:pt idx="6">
                  <c:v>266.10000000000002</c:v>
                </c:pt>
                <c:pt idx="7">
                  <c:v>403.10599999999999</c:v>
                </c:pt>
                <c:pt idx="8">
                  <c:v>471.6</c:v>
                </c:pt>
                <c:pt idx="9">
                  <c:v>530</c:v>
                </c:pt>
                <c:pt idx="10">
                  <c:v>465.5</c:v>
                </c:pt>
                <c:pt idx="12">
                  <c:v>363.9</c:v>
                </c:pt>
                <c:pt idx="13">
                  <c:v>261.2</c:v>
                </c:pt>
                <c:pt idx="14">
                  <c:v>205.7175</c:v>
                </c:pt>
                <c:pt idx="16">
                  <c:v>510.6</c:v>
                </c:pt>
                <c:pt idx="17">
                  <c:v>463.41630000000004</c:v>
                </c:pt>
                <c:pt idx="18">
                  <c:v>330.2</c:v>
                </c:pt>
                <c:pt idx="20">
                  <c:v>553.43025</c:v>
                </c:pt>
                <c:pt idx="21">
                  <c:v>563.36490000000003</c:v>
                </c:pt>
                <c:pt idx="22">
                  <c:v>393.0709500000001</c:v>
                </c:pt>
                <c:pt idx="23">
                  <c:v>332</c:v>
                </c:pt>
                <c:pt idx="24">
                  <c:v>286.84280000000001</c:v>
                </c:pt>
                <c:pt idx="25">
                  <c:v>233.93199999999999</c:v>
                </c:pt>
                <c:pt idx="29">
                  <c:v>378.4</c:v>
                </c:pt>
                <c:pt idx="30">
                  <c:v>390.3</c:v>
                </c:pt>
                <c:pt idx="31">
                  <c:v>383.3</c:v>
                </c:pt>
                <c:pt idx="33">
                  <c:v>553.40480000000002</c:v>
                </c:pt>
                <c:pt idx="34">
                  <c:v>256.89999999999998</c:v>
                </c:pt>
                <c:pt idx="35">
                  <c:v>254.4</c:v>
                </c:pt>
                <c:pt idx="36">
                  <c:v>391.5</c:v>
                </c:pt>
                <c:pt idx="37">
                  <c:v>332</c:v>
                </c:pt>
                <c:pt idx="38">
                  <c:v>365.3</c:v>
                </c:pt>
                <c:pt idx="39">
                  <c:v>253.2</c:v>
                </c:pt>
                <c:pt idx="40">
                  <c:v>365.2552</c:v>
                </c:pt>
                <c:pt idx="41">
                  <c:v>386.54820000000001</c:v>
                </c:pt>
                <c:pt idx="42">
                  <c:v>339.88544999999999</c:v>
                </c:pt>
                <c:pt idx="44">
                  <c:v>319.2</c:v>
                </c:pt>
                <c:pt idx="45">
                  <c:v>310.2</c:v>
                </c:pt>
                <c:pt idx="46">
                  <c:v>311.3</c:v>
                </c:pt>
                <c:pt idx="47">
                  <c:v>318.5</c:v>
                </c:pt>
                <c:pt idx="48">
                  <c:v>260.10000000000002</c:v>
                </c:pt>
                <c:pt idx="49">
                  <c:v>318.60000000000002</c:v>
                </c:pt>
                <c:pt idx="50">
                  <c:v>183.1</c:v>
                </c:pt>
                <c:pt idx="51">
                  <c:v>365.35559999999998</c:v>
                </c:pt>
                <c:pt idx="52">
                  <c:v>361.9</c:v>
                </c:pt>
                <c:pt idx="54">
                  <c:v>215.4</c:v>
                </c:pt>
                <c:pt idx="55">
                  <c:v>215.4</c:v>
                </c:pt>
                <c:pt idx="56">
                  <c:v>210</c:v>
                </c:pt>
                <c:pt idx="57">
                  <c:v>244.97600000000003</c:v>
                </c:pt>
                <c:pt idx="58">
                  <c:v>332.2</c:v>
                </c:pt>
                <c:pt idx="59">
                  <c:v>287.39999999999998</c:v>
                </c:pt>
                <c:pt idx="60">
                  <c:v>279</c:v>
                </c:pt>
                <c:pt idx="61">
                  <c:v>388.74880000000002</c:v>
                </c:pt>
                <c:pt idx="62">
                  <c:v>384.7</c:v>
                </c:pt>
                <c:pt idx="63">
                  <c:v>403.1</c:v>
                </c:pt>
                <c:pt idx="64">
                  <c:v>358.4</c:v>
                </c:pt>
                <c:pt idx="65">
                  <c:v>332.3</c:v>
                </c:pt>
                <c:pt idx="66">
                  <c:v>414.85280000000006</c:v>
                </c:pt>
                <c:pt idx="67">
                  <c:v>227.7</c:v>
                </c:pt>
              </c:numCache>
            </c:numRef>
          </c:yVal>
          <c:smooth val="0"/>
          <c:extLst>
            <c:ext xmlns:c16="http://schemas.microsoft.com/office/drawing/2014/chart" uri="{C3380CC4-5D6E-409C-BE32-E72D297353CC}">
              <c16:uniqueId val="{00000000-4330-984C-B0B9-C3BF3D606E46}"/>
            </c:ext>
          </c:extLst>
        </c:ser>
        <c:ser>
          <c:idx val="9"/>
          <c:order val="1"/>
          <c:tx>
            <c:v>Bonanza Tuff (outflow)</c:v>
          </c:tx>
          <c:spPr>
            <a:ln w="31750">
              <a:noFill/>
            </a:ln>
          </c:spPr>
          <c:marker>
            <c:symbol val="diamond"/>
            <c:size val="7"/>
            <c:spPr>
              <a:noFill/>
              <a:ln>
                <a:solidFill>
                  <a:srgbClr val="800000"/>
                </a:solidFill>
              </a:ln>
            </c:spPr>
          </c:marker>
          <c:xVal>
            <c:numRef>
              <c:f>'2G. Rawley &amp; BZT'!$AE$55:$AE$87</c:f>
              <c:numCache>
                <c:formatCode>0</c:formatCode>
                <c:ptCount val="33"/>
                <c:pt idx="0">
                  <c:v>94.2</c:v>
                </c:pt>
                <c:pt idx="1">
                  <c:v>98.7</c:v>
                </c:pt>
                <c:pt idx="2">
                  <c:v>102</c:v>
                </c:pt>
                <c:pt idx="3">
                  <c:v>80</c:v>
                </c:pt>
                <c:pt idx="4">
                  <c:v>68.400000000000006</c:v>
                </c:pt>
                <c:pt idx="5">
                  <c:v>104</c:v>
                </c:pt>
                <c:pt idx="6">
                  <c:v>101</c:v>
                </c:pt>
                <c:pt idx="7">
                  <c:v>105</c:v>
                </c:pt>
                <c:pt idx="8">
                  <c:v>107</c:v>
                </c:pt>
                <c:pt idx="9">
                  <c:v>83.1</c:v>
                </c:pt>
                <c:pt idx="10">
                  <c:v>68</c:v>
                </c:pt>
                <c:pt idx="11">
                  <c:v>66</c:v>
                </c:pt>
                <c:pt idx="12">
                  <c:v>56.1</c:v>
                </c:pt>
                <c:pt idx="13">
                  <c:v>87</c:v>
                </c:pt>
                <c:pt idx="14">
                  <c:v>70.400000000000006</c:v>
                </c:pt>
                <c:pt idx="15">
                  <c:v>66</c:v>
                </c:pt>
                <c:pt idx="17">
                  <c:v>91.519200000000012</c:v>
                </c:pt>
                <c:pt idx="18">
                  <c:v>111.9906</c:v>
                </c:pt>
                <c:pt idx="19">
                  <c:v>71.348849999999999</c:v>
                </c:pt>
                <c:pt idx="20">
                  <c:v>70.646400000000014</c:v>
                </c:pt>
                <c:pt idx="21">
                  <c:v>104.5</c:v>
                </c:pt>
                <c:pt idx="22">
                  <c:v>98.3</c:v>
                </c:pt>
                <c:pt idx="23">
                  <c:v>113.7</c:v>
                </c:pt>
                <c:pt idx="25">
                  <c:v>83.8</c:v>
                </c:pt>
                <c:pt idx="26">
                  <c:v>78.613199999999992</c:v>
                </c:pt>
                <c:pt idx="27">
                  <c:v>72.7</c:v>
                </c:pt>
                <c:pt idx="28">
                  <c:v>73</c:v>
                </c:pt>
                <c:pt idx="29">
                  <c:v>71.2</c:v>
                </c:pt>
                <c:pt idx="30">
                  <c:v>70.900000000000006</c:v>
                </c:pt>
                <c:pt idx="31">
                  <c:v>68</c:v>
                </c:pt>
                <c:pt idx="32">
                  <c:v>62.2</c:v>
                </c:pt>
              </c:numCache>
            </c:numRef>
          </c:xVal>
          <c:yVal>
            <c:numRef>
              <c:f>'2G. Rawley &amp; BZT'!$Z$55:$Z$87</c:f>
              <c:numCache>
                <c:formatCode>0</c:formatCode>
                <c:ptCount val="33"/>
                <c:pt idx="0">
                  <c:v>446.1</c:v>
                </c:pt>
                <c:pt idx="1">
                  <c:v>548.6</c:v>
                </c:pt>
                <c:pt idx="2">
                  <c:v>524</c:v>
                </c:pt>
                <c:pt idx="3">
                  <c:v>430.6</c:v>
                </c:pt>
                <c:pt idx="4">
                  <c:v>326.89999999999998</c:v>
                </c:pt>
                <c:pt idx="5">
                  <c:v>513</c:v>
                </c:pt>
                <c:pt idx="6">
                  <c:v>528</c:v>
                </c:pt>
                <c:pt idx="7">
                  <c:v>460</c:v>
                </c:pt>
                <c:pt idx="8">
                  <c:v>445</c:v>
                </c:pt>
                <c:pt idx="9">
                  <c:v>260.8</c:v>
                </c:pt>
                <c:pt idx="10">
                  <c:v>202</c:v>
                </c:pt>
                <c:pt idx="11">
                  <c:v>218</c:v>
                </c:pt>
                <c:pt idx="12">
                  <c:v>208</c:v>
                </c:pt>
                <c:pt idx="13">
                  <c:v>212</c:v>
                </c:pt>
                <c:pt idx="14">
                  <c:v>220.6</c:v>
                </c:pt>
                <c:pt idx="15">
                  <c:v>218</c:v>
                </c:pt>
                <c:pt idx="17">
                  <c:v>529.94835</c:v>
                </c:pt>
                <c:pt idx="18">
                  <c:v>546.80714999999998</c:v>
                </c:pt>
                <c:pt idx="19">
                  <c:v>412.33815000000004</c:v>
                </c:pt>
                <c:pt idx="20">
                  <c:v>444.14910000000003</c:v>
                </c:pt>
                <c:pt idx="21">
                  <c:v>599.79999999999995</c:v>
                </c:pt>
                <c:pt idx="22">
                  <c:v>600.20000000000005</c:v>
                </c:pt>
                <c:pt idx="23">
                  <c:v>590.5</c:v>
                </c:pt>
                <c:pt idx="25">
                  <c:v>427.6</c:v>
                </c:pt>
                <c:pt idx="26">
                  <c:v>382.72480000000002</c:v>
                </c:pt>
                <c:pt idx="27">
                  <c:v>291.10000000000002</c:v>
                </c:pt>
                <c:pt idx="28">
                  <c:v>267.3</c:v>
                </c:pt>
                <c:pt idx="29">
                  <c:v>258.89999999999998</c:v>
                </c:pt>
                <c:pt idx="30">
                  <c:v>231.9</c:v>
                </c:pt>
                <c:pt idx="31">
                  <c:v>209</c:v>
                </c:pt>
                <c:pt idx="32">
                  <c:v>223.9</c:v>
                </c:pt>
              </c:numCache>
            </c:numRef>
          </c:yVal>
          <c:smooth val="0"/>
          <c:extLst>
            <c:ext xmlns:c16="http://schemas.microsoft.com/office/drawing/2014/chart" uri="{C3380CC4-5D6E-409C-BE32-E72D297353CC}">
              <c16:uniqueId val="{00000001-4330-984C-B0B9-C3BF3D606E46}"/>
            </c:ext>
          </c:extLst>
        </c:ser>
        <c:ser>
          <c:idx val="7"/>
          <c:order val="2"/>
          <c:tx>
            <c:v>Bonanza Rawley</c:v>
          </c:tx>
          <c:spPr>
            <a:ln w="31750">
              <a:noFill/>
            </a:ln>
          </c:spPr>
          <c:marker>
            <c:symbol val="plus"/>
            <c:size val="8"/>
            <c:spPr>
              <a:ln>
                <a:solidFill>
                  <a:srgbClr val="800000"/>
                </a:solidFill>
              </a:ln>
            </c:spPr>
          </c:marker>
          <c:xVal>
            <c:numRef>
              <c:f>'2G. Rawley &amp; BZT'!$AE$7:$AE$46</c:f>
              <c:numCache>
                <c:formatCode>0</c:formatCode>
                <c:ptCount val="40"/>
                <c:pt idx="0">
                  <c:v>80</c:v>
                </c:pt>
                <c:pt idx="1">
                  <c:v>53.1</c:v>
                </c:pt>
                <c:pt idx="2">
                  <c:v>48.493200000000002</c:v>
                </c:pt>
                <c:pt idx="3">
                  <c:v>53.7</c:v>
                </c:pt>
                <c:pt idx="4">
                  <c:v>67.900000000000006</c:v>
                </c:pt>
                <c:pt idx="5">
                  <c:v>70.144649999999999</c:v>
                </c:pt>
                <c:pt idx="6">
                  <c:v>76.8</c:v>
                </c:pt>
                <c:pt idx="7">
                  <c:v>56.9</c:v>
                </c:pt>
                <c:pt idx="8">
                  <c:v>78</c:v>
                </c:pt>
                <c:pt idx="9">
                  <c:v>58.2</c:v>
                </c:pt>
                <c:pt idx="10">
                  <c:v>66.599999999999994</c:v>
                </c:pt>
                <c:pt idx="11">
                  <c:v>59.225000000000001</c:v>
                </c:pt>
                <c:pt idx="12">
                  <c:v>59.5</c:v>
                </c:pt>
                <c:pt idx="13">
                  <c:v>67.400000000000006</c:v>
                </c:pt>
                <c:pt idx="14">
                  <c:v>68.3</c:v>
                </c:pt>
                <c:pt idx="15">
                  <c:v>62.6</c:v>
                </c:pt>
                <c:pt idx="16">
                  <c:v>61.645600000000002</c:v>
                </c:pt>
                <c:pt idx="17">
                  <c:v>76.805999999999997</c:v>
                </c:pt>
                <c:pt idx="18">
                  <c:v>65.628900000000002</c:v>
                </c:pt>
                <c:pt idx="19">
                  <c:v>59.9</c:v>
                </c:pt>
                <c:pt idx="20">
                  <c:v>71</c:v>
                </c:pt>
                <c:pt idx="21">
                  <c:v>71</c:v>
                </c:pt>
                <c:pt idx="22">
                  <c:v>61.7</c:v>
                </c:pt>
                <c:pt idx="23">
                  <c:v>50.777100000000004</c:v>
                </c:pt>
                <c:pt idx="24">
                  <c:v>64.5</c:v>
                </c:pt>
                <c:pt idx="25">
                  <c:v>74.645999999999987</c:v>
                </c:pt>
                <c:pt idx="26">
                  <c:v>63.6</c:v>
                </c:pt>
                <c:pt idx="27">
                  <c:v>104</c:v>
                </c:pt>
                <c:pt idx="28">
                  <c:v>64</c:v>
                </c:pt>
                <c:pt idx="29">
                  <c:v>57</c:v>
                </c:pt>
                <c:pt idx="30">
                  <c:v>17.5</c:v>
                </c:pt>
                <c:pt idx="31">
                  <c:v>13.9</c:v>
                </c:pt>
                <c:pt idx="32">
                  <c:v>52.7</c:v>
                </c:pt>
                <c:pt idx="33">
                  <c:v>65.599999999999994</c:v>
                </c:pt>
                <c:pt idx="34">
                  <c:v>69.5</c:v>
                </c:pt>
                <c:pt idx="35">
                  <c:v>77.8</c:v>
                </c:pt>
                <c:pt idx="36">
                  <c:v>52.583400000000005</c:v>
                </c:pt>
                <c:pt idx="37">
                  <c:v>66.8</c:v>
                </c:pt>
              </c:numCache>
            </c:numRef>
          </c:xVal>
          <c:yVal>
            <c:numRef>
              <c:f>'2G. Rawley &amp; BZT'!$Z$7:$Z$50</c:f>
              <c:numCache>
                <c:formatCode>0</c:formatCode>
                <c:ptCount val="44"/>
                <c:pt idx="0">
                  <c:v>350.4</c:v>
                </c:pt>
                <c:pt idx="1">
                  <c:v>252.4</c:v>
                </c:pt>
                <c:pt idx="2">
                  <c:v>258.83120000000002</c:v>
                </c:pt>
                <c:pt idx="3">
                  <c:v>260.89999999999998</c:v>
                </c:pt>
                <c:pt idx="4">
                  <c:v>402.4</c:v>
                </c:pt>
                <c:pt idx="5">
                  <c:v>262.71630000000005</c:v>
                </c:pt>
                <c:pt idx="6">
                  <c:v>408.4</c:v>
                </c:pt>
                <c:pt idx="7">
                  <c:v>229.8</c:v>
                </c:pt>
                <c:pt idx="8">
                  <c:v>417.7</c:v>
                </c:pt>
                <c:pt idx="9">
                  <c:v>229.4</c:v>
                </c:pt>
                <c:pt idx="10">
                  <c:v>280.60000000000002</c:v>
                </c:pt>
                <c:pt idx="11">
                  <c:v>291.59137500000003</c:v>
                </c:pt>
                <c:pt idx="12">
                  <c:v>308.39999999999998</c:v>
                </c:pt>
                <c:pt idx="13">
                  <c:v>368.6</c:v>
                </c:pt>
                <c:pt idx="14">
                  <c:v>342.7</c:v>
                </c:pt>
                <c:pt idx="15">
                  <c:v>351.8</c:v>
                </c:pt>
                <c:pt idx="16">
                  <c:v>325.39640000000003</c:v>
                </c:pt>
                <c:pt idx="17">
                  <c:v>431.82040000000001</c:v>
                </c:pt>
                <c:pt idx="18">
                  <c:v>285.89715000000007</c:v>
                </c:pt>
                <c:pt idx="19">
                  <c:v>296.89999999999998</c:v>
                </c:pt>
                <c:pt idx="20">
                  <c:v>312</c:v>
                </c:pt>
                <c:pt idx="21">
                  <c:v>307</c:v>
                </c:pt>
                <c:pt idx="22">
                  <c:v>310.2</c:v>
                </c:pt>
                <c:pt idx="23">
                  <c:v>251.67780000000002</c:v>
                </c:pt>
                <c:pt idx="24">
                  <c:v>316.3</c:v>
                </c:pt>
                <c:pt idx="25">
                  <c:v>412.85399999999998</c:v>
                </c:pt>
                <c:pt idx="26">
                  <c:v>362.1</c:v>
                </c:pt>
                <c:pt idx="27">
                  <c:v>419</c:v>
                </c:pt>
                <c:pt idx="28">
                  <c:v>377.7</c:v>
                </c:pt>
                <c:pt idx="29">
                  <c:v>254.2</c:v>
                </c:pt>
                <c:pt idx="30">
                  <c:v>351.4</c:v>
                </c:pt>
                <c:pt idx="31">
                  <c:v>388.8</c:v>
                </c:pt>
                <c:pt idx="32">
                  <c:v>376.6</c:v>
                </c:pt>
                <c:pt idx="33">
                  <c:v>354.6</c:v>
                </c:pt>
                <c:pt idx="34">
                  <c:v>312.3</c:v>
                </c:pt>
                <c:pt idx="35">
                  <c:v>263.39999999999998</c:v>
                </c:pt>
                <c:pt idx="36">
                  <c:v>339.38370000000009</c:v>
                </c:pt>
                <c:pt idx="37">
                  <c:v>277.3</c:v>
                </c:pt>
                <c:pt idx="40">
                  <c:v>491</c:v>
                </c:pt>
                <c:pt idx="41">
                  <c:v>493</c:v>
                </c:pt>
                <c:pt idx="42">
                  <c:v>478.7</c:v>
                </c:pt>
                <c:pt idx="43">
                  <c:v>502.3</c:v>
                </c:pt>
              </c:numCache>
            </c:numRef>
          </c:yVal>
          <c:smooth val="0"/>
          <c:extLst>
            <c:ext xmlns:c16="http://schemas.microsoft.com/office/drawing/2014/chart" uri="{C3380CC4-5D6E-409C-BE32-E72D297353CC}">
              <c16:uniqueId val="{00000002-4330-984C-B0B9-C3BF3D606E46}"/>
            </c:ext>
          </c:extLst>
        </c:ser>
        <c:ser>
          <c:idx val="3"/>
          <c:order val="3"/>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Cr'!$AH$5:$AH$22</c:f>
              <c:numCache>
                <c:formatCode>0</c:formatCode>
                <c:ptCount val="18"/>
                <c:pt idx="0">
                  <c:v>61</c:v>
                </c:pt>
                <c:pt idx="1">
                  <c:v>63.4</c:v>
                </c:pt>
                <c:pt idx="2">
                  <c:v>65.8</c:v>
                </c:pt>
                <c:pt idx="3">
                  <c:v>40.700000000000003</c:v>
                </c:pt>
                <c:pt idx="4">
                  <c:v>63.4</c:v>
                </c:pt>
                <c:pt idx="5">
                  <c:v>52.1</c:v>
                </c:pt>
                <c:pt idx="6">
                  <c:v>57.9</c:v>
                </c:pt>
                <c:pt idx="7">
                  <c:v>70.28</c:v>
                </c:pt>
                <c:pt idx="8">
                  <c:v>66.5</c:v>
                </c:pt>
                <c:pt idx="9">
                  <c:v>80.822000000000003</c:v>
                </c:pt>
                <c:pt idx="10">
                  <c:v>73.5</c:v>
                </c:pt>
                <c:pt idx="11">
                  <c:v>69.476799999999997</c:v>
                </c:pt>
                <c:pt idx="12">
                  <c:v>64.599999999999994</c:v>
                </c:pt>
                <c:pt idx="13">
                  <c:v>74.400000000000006</c:v>
                </c:pt>
                <c:pt idx="14">
                  <c:v>95</c:v>
                </c:pt>
                <c:pt idx="15">
                  <c:v>69.599999999999994</c:v>
                </c:pt>
                <c:pt idx="16" formatCode="General">
                  <c:v>45</c:v>
                </c:pt>
                <c:pt idx="17">
                  <c:v>42.300000000000004</c:v>
                </c:pt>
              </c:numCache>
            </c:numRef>
          </c:xVal>
          <c:yVal>
            <c:numRef>
              <c:f>'2E. Jacks Cr'!$AC$5:$AC$22</c:f>
              <c:numCache>
                <c:formatCode>0</c:formatCode>
                <c:ptCount val="18"/>
                <c:pt idx="0">
                  <c:v>228.8</c:v>
                </c:pt>
                <c:pt idx="1">
                  <c:v>208.1</c:v>
                </c:pt>
                <c:pt idx="2">
                  <c:v>216</c:v>
                </c:pt>
                <c:pt idx="3">
                  <c:v>175.7</c:v>
                </c:pt>
                <c:pt idx="4">
                  <c:v>257.3</c:v>
                </c:pt>
                <c:pt idx="5">
                  <c:v>203.8</c:v>
                </c:pt>
                <c:pt idx="6">
                  <c:v>265.2</c:v>
                </c:pt>
                <c:pt idx="7">
                  <c:v>301.80240000000003</c:v>
                </c:pt>
                <c:pt idx="8">
                  <c:v>334.3</c:v>
                </c:pt>
                <c:pt idx="9">
                  <c:v>430.61559999999997</c:v>
                </c:pt>
                <c:pt idx="10">
                  <c:v>356.5</c:v>
                </c:pt>
                <c:pt idx="11">
                  <c:v>338.64920000000001</c:v>
                </c:pt>
                <c:pt idx="12">
                  <c:v>237.7</c:v>
                </c:pt>
                <c:pt idx="13">
                  <c:v>402.3</c:v>
                </c:pt>
                <c:pt idx="14">
                  <c:v>290.7</c:v>
                </c:pt>
                <c:pt idx="15">
                  <c:v>227.1</c:v>
                </c:pt>
                <c:pt idx="16" formatCode="General">
                  <c:v>256</c:v>
                </c:pt>
                <c:pt idx="17">
                  <c:v>133.9</c:v>
                </c:pt>
              </c:numCache>
            </c:numRef>
          </c:yVal>
          <c:smooth val="0"/>
          <c:extLst>
            <c:ext xmlns:c16="http://schemas.microsoft.com/office/drawing/2014/chart" uri="{C3380CC4-5D6E-409C-BE32-E72D297353CC}">
              <c16:uniqueId val="{00000003-4330-984C-B0B9-C3BF3D606E46}"/>
            </c:ext>
          </c:extLst>
        </c:ser>
        <c:ser>
          <c:idx val="4"/>
          <c:order val="4"/>
          <c:tx>
            <c:v>Tracy volcano</c:v>
          </c:tx>
          <c:spPr>
            <a:ln w="31750">
              <a:noFill/>
            </a:ln>
          </c:spPr>
          <c:marker>
            <c:symbol val="circle"/>
            <c:size val="6"/>
            <c:spPr>
              <a:solidFill>
                <a:srgbClr val="FFFF00"/>
              </a:solidFill>
              <a:ln>
                <a:solidFill>
                  <a:srgbClr val="660066"/>
                </a:solidFill>
              </a:ln>
            </c:spPr>
          </c:marker>
          <c:xVal>
            <c:numRef>
              <c:f>'2D. Tracy Volc'!$AG$5:$AG$30</c:f>
              <c:numCache>
                <c:formatCode>0</c:formatCode>
                <c:ptCount val="26"/>
                <c:pt idx="0">
                  <c:v>98.443349999999995</c:v>
                </c:pt>
                <c:pt idx="1">
                  <c:v>60.099999999999994</c:v>
                </c:pt>
                <c:pt idx="2">
                  <c:v>53.185500000000005</c:v>
                </c:pt>
                <c:pt idx="3">
                  <c:v>48</c:v>
                </c:pt>
                <c:pt idx="4">
                  <c:v>55.593900000000005</c:v>
                </c:pt>
                <c:pt idx="5">
                  <c:v>59.005800000000001</c:v>
                </c:pt>
                <c:pt idx="6">
                  <c:v>55.794600000000003</c:v>
                </c:pt>
                <c:pt idx="7">
                  <c:v>54.891450000000006</c:v>
                </c:pt>
                <c:pt idx="8">
                  <c:v>63.421200000000006</c:v>
                </c:pt>
                <c:pt idx="9">
                  <c:v>57.400200000000005</c:v>
                </c:pt>
                <c:pt idx="10">
                  <c:v>63.92295</c:v>
                </c:pt>
                <c:pt idx="11">
                  <c:v>40.641750000000002</c:v>
                </c:pt>
                <c:pt idx="12">
                  <c:v>55</c:v>
                </c:pt>
                <c:pt idx="13">
                  <c:v>66.833100000000002</c:v>
                </c:pt>
                <c:pt idx="14">
                  <c:v>64.725750000000005</c:v>
                </c:pt>
                <c:pt idx="15">
                  <c:v>56</c:v>
                </c:pt>
                <c:pt idx="16">
                  <c:v>64.3</c:v>
                </c:pt>
                <c:pt idx="17">
                  <c:v>88</c:v>
                </c:pt>
                <c:pt idx="18">
                  <c:v>117</c:v>
                </c:pt>
                <c:pt idx="19">
                  <c:v>103</c:v>
                </c:pt>
                <c:pt idx="20">
                  <c:v>89</c:v>
                </c:pt>
                <c:pt idx="21">
                  <c:v>97</c:v>
                </c:pt>
                <c:pt idx="22">
                  <c:v>71.549549999999996</c:v>
                </c:pt>
                <c:pt idx="23">
                  <c:v>66.331350000000015</c:v>
                </c:pt>
                <c:pt idx="24" formatCode="General">
                  <c:v>76</c:v>
                </c:pt>
                <c:pt idx="25">
                  <c:v>90</c:v>
                </c:pt>
              </c:numCache>
            </c:numRef>
          </c:xVal>
          <c:yVal>
            <c:numRef>
              <c:f>'2D. Tracy Volc'!$AB$5:$AB$30</c:f>
              <c:numCache>
                <c:formatCode>0</c:formatCode>
                <c:ptCount val="26"/>
                <c:pt idx="0">
                  <c:v>283.9905</c:v>
                </c:pt>
                <c:pt idx="1">
                  <c:v>254.1</c:v>
                </c:pt>
                <c:pt idx="2">
                  <c:v>237.12705000000003</c:v>
                </c:pt>
                <c:pt idx="3">
                  <c:v>250</c:v>
                </c:pt>
                <c:pt idx="4">
                  <c:v>239.93685000000002</c:v>
                </c:pt>
                <c:pt idx="5">
                  <c:v>238.03020000000004</c:v>
                </c:pt>
                <c:pt idx="6">
                  <c:v>228.39660000000001</c:v>
                </c:pt>
                <c:pt idx="7">
                  <c:v>238.4316</c:v>
                </c:pt>
                <c:pt idx="8">
                  <c:v>283.08734999999996</c:v>
                </c:pt>
                <c:pt idx="9">
                  <c:v>260.20755000000003</c:v>
                </c:pt>
                <c:pt idx="10">
                  <c:v>287.50274999999999</c:v>
                </c:pt>
                <c:pt idx="11">
                  <c:v>180.83070000000004</c:v>
                </c:pt>
                <c:pt idx="12">
                  <c:v>232</c:v>
                </c:pt>
                <c:pt idx="13">
                  <c:v>316.50389999999999</c:v>
                </c:pt>
                <c:pt idx="14">
                  <c:v>319.31369999999998</c:v>
                </c:pt>
                <c:pt idx="15">
                  <c:v>231</c:v>
                </c:pt>
                <c:pt idx="16">
                  <c:v>315.3</c:v>
                </c:pt>
                <c:pt idx="17">
                  <c:v>380</c:v>
                </c:pt>
                <c:pt idx="18">
                  <c:v>401</c:v>
                </c:pt>
                <c:pt idx="19">
                  <c:v>390</c:v>
                </c:pt>
                <c:pt idx="20">
                  <c:v>363</c:v>
                </c:pt>
                <c:pt idx="21">
                  <c:v>399</c:v>
                </c:pt>
                <c:pt idx="22">
                  <c:v>328.04415</c:v>
                </c:pt>
                <c:pt idx="23">
                  <c:v>337.07565000000005</c:v>
                </c:pt>
                <c:pt idx="24" formatCode="General">
                  <c:v>247</c:v>
                </c:pt>
                <c:pt idx="25">
                  <c:v>284</c:v>
                </c:pt>
              </c:numCache>
            </c:numRef>
          </c:yVal>
          <c:smooth val="0"/>
          <c:extLst>
            <c:ext xmlns:c16="http://schemas.microsoft.com/office/drawing/2014/chart" uri="{C3380CC4-5D6E-409C-BE32-E72D297353CC}">
              <c16:uniqueId val="{00000004-4330-984C-B0B9-C3BF3D606E46}"/>
            </c:ext>
          </c:extLst>
        </c:ser>
        <c:ser>
          <c:idx val="0"/>
          <c:order val="5"/>
          <c:tx>
            <c:v>Biedell-Lime</c:v>
          </c:tx>
          <c:spPr>
            <a:ln w="31750">
              <a:noFill/>
            </a:ln>
          </c:spPr>
          <c:xVal>
            <c:numRef>
              <c:f>'2A. BLVC'!$AJ$5:$AJ$77</c:f>
              <c:numCache>
                <c:formatCode>0</c:formatCode>
                <c:ptCount val="73"/>
                <c:pt idx="0">
                  <c:v>36.1</c:v>
                </c:pt>
                <c:pt idx="1">
                  <c:v>47.689</c:v>
                </c:pt>
                <c:pt idx="2">
                  <c:v>36.6</c:v>
                </c:pt>
                <c:pt idx="3">
                  <c:v>51.8</c:v>
                </c:pt>
                <c:pt idx="4">
                  <c:v>46.9</c:v>
                </c:pt>
                <c:pt idx="5">
                  <c:v>67.596000000000004</c:v>
                </c:pt>
                <c:pt idx="7">
                  <c:v>41.9</c:v>
                </c:pt>
                <c:pt idx="8">
                  <c:v>52.322399999999995</c:v>
                </c:pt>
                <c:pt idx="10">
                  <c:v>48.710400000000007</c:v>
                </c:pt>
                <c:pt idx="11">
                  <c:v>62.952000000000012</c:v>
                </c:pt>
                <c:pt idx="12">
                  <c:v>39.9</c:v>
                </c:pt>
                <c:pt idx="13">
                  <c:v>62</c:v>
                </c:pt>
                <c:pt idx="16">
                  <c:v>43.9</c:v>
                </c:pt>
                <c:pt idx="17">
                  <c:v>44.5</c:v>
                </c:pt>
                <c:pt idx="18">
                  <c:v>48.091200000000001</c:v>
                </c:pt>
                <c:pt idx="19">
                  <c:v>42.199999999999996</c:v>
                </c:pt>
                <c:pt idx="20">
                  <c:v>42.300000000000004</c:v>
                </c:pt>
                <c:pt idx="22">
                  <c:v>49.948799999999999</c:v>
                </c:pt>
                <c:pt idx="23">
                  <c:v>54.692999999999998</c:v>
                </c:pt>
                <c:pt idx="24">
                  <c:v>46.3</c:v>
                </c:pt>
                <c:pt idx="25">
                  <c:v>39.1</c:v>
                </c:pt>
                <c:pt idx="26">
                  <c:v>42.900000000000006</c:v>
                </c:pt>
                <c:pt idx="28">
                  <c:v>38.299999999999997</c:v>
                </c:pt>
                <c:pt idx="29">
                  <c:v>41.984699999999989</c:v>
                </c:pt>
                <c:pt idx="30">
                  <c:v>33.952799999999996</c:v>
                </c:pt>
                <c:pt idx="32">
                  <c:v>41.3</c:v>
                </c:pt>
                <c:pt idx="33">
                  <c:v>41.3</c:v>
                </c:pt>
                <c:pt idx="34">
                  <c:v>41.583699999999993</c:v>
                </c:pt>
                <c:pt idx="35">
                  <c:v>37.1</c:v>
                </c:pt>
                <c:pt idx="38">
                  <c:v>40.099999999999994</c:v>
                </c:pt>
                <c:pt idx="40">
                  <c:v>39</c:v>
                </c:pt>
                <c:pt idx="41">
                  <c:v>37</c:v>
                </c:pt>
                <c:pt idx="42">
                  <c:v>32</c:v>
                </c:pt>
                <c:pt idx="43">
                  <c:v>35.200000000000003</c:v>
                </c:pt>
                <c:pt idx="44">
                  <c:v>37.5</c:v>
                </c:pt>
                <c:pt idx="47">
                  <c:v>27</c:v>
                </c:pt>
                <c:pt idx="48">
                  <c:v>36</c:v>
                </c:pt>
                <c:pt idx="52">
                  <c:v>44</c:v>
                </c:pt>
                <c:pt idx="62">
                  <c:v>50</c:v>
                </c:pt>
                <c:pt idx="68">
                  <c:v>49</c:v>
                </c:pt>
                <c:pt idx="72">
                  <c:v>48</c:v>
                </c:pt>
              </c:numCache>
            </c:numRef>
          </c:xVal>
          <c:yVal>
            <c:numRef>
              <c:f>'2A. BLVC'!$AE$5:$AE$77</c:f>
              <c:numCache>
                <c:formatCode>0</c:formatCode>
                <c:ptCount val="73"/>
                <c:pt idx="0">
                  <c:v>181.10043999999999</c:v>
                </c:pt>
                <c:pt idx="1">
                  <c:v>169.84151250000002</c:v>
                </c:pt>
                <c:pt idx="2">
                  <c:v>197.91118000000003</c:v>
                </c:pt>
                <c:pt idx="3">
                  <c:v>231.42889</c:v>
                </c:pt>
                <c:pt idx="4">
                  <c:v>224.39719999999997</c:v>
                </c:pt>
                <c:pt idx="5">
                  <c:v>337.50025000000005</c:v>
                </c:pt>
                <c:pt idx="7">
                  <c:v>199.5188</c:v>
                </c:pt>
                <c:pt idx="8">
                  <c:v>253.93405000000001</c:v>
                </c:pt>
                <c:pt idx="10">
                  <c:v>189.11929000000001</c:v>
                </c:pt>
                <c:pt idx="11">
                  <c:v>214.18915000000004</c:v>
                </c:pt>
                <c:pt idx="12">
                  <c:v>183.17583999999999</c:v>
                </c:pt>
                <c:pt idx="13">
                  <c:v>132</c:v>
                </c:pt>
                <c:pt idx="16">
                  <c:v>229.06189999999998</c:v>
                </c:pt>
                <c:pt idx="17">
                  <c:v>226.44792999999999</c:v>
                </c:pt>
                <c:pt idx="18">
                  <c:v>236.30362000000002</c:v>
                </c:pt>
                <c:pt idx="19">
                  <c:v>199.98657999999998</c:v>
                </c:pt>
                <c:pt idx="20">
                  <c:v>207.87310000000002</c:v>
                </c:pt>
                <c:pt idx="22">
                  <c:v>226.62217000000004</c:v>
                </c:pt>
                <c:pt idx="23">
                  <c:v>225.37653750000004</c:v>
                </c:pt>
                <c:pt idx="24">
                  <c:v>224.06122000000005</c:v>
                </c:pt>
                <c:pt idx="25">
                  <c:v>184.52485000000001</c:v>
                </c:pt>
                <c:pt idx="26">
                  <c:v>197.49610000000001</c:v>
                </c:pt>
                <c:pt idx="28">
                  <c:v>212.16532000000001</c:v>
                </c:pt>
                <c:pt idx="29">
                  <c:v>190.98655375000001</c:v>
                </c:pt>
                <c:pt idx="30">
                  <c:v>175.66717</c:v>
                </c:pt>
                <c:pt idx="32">
                  <c:v>170.30836000000002</c:v>
                </c:pt>
                <c:pt idx="33">
                  <c:v>221.77828000000002</c:v>
                </c:pt>
                <c:pt idx="34">
                  <c:v>172.096765</c:v>
                </c:pt>
                <c:pt idx="35">
                  <c:v>204.90911999999997</c:v>
                </c:pt>
                <c:pt idx="38">
                  <c:v>165.43117000000001</c:v>
                </c:pt>
                <c:pt idx="40">
                  <c:v>163</c:v>
                </c:pt>
                <c:pt idx="41">
                  <c:v>156</c:v>
                </c:pt>
                <c:pt idx="42">
                  <c:v>148</c:v>
                </c:pt>
                <c:pt idx="43">
                  <c:v>179.44012000000001</c:v>
                </c:pt>
                <c:pt idx="44">
                  <c:v>212.02390000000003</c:v>
                </c:pt>
                <c:pt idx="47" formatCode="General">
                  <c:v>140</c:v>
                </c:pt>
                <c:pt idx="48" formatCode="General">
                  <c:v>177</c:v>
                </c:pt>
                <c:pt idx="49" formatCode="General">
                  <c:v>195</c:v>
                </c:pt>
                <c:pt idx="50" formatCode="General">
                  <c:v>197</c:v>
                </c:pt>
                <c:pt idx="51" formatCode="General">
                  <c:v>214</c:v>
                </c:pt>
                <c:pt idx="52" formatCode="General">
                  <c:v>195</c:v>
                </c:pt>
                <c:pt idx="53" formatCode="General">
                  <c:v>244</c:v>
                </c:pt>
                <c:pt idx="54" formatCode="General">
                  <c:v>204</c:v>
                </c:pt>
                <c:pt idx="55" formatCode="General">
                  <c:v>202</c:v>
                </c:pt>
                <c:pt idx="56" formatCode="General">
                  <c:v>228</c:v>
                </c:pt>
                <c:pt idx="57" formatCode="General">
                  <c:v>224</c:v>
                </c:pt>
                <c:pt idx="58" formatCode="General">
                  <c:v>234</c:v>
                </c:pt>
                <c:pt idx="59" formatCode="General">
                  <c:v>252</c:v>
                </c:pt>
                <c:pt idx="60" formatCode="General">
                  <c:v>239</c:v>
                </c:pt>
                <c:pt idx="61" formatCode="General">
                  <c:v>200</c:v>
                </c:pt>
                <c:pt idx="62" formatCode="General">
                  <c:v>254</c:v>
                </c:pt>
                <c:pt idx="63" formatCode="General">
                  <c:v>235</c:v>
                </c:pt>
                <c:pt idx="64" formatCode="General">
                  <c:v>188</c:v>
                </c:pt>
                <c:pt idx="65" formatCode="General">
                  <c:v>250</c:v>
                </c:pt>
                <c:pt idx="66" formatCode="General">
                  <c:v>199</c:v>
                </c:pt>
                <c:pt idx="67" formatCode="General">
                  <c:v>247</c:v>
                </c:pt>
                <c:pt idx="68" formatCode="General">
                  <c:v>203</c:v>
                </c:pt>
                <c:pt idx="69" formatCode="General">
                  <c:v>220</c:v>
                </c:pt>
                <c:pt idx="70" formatCode="General">
                  <c:v>250</c:v>
                </c:pt>
                <c:pt idx="71" formatCode="General">
                  <c:v>248</c:v>
                </c:pt>
                <c:pt idx="72" formatCode="General">
                  <c:v>251</c:v>
                </c:pt>
              </c:numCache>
            </c:numRef>
          </c:yVal>
          <c:smooth val="0"/>
          <c:extLst>
            <c:ext xmlns:c16="http://schemas.microsoft.com/office/drawing/2014/chart" uri="{C3380CC4-5D6E-409C-BE32-E72D297353CC}">
              <c16:uniqueId val="{00000005-4330-984C-B0B9-C3BF3D606E46}"/>
            </c:ext>
          </c:extLst>
        </c:ser>
        <c:ser>
          <c:idx val="2"/>
          <c:order val="6"/>
          <c:tx>
            <c:v>Baughman</c:v>
          </c:tx>
          <c:spPr>
            <a:ln w="31750">
              <a:noFill/>
            </a:ln>
          </c:spPr>
          <c:marker>
            <c:spPr>
              <a:solidFill>
                <a:schemeClr val="accent5">
                  <a:lumMod val="20000"/>
                  <a:lumOff val="80000"/>
                </a:schemeClr>
              </a:solidFill>
              <a:ln>
                <a:solidFill>
                  <a:srgbClr val="008000"/>
                </a:solidFill>
              </a:ln>
            </c:spPr>
          </c:marker>
          <c:xVal>
            <c:numRef>
              <c:f>'2B. Baughman'!$AJ$6:$AJ$40</c:f>
              <c:numCache>
                <c:formatCode>0</c:formatCode>
                <c:ptCount val="35"/>
                <c:pt idx="0">
                  <c:v>38.299999999999997</c:v>
                </c:pt>
                <c:pt idx="1">
                  <c:v>25.799999999999997</c:v>
                </c:pt>
                <c:pt idx="2">
                  <c:v>39.1</c:v>
                </c:pt>
                <c:pt idx="3">
                  <c:v>49.699999999999996</c:v>
                </c:pt>
                <c:pt idx="4">
                  <c:v>61.877699999999997</c:v>
                </c:pt>
                <c:pt idx="5">
                  <c:v>47.079799999999992</c:v>
                </c:pt>
                <c:pt idx="6">
                  <c:v>50.671200000000006</c:v>
                </c:pt>
                <c:pt idx="7">
                  <c:v>44.066400000000002</c:v>
                </c:pt>
                <c:pt idx="9">
                  <c:v>56.059600000000003</c:v>
                </c:pt>
                <c:pt idx="10">
                  <c:v>53.082899999999995</c:v>
                </c:pt>
                <c:pt idx="11">
                  <c:v>49.02</c:v>
                </c:pt>
                <c:pt idx="12">
                  <c:v>57.205800000000004</c:v>
                </c:pt>
                <c:pt idx="13">
                  <c:v>40.041600000000003</c:v>
                </c:pt>
                <c:pt idx="14">
                  <c:v>64.809600000000003</c:v>
                </c:pt>
                <c:pt idx="15">
                  <c:v>49.226400000000005</c:v>
                </c:pt>
                <c:pt idx="16">
                  <c:v>40.144799999999996</c:v>
                </c:pt>
                <c:pt idx="20">
                  <c:v>35.700000000000003</c:v>
                </c:pt>
                <c:pt idx="31">
                  <c:v>51.6</c:v>
                </c:pt>
              </c:numCache>
            </c:numRef>
          </c:xVal>
          <c:yVal>
            <c:numRef>
              <c:f>'2B. Baughman'!$AE$6:$AE$40</c:f>
              <c:numCache>
                <c:formatCode>0</c:formatCode>
                <c:ptCount val="35"/>
                <c:pt idx="0">
                  <c:v>224.47630000000001</c:v>
                </c:pt>
                <c:pt idx="1">
                  <c:v>159.20497</c:v>
                </c:pt>
                <c:pt idx="2">
                  <c:v>212.85406000000003</c:v>
                </c:pt>
                <c:pt idx="3">
                  <c:v>354.08503000000002</c:v>
                </c:pt>
                <c:pt idx="4">
                  <c:v>317.33066124999999</c:v>
                </c:pt>
                <c:pt idx="5">
                  <c:v>274.70532250000002</c:v>
                </c:pt>
                <c:pt idx="6">
                  <c:v>288.78727000000003</c:v>
                </c:pt>
                <c:pt idx="7">
                  <c:v>258.92764</c:v>
                </c:pt>
                <c:pt idx="9">
                  <c:v>250.69900000000004</c:v>
                </c:pt>
                <c:pt idx="10">
                  <c:v>199.361245</c:v>
                </c:pt>
                <c:pt idx="11">
                  <c:v>197.67973000000001</c:v>
                </c:pt>
                <c:pt idx="12">
                  <c:v>288.56528000000003</c:v>
                </c:pt>
                <c:pt idx="13">
                  <c:v>352.78675000000004</c:v>
                </c:pt>
                <c:pt idx="14">
                  <c:v>303.97186000000005</c:v>
                </c:pt>
                <c:pt idx="15">
                  <c:v>283.08031000000005</c:v>
                </c:pt>
                <c:pt idx="16">
                  <c:v>211.23375999999999</c:v>
                </c:pt>
                <c:pt idx="18" formatCode="0_)">
                  <c:v>215</c:v>
                </c:pt>
                <c:pt idx="19" formatCode="0_)">
                  <c:v>193</c:v>
                </c:pt>
                <c:pt idx="20" formatCode="0_)">
                  <c:v>207</c:v>
                </c:pt>
                <c:pt idx="21" formatCode="0_)">
                  <c:v>221</c:v>
                </c:pt>
                <c:pt idx="22" formatCode="0_)">
                  <c:v>233</c:v>
                </c:pt>
                <c:pt idx="23" formatCode="0_)">
                  <c:v>294</c:v>
                </c:pt>
                <c:pt idx="24" formatCode="0_)">
                  <c:v>173</c:v>
                </c:pt>
                <c:pt idx="25" formatCode="0_)">
                  <c:v>315</c:v>
                </c:pt>
                <c:pt idx="26" formatCode="0_)">
                  <c:v>262</c:v>
                </c:pt>
                <c:pt idx="27" formatCode="0_)">
                  <c:v>240</c:v>
                </c:pt>
                <c:pt idx="28" formatCode="0_)">
                  <c:v>20</c:v>
                </c:pt>
                <c:pt idx="29" formatCode="0_)">
                  <c:v>189</c:v>
                </c:pt>
                <c:pt idx="30" formatCode="0_)">
                  <c:v>156</c:v>
                </c:pt>
                <c:pt idx="31" formatCode="0_)">
                  <c:v>159</c:v>
                </c:pt>
                <c:pt idx="32" formatCode="0_)">
                  <c:v>152</c:v>
                </c:pt>
                <c:pt idx="33" formatCode="0_)">
                  <c:v>152</c:v>
                </c:pt>
                <c:pt idx="34" formatCode="0_)">
                  <c:v>244</c:v>
                </c:pt>
              </c:numCache>
            </c:numRef>
          </c:yVal>
          <c:smooth val="0"/>
          <c:extLst>
            <c:ext xmlns:c16="http://schemas.microsoft.com/office/drawing/2014/chart" uri="{C3380CC4-5D6E-409C-BE32-E72D297353CC}">
              <c16:uniqueId val="{00000006-4330-984C-B0B9-C3BF3D606E46}"/>
            </c:ext>
          </c:extLst>
        </c:ser>
        <c:ser>
          <c:idx val="6"/>
          <c:order val="7"/>
          <c:tx>
            <c:v>Summer Coon</c:v>
          </c:tx>
          <c:spPr>
            <a:ln w="31750">
              <a:noFill/>
            </a:ln>
          </c:spPr>
          <c:marker>
            <c:symbol val="circle"/>
            <c:size val="6"/>
            <c:spPr>
              <a:solidFill>
                <a:srgbClr val="CCFFCC"/>
              </a:solidFill>
              <a:ln>
                <a:solidFill>
                  <a:srgbClr val="008000"/>
                </a:solidFill>
              </a:ln>
            </c:spPr>
          </c:marker>
          <c:xVal>
            <c:numRef>
              <c:f>'2C. Summer Coon'!$AI$6:$AI$46</c:f>
              <c:numCache>
                <c:formatCode>0.0</c:formatCode>
                <c:ptCount val="41"/>
                <c:pt idx="0">
                  <c:v>42.7</c:v>
                </c:pt>
                <c:pt idx="1">
                  <c:v>38.5</c:v>
                </c:pt>
                <c:pt idx="2">
                  <c:v>31.8</c:v>
                </c:pt>
                <c:pt idx="3">
                  <c:v>36</c:v>
                </c:pt>
                <c:pt idx="4">
                  <c:v>50.6</c:v>
                </c:pt>
                <c:pt idx="5">
                  <c:v>47.8</c:v>
                </c:pt>
                <c:pt idx="13">
                  <c:v>30.8</c:v>
                </c:pt>
                <c:pt idx="21">
                  <c:v>36.4</c:v>
                </c:pt>
                <c:pt idx="24">
                  <c:v>36.1</c:v>
                </c:pt>
                <c:pt idx="31">
                  <c:v>32.1</c:v>
                </c:pt>
                <c:pt idx="39">
                  <c:v>56.7</c:v>
                </c:pt>
                <c:pt idx="40">
                  <c:v>35.9</c:v>
                </c:pt>
              </c:numCache>
            </c:numRef>
          </c:xVal>
          <c:yVal>
            <c:numRef>
              <c:f>'2C. Summer Coon'!$AA$6:$AA$46</c:f>
              <c:numCache>
                <c:formatCode>General</c:formatCode>
                <c:ptCount val="41"/>
                <c:pt idx="0">
                  <c:v>199</c:v>
                </c:pt>
                <c:pt idx="1">
                  <c:v>169</c:v>
                </c:pt>
                <c:pt idx="2">
                  <c:v>155</c:v>
                </c:pt>
                <c:pt idx="3">
                  <c:v>170</c:v>
                </c:pt>
                <c:pt idx="4">
                  <c:v>262</c:v>
                </c:pt>
                <c:pt idx="5">
                  <c:v>221</c:v>
                </c:pt>
                <c:pt idx="7">
                  <c:v>180</c:v>
                </c:pt>
                <c:pt idx="8">
                  <c:v>199</c:v>
                </c:pt>
                <c:pt idx="9">
                  <c:v>212</c:v>
                </c:pt>
                <c:pt idx="10">
                  <c:v>210</c:v>
                </c:pt>
                <c:pt idx="11">
                  <c:v>178</c:v>
                </c:pt>
                <c:pt idx="12">
                  <c:v>201</c:v>
                </c:pt>
                <c:pt idx="13">
                  <c:v>183</c:v>
                </c:pt>
                <c:pt idx="14">
                  <c:v>192</c:v>
                </c:pt>
                <c:pt idx="15">
                  <c:v>190</c:v>
                </c:pt>
                <c:pt idx="16">
                  <c:v>182</c:v>
                </c:pt>
                <c:pt idx="17">
                  <c:v>194</c:v>
                </c:pt>
                <c:pt idx="18">
                  <c:v>154</c:v>
                </c:pt>
                <c:pt idx="19">
                  <c:v>217</c:v>
                </c:pt>
                <c:pt idx="20">
                  <c:v>238</c:v>
                </c:pt>
                <c:pt idx="21">
                  <c:v>189</c:v>
                </c:pt>
                <c:pt idx="22">
                  <c:v>207</c:v>
                </c:pt>
                <c:pt idx="23">
                  <c:v>345</c:v>
                </c:pt>
                <c:pt idx="24">
                  <c:v>199</c:v>
                </c:pt>
                <c:pt idx="25">
                  <c:v>217</c:v>
                </c:pt>
                <c:pt idx="26">
                  <c:v>203</c:v>
                </c:pt>
                <c:pt idx="27">
                  <c:v>189</c:v>
                </c:pt>
                <c:pt idx="28">
                  <c:v>222</c:v>
                </c:pt>
                <c:pt idx="29">
                  <c:v>233</c:v>
                </c:pt>
                <c:pt idx="30">
                  <c:v>228</c:v>
                </c:pt>
                <c:pt idx="31">
                  <c:v>183</c:v>
                </c:pt>
                <c:pt idx="32">
                  <c:v>257</c:v>
                </c:pt>
                <c:pt idx="33">
                  <c:v>216</c:v>
                </c:pt>
                <c:pt idx="34">
                  <c:v>212</c:v>
                </c:pt>
                <c:pt idx="35">
                  <c:v>279</c:v>
                </c:pt>
                <c:pt idx="36">
                  <c:v>193</c:v>
                </c:pt>
                <c:pt idx="37">
                  <c:v>193</c:v>
                </c:pt>
                <c:pt idx="38">
                  <c:v>280</c:v>
                </c:pt>
                <c:pt idx="39">
                  <c:v>297</c:v>
                </c:pt>
                <c:pt idx="40">
                  <c:v>180</c:v>
                </c:pt>
              </c:numCache>
            </c:numRef>
          </c:yVal>
          <c:smooth val="0"/>
          <c:extLst>
            <c:ext xmlns:c16="http://schemas.microsoft.com/office/drawing/2014/chart" uri="{C3380CC4-5D6E-409C-BE32-E72D297353CC}">
              <c16:uniqueId val="{00000007-4330-984C-B0B9-C3BF3D606E46}"/>
            </c:ext>
          </c:extLst>
        </c:ser>
        <c:ser>
          <c:idx val="5"/>
          <c:order val="8"/>
          <c:tx>
            <c:v>Platoro Conejos</c:v>
          </c:tx>
          <c:spPr>
            <a:ln w="31750">
              <a:noFill/>
            </a:ln>
          </c:spPr>
          <c:marker>
            <c:symbol val="plus"/>
            <c:size val="7"/>
            <c:spPr>
              <a:ln w="12700">
                <a:solidFill>
                  <a:schemeClr val="tx1"/>
                </a:solidFill>
              </a:ln>
            </c:spPr>
          </c:marker>
          <c:xVal>
            <c:strRef>
              <c:f>'2F. Platoro Conejos'!$AK$15:$AK$57</c:f>
              <c:strCache>
                <c:ptCount val="43"/>
                <c:pt idx="1">
                  <c:v>31</c:v>
                </c:pt>
                <c:pt idx="2">
                  <c:v>27</c:v>
                </c:pt>
                <c:pt idx="3">
                  <c:v>25</c:v>
                </c:pt>
                <c:pt idx="4">
                  <c:v>26</c:v>
                </c:pt>
                <c:pt idx="5">
                  <c:v>25</c:v>
                </c:pt>
                <c:pt idx="9">
                  <c:v>29</c:v>
                </c:pt>
                <c:pt idx="10">
                  <c:v>26</c:v>
                </c:pt>
                <c:pt idx="12">
                  <c:v>34</c:v>
                </c:pt>
                <c:pt idx="13">
                  <c:v>33</c:v>
                </c:pt>
                <c:pt idx="14">
                  <c:v>34</c:v>
                </c:pt>
                <c:pt idx="15">
                  <c:v>36</c:v>
                </c:pt>
                <c:pt idx="16">
                  <c:v>29</c:v>
                </c:pt>
                <c:pt idx="18">
                  <c:v>37</c:v>
                </c:pt>
                <c:pt idx="19">
                  <c:v>41</c:v>
                </c:pt>
                <c:pt idx="23">
                  <c:v>23</c:v>
                </c:pt>
                <c:pt idx="24">
                  <c:v>--</c:v>
                </c:pt>
                <c:pt idx="25">
                  <c:v>--</c:v>
                </c:pt>
                <c:pt idx="26">
                  <c:v>--</c:v>
                </c:pt>
                <c:pt idx="27">
                  <c:v>--</c:v>
                </c:pt>
                <c:pt idx="28">
                  <c:v>35</c:v>
                </c:pt>
                <c:pt idx="29">
                  <c:v>32</c:v>
                </c:pt>
                <c:pt idx="30">
                  <c:v>38</c:v>
                </c:pt>
                <c:pt idx="31">
                  <c:v>36</c:v>
                </c:pt>
                <c:pt idx="32">
                  <c:v>--</c:v>
                </c:pt>
                <c:pt idx="33">
                  <c:v>28</c:v>
                </c:pt>
                <c:pt idx="35">
                  <c:v>30</c:v>
                </c:pt>
                <c:pt idx="36">
                  <c:v>25</c:v>
                </c:pt>
                <c:pt idx="37">
                  <c:v>31</c:v>
                </c:pt>
                <c:pt idx="38">
                  <c:v>--</c:v>
                </c:pt>
                <c:pt idx="39">
                  <c:v>28</c:v>
                </c:pt>
                <c:pt idx="40">
                  <c:v>34</c:v>
                </c:pt>
                <c:pt idx="41">
                  <c:v>34</c:v>
                </c:pt>
                <c:pt idx="42">
                  <c:v>27</c:v>
                </c:pt>
              </c:strCache>
            </c:strRef>
          </c:xVal>
          <c:yVal>
            <c:numRef>
              <c:f>'2F. Platoro Conejos'!$AD$15:$AD$57</c:f>
              <c:numCache>
                <c:formatCode>0</c:formatCode>
                <c:ptCount val="43"/>
                <c:pt idx="1">
                  <c:v>202.77395999999999</c:v>
                </c:pt>
                <c:pt idx="2">
                  <c:v>155.7088</c:v>
                </c:pt>
                <c:pt idx="3">
                  <c:v>151.6112</c:v>
                </c:pt>
                <c:pt idx="4">
                  <c:v>123.9682</c:v>
                </c:pt>
                <c:pt idx="5">
                  <c:v>155.73339999999999</c:v>
                </c:pt>
                <c:pt idx="9">
                  <c:v>158.40089999999998</c:v>
                </c:pt>
                <c:pt idx="10">
                  <c:v>151.25733</c:v>
                </c:pt>
                <c:pt idx="12">
                  <c:v>217.37220000000002</c:v>
                </c:pt>
                <c:pt idx="13">
                  <c:v>218.81447999999997</c:v>
                </c:pt>
                <c:pt idx="14">
                  <c:v>206.9973</c:v>
                </c:pt>
                <c:pt idx="15">
                  <c:v>225.95</c:v>
                </c:pt>
                <c:pt idx="16">
                  <c:v>178.005</c:v>
                </c:pt>
                <c:pt idx="18">
                  <c:v>160.29749999999999</c:v>
                </c:pt>
                <c:pt idx="19">
                  <c:v>184.61850000000001</c:v>
                </c:pt>
                <c:pt idx="23" formatCode="General">
                  <c:v>144</c:v>
                </c:pt>
                <c:pt idx="24" formatCode="General">
                  <c:v>174</c:v>
                </c:pt>
                <c:pt idx="25" formatCode="General">
                  <c:v>215</c:v>
                </c:pt>
                <c:pt idx="26" formatCode="General">
                  <c:v>157</c:v>
                </c:pt>
                <c:pt idx="27" formatCode="General">
                  <c:v>183</c:v>
                </c:pt>
                <c:pt idx="28" formatCode="General">
                  <c:v>253</c:v>
                </c:pt>
                <c:pt idx="29" formatCode="General">
                  <c:v>200</c:v>
                </c:pt>
                <c:pt idx="30" formatCode="General">
                  <c:v>196</c:v>
                </c:pt>
                <c:pt idx="31" formatCode="General">
                  <c:v>229</c:v>
                </c:pt>
                <c:pt idx="32" formatCode="General">
                  <c:v>175</c:v>
                </c:pt>
                <c:pt idx="33" formatCode="General">
                  <c:v>153</c:v>
                </c:pt>
                <c:pt idx="35" formatCode="General">
                  <c:v>151</c:v>
                </c:pt>
                <c:pt idx="36" formatCode="General">
                  <c:v>134</c:v>
                </c:pt>
                <c:pt idx="37" formatCode="General">
                  <c:v>143</c:v>
                </c:pt>
                <c:pt idx="38" formatCode="General">
                  <c:v>149</c:v>
                </c:pt>
                <c:pt idx="39" formatCode="General">
                  <c:v>143</c:v>
                </c:pt>
                <c:pt idx="40" formatCode="General">
                  <c:v>155</c:v>
                </c:pt>
                <c:pt idx="41" formatCode="General">
                  <c:v>156</c:v>
                </c:pt>
                <c:pt idx="42" formatCode="General">
                  <c:v>160</c:v>
                </c:pt>
              </c:numCache>
            </c:numRef>
          </c:yVal>
          <c:smooth val="0"/>
          <c:extLst>
            <c:ext xmlns:c16="http://schemas.microsoft.com/office/drawing/2014/chart" uri="{C3380CC4-5D6E-409C-BE32-E72D297353CC}">
              <c16:uniqueId val="{00000008-4330-984C-B0B9-C3BF3D606E46}"/>
            </c:ext>
          </c:extLst>
        </c:ser>
        <c:dLbls>
          <c:showLegendKey val="0"/>
          <c:showVal val="0"/>
          <c:showCatName val="0"/>
          <c:showSerName val="0"/>
          <c:showPercent val="0"/>
          <c:showBubbleSize val="0"/>
        </c:dLbls>
        <c:axId val="2086544968"/>
        <c:axId val="2086549736"/>
      </c:scatterChart>
      <c:valAx>
        <c:axId val="2086544968"/>
        <c:scaling>
          <c:orientation val="minMax"/>
          <c:max val="120"/>
          <c:min val="20"/>
        </c:scaling>
        <c:delete val="0"/>
        <c:axPos val="b"/>
        <c:majorGridlines/>
        <c:title>
          <c:tx>
            <c:rich>
              <a:bodyPr/>
              <a:lstStyle/>
              <a:p>
                <a:pPr>
                  <a:defRPr/>
                </a:pPr>
                <a:r>
                  <a:rPr lang="en-US"/>
                  <a:t>La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6549736"/>
        <c:crosses val="autoZero"/>
        <c:crossBetween val="midCat"/>
        <c:majorUnit val="20"/>
        <c:minorUnit val="1"/>
      </c:valAx>
      <c:valAx>
        <c:axId val="2086549736"/>
        <c:scaling>
          <c:orientation val="minMax"/>
          <c:max val="600"/>
          <c:min val="100"/>
        </c:scaling>
        <c:delete val="0"/>
        <c:axPos val="l"/>
        <c:majorGridlines/>
        <c:title>
          <c:tx>
            <c:rich>
              <a:bodyPr rot="-5400000" vert="horz"/>
              <a:lstStyle/>
              <a:p>
                <a:pPr>
                  <a:defRPr/>
                </a:pPr>
                <a:r>
                  <a:rPr lang="en-US"/>
                  <a:t>Zr (ppm)</a:t>
                </a:r>
              </a:p>
            </c:rich>
          </c:tx>
          <c:overlay val="0"/>
        </c:title>
        <c:numFmt formatCode="0" sourceLinked="1"/>
        <c:majorTickMark val="out"/>
        <c:minorTickMark val="none"/>
        <c:tickLblPos val="nextTo"/>
        <c:crossAx val="2086544968"/>
        <c:crosses val="autoZero"/>
        <c:crossBetween val="midCat"/>
      </c:valAx>
    </c:plotArea>
    <c:legend>
      <c:legendPos val="r"/>
      <c:layout>
        <c:manualLayout>
          <c:xMode val="edge"/>
          <c:yMode val="edge"/>
          <c:x val="8.74102228504504E-2"/>
          <c:y val="7.9426598038336797E-3"/>
          <c:w val="0.228074255632565"/>
          <c:h val="0.41565674197855301"/>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1"/>
          <c:order val="0"/>
          <c:tx>
            <c:v>Bonanza Tuff (outflow)</c:v>
          </c:tx>
          <c:spPr>
            <a:ln w="31750">
              <a:noFill/>
            </a:ln>
          </c:spPr>
          <c:marker>
            <c:symbol val="diamond"/>
            <c:size val="7"/>
            <c:spPr>
              <a:noFill/>
              <a:ln>
                <a:solidFill>
                  <a:srgbClr val="800000"/>
                </a:solidFill>
              </a:ln>
            </c:spPr>
          </c:marker>
          <c:xVal>
            <c:numRef>
              <c:f>'2G. Rawley &amp; BZT'!$I$55:$I$87</c:f>
              <c:numCache>
                <c:formatCode>0.00</c:formatCode>
                <c:ptCount val="33"/>
                <c:pt idx="0">
                  <c:v>61.762812525892031</c:v>
                </c:pt>
                <c:pt idx="1">
                  <c:v>62.060984073469342</c:v>
                </c:pt>
                <c:pt idx="2">
                  <c:v>63.09</c:v>
                </c:pt>
                <c:pt idx="3">
                  <c:v>63.492443127276708</c:v>
                </c:pt>
                <c:pt idx="4">
                  <c:v>63.553426894289096</c:v>
                </c:pt>
                <c:pt idx="5">
                  <c:v>63.85</c:v>
                </c:pt>
                <c:pt idx="6">
                  <c:v>64.28</c:v>
                </c:pt>
                <c:pt idx="7">
                  <c:v>65.78</c:v>
                </c:pt>
                <c:pt idx="8">
                  <c:v>66.540000000000006</c:v>
                </c:pt>
                <c:pt idx="9">
                  <c:v>73.705381732276933</c:v>
                </c:pt>
                <c:pt idx="10">
                  <c:v>73.73</c:v>
                </c:pt>
                <c:pt idx="11">
                  <c:v>73.8</c:v>
                </c:pt>
                <c:pt idx="12">
                  <c:v>74.140637945217975</c:v>
                </c:pt>
                <c:pt idx="13">
                  <c:v>74.52</c:v>
                </c:pt>
                <c:pt idx="14">
                  <c:v>74.592377392025625</c:v>
                </c:pt>
                <c:pt idx="15">
                  <c:v>75.13</c:v>
                </c:pt>
                <c:pt idx="17">
                  <c:v>59.721348842620408</c:v>
                </c:pt>
                <c:pt idx="18">
                  <c:v>62.242625265510512</c:v>
                </c:pt>
                <c:pt idx="19">
                  <c:v>61.833964306099453</c:v>
                </c:pt>
                <c:pt idx="20">
                  <c:v>63.385514739687366</c:v>
                </c:pt>
                <c:pt idx="21">
                  <c:v>63.912284931771843</c:v>
                </c:pt>
                <c:pt idx="22">
                  <c:v>64.522752662572898</c:v>
                </c:pt>
                <c:pt idx="23">
                  <c:v>65.09973965076226</c:v>
                </c:pt>
                <c:pt idx="25">
                  <c:v>66.790764180976481</c:v>
                </c:pt>
                <c:pt idx="26">
                  <c:v>72.28551636851995</c:v>
                </c:pt>
                <c:pt idx="27">
                  <c:v>70.663868140579595</c:v>
                </c:pt>
                <c:pt idx="28">
                  <c:v>71.610092964258783</c:v>
                </c:pt>
                <c:pt idx="29">
                  <c:v>72.808889407401821</c:v>
                </c:pt>
                <c:pt idx="30">
                  <c:v>73.530405566223081</c:v>
                </c:pt>
                <c:pt idx="31">
                  <c:v>74.565539560259154</c:v>
                </c:pt>
                <c:pt idx="32">
                  <c:v>76.383961320431624</c:v>
                </c:pt>
              </c:numCache>
            </c:numRef>
          </c:xVal>
          <c:yVal>
            <c:numRef>
              <c:f>'2G. Rawley &amp; BZT'!$Z$55:$Z$87</c:f>
              <c:numCache>
                <c:formatCode>0</c:formatCode>
                <c:ptCount val="33"/>
                <c:pt idx="0">
                  <c:v>446.1</c:v>
                </c:pt>
                <c:pt idx="1">
                  <c:v>548.6</c:v>
                </c:pt>
                <c:pt idx="2">
                  <c:v>524</c:v>
                </c:pt>
                <c:pt idx="3">
                  <c:v>430.6</c:v>
                </c:pt>
                <c:pt idx="4">
                  <c:v>326.89999999999998</c:v>
                </c:pt>
                <c:pt idx="5">
                  <c:v>513</c:v>
                </c:pt>
                <c:pt idx="6">
                  <c:v>528</c:v>
                </c:pt>
                <c:pt idx="7">
                  <c:v>460</c:v>
                </c:pt>
                <c:pt idx="8">
                  <c:v>445</c:v>
                </c:pt>
                <c:pt idx="9">
                  <c:v>260.8</c:v>
                </c:pt>
                <c:pt idx="10">
                  <c:v>202</c:v>
                </c:pt>
                <c:pt idx="11">
                  <c:v>218</c:v>
                </c:pt>
                <c:pt idx="12">
                  <c:v>208</c:v>
                </c:pt>
                <c:pt idx="13">
                  <c:v>212</c:v>
                </c:pt>
                <c:pt idx="14">
                  <c:v>220.6</c:v>
                </c:pt>
                <c:pt idx="15">
                  <c:v>218</c:v>
                </c:pt>
                <c:pt idx="17">
                  <c:v>529.94835</c:v>
                </c:pt>
                <c:pt idx="18">
                  <c:v>546.80714999999998</c:v>
                </c:pt>
                <c:pt idx="19">
                  <c:v>412.33815000000004</c:v>
                </c:pt>
                <c:pt idx="20">
                  <c:v>444.14910000000003</c:v>
                </c:pt>
                <c:pt idx="21">
                  <c:v>599.79999999999995</c:v>
                </c:pt>
                <c:pt idx="22">
                  <c:v>600.20000000000005</c:v>
                </c:pt>
                <c:pt idx="23">
                  <c:v>590.5</c:v>
                </c:pt>
                <c:pt idx="25">
                  <c:v>427.6</c:v>
                </c:pt>
                <c:pt idx="26">
                  <c:v>382.72480000000002</c:v>
                </c:pt>
                <c:pt idx="27">
                  <c:v>291.10000000000002</c:v>
                </c:pt>
                <c:pt idx="28">
                  <c:v>267.3</c:v>
                </c:pt>
                <c:pt idx="29">
                  <c:v>258.89999999999998</c:v>
                </c:pt>
                <c:pt idx="30">
                  <c:v>231.9</c:v>
                </c:pt>
                <c:pt idx="31">
                  <c:v>209</c:v>
                </c:pt>
                <c:pt idx="32">
                  <c:v>223.9</c:v>
                </c:pt>
              </c:numCache>
            </c:numRef>
          </c:yVal>
          <c:smooth val="0"/>
          <c:extLst>
            <c:ext xmlns:c16="http://schemas.microsoft.com/office/drawing/2014/chart" uri="{C3380CC4-5D6E-409C-BE32-E72D297353CC}">
              <c16:uniqueId val="{00000000-091C-9B4C-8B8A-B2660F4B9EF5}"/>
            </c:ext>
          </c:extLst>
        </c:ser>
        <c:ser>
          <c:idx val="7"/>
          <c:order val="1"/>
          <c:tx>
            <c:v>Bonanza Rawley</c:v>
          </c:tx>
          <c:spPr>
            <a:ln w="31750">
              <a:noFill/>
            </a:ln>
          </c:spPr>
          <c:marker>
            <c:symbol val="plus"/>
            <c:size val="8"/>
            <c:spPr>
              <a:ln>
                <a:solidFill>
                  <a:srgbClr val="800000"/>
                </a:solidFill>
              </a:ln>
            </c:spPr>
          </c:marker>
          <c:xVal>
            <c:numRef>
              <c:f>'2G. Rawley &amp; BZT'!$I$7:$I$50</c:f>
              <c:numCache>
                <c:formatCode>0.00</c:formatCode>
                <c:ptCount val="44"/>
                <c:pt idx="0">
                  <c:v>56.58122874869327</c:v>
                </c:pt>
                <c:pt idx="1">
                  <c:v>57.248201763683554</c:v>
                </c:pt>
                <c:pt idx="2">
                  <c:v>57.412353916036288</c:v>
                </c:pt>
                <c:pt idx="3">
                  <c:v>58.044453691655804</c:v>
                </c:pt>
                <c:pt idx="4">
                  <c:v>60.487307162715183</c:v>
                </c:pt>
                <c:pt idx="5">
                  <c:v>60.758273241321689</c:v>
                </c:pt>
                <c:pt idx="6">
                  <c:v>61.056196983396795</c:v>
                </c:pt>
                <c:pt idx="7">
                  <c:v>61.263587427208442</c:v>
                </c:pt>
                <c:pt idx="8">
                  <c:v>61.418618869687855</c:v>
                </c:pt>
                <c:pt idx="9">
                  <c:v>61.534501922866582</c:v>
                </c:pt>
                <c:pt idx="10">
                  <c:v>61.668980519208453</c:v>
                </c:pt>
                <c:pt idx="11">
                  <c:v>61.880180113856532</c:v>
                </c:pt>
                <c:pt idx="12">
                  <c:v>61.93126249275349</c:v>
                </c:pt>
                <c:pt idx="13">
                  <c:v>62.199330027430541</c:v>
                </c:pt>
                <c:pt idx="14">
                  <c:v>62.564501728472784</c:v>
                </c:pt>
                <c:pt idx="15">
                  <c:v>62.599496239610424</c:v>
                </c:pt>
                <c:pt idx="16">
                  <c:v>62.91233397244531</c:v>
                </c:pt>
                <c:pt idx="17">
                  <c:v>63.183160879247517</c:v>
                </c:pt>
                <c:pt idx="18">
                  <c:v>63.254054080590066</c:v>
                </c:pt>
                <c:pt idx="19">
                  <c:v>63.339581114042417</c:v>
                </c:pt>
                <c:pt idx="20">
                  <c:v>63.952059651684216</c:v>
                </c:pt>
                <c:pt idx="21">
                  <c:v>64.261063851593718</c:v>
                </c:pt>
                <c:pt idx="22">
                  <c:v>64.381418469062694</c:v>
                </c:pt>
                <c:pt idx="23">
                  <c:v>64.401389049410085</c:v>
                </c:pt>
                <c:pt idx="24">
                  <c:v>65.690241122592269</c:v>
                </c:pt>
                <c:pt idx="25">
                  <c:v>66.560262317669284</c:v>
                </c:pt>
                <c:pt idx="26">
                  <c:v>67.549660146962879</c:v>
                </c:pt>
                <c:pt idx="27">
                  <c:v>68.497959811359422</c:v>
                </c:pt>
                <c:pt idx="28">
                  <c:v>70.015956161207768</c:v>
                </c:pt>
                <c:pt idx="29">
                  <c:v>70.34019084249222</c:v>
                </c:pt>
                <c:pt idx="30">
                  <c:v>70.638417305517493</c:v>
                </c:pt>
                <c:pt idx="31">
                  <c:v>70.654441577670141</c:v>
                </c:pt>
                <c:pt idx="32">
                  <c:v>70.777276940636668</c:v>
                </c:pt>
                <c:pt idx="33">
                  <c:v>71.230298193521193</c:v>
                </c:pt>
                <c:pt idx="34">
                  <c:v>71.931049992935669</c:v>
                </c:pt>
                <c:pt idx="35">
                  <c:v>72.047782190123684</c:v>
                </c:pt>
                <c:pt idx="36">
                  <c:v>72.252866194610959</c:v>
                </c:pt>
                <c:pt idx="37">
                  <c:v>72.399067978795216</c:v>
                </c:pt>
                <c:pt idx="40">
                  <c:v>65.109800000000007</c:v>
                </c:pt>
                <c:pt idx="41">
                  <c:v>64.4921875</c:v>
                </c:pt>
                <c:pt idx="42">
                  <c:v>65.250115553144482</c:v>
                </c:pt>
                <c:pt idx="43">
                  <c:v>66.992021102293421</c:v>
                </c:pt>
              </c:numCache>
            </c:numRef>
          </c:xVal>
          <c:yVal>
            <c:numRef>
              <c:f>'2G. Rawley &amp; BZT'!$Z$7:$Z$44</c:f>
              <c:numCache>
                <c:formatCode>0</c:formatCode>
                <c:ptCount val="38"/>
                <c:pt idx="0">
                  <c:v>350.4</c:v>
                </c:pt>
                <c:pt idx="1">
                  <c:v>252.4</c:v>
                </c:pt>
                <c:pt idx="2">
                  <c:v>258.83120000000002</c:v>
                </c:pt>
                <c:pt idx="3">
                  <c:v>260.89999999999998</c:v>
                </c:pt>
                <c:pt idx="4">
                  <c:v>402.4</c:v>
                </c:pt>
                <c:pt idx="5">
                  <c:v>262.71630000000005</c:v>
                </c:pt>
                <c:pt idx="6">
                  <c:v>408.4</c:v>
                </c:pt>
                <c:pt idx="7">
                  <c:v>229.8</c:v>
                </c:pt>
                <c:pt idx="8">
                  <c:v>417.7</c:v>
                </c:pt>
                <c:pt idx="9">
                  <c:v>229.4</c:v>
                </c:pt>
                <c:pt idx="10">
                  <c:v>280.60000000000002</c:v>
                </c:pt>
                <c:pt idx="11">
                  <c:v>291.59137500000003</c:v>
                </c:pt>
                <c:pt idx="12">
                  <c:v>308.39999999999998</c:v>
                </c:pt>
                <c:pt idx="13">
                  <c:v>368.6</c:v>
                </c:pt>
                <c:pt idx="14">
                  <c:v>342.7</c:v>
                </c:pt>
                <c:pt idx="15">
                  <c:v>351.8</c:v>
                </c:pt>
                <c:pt idx="16">
                  <c:v>325.39640000000003</c:v>
                </c:pt>
                <c:pt idx="17">
                  <c:v>431.82040000000001</c:v>
                </c:pt>
                <c:pt idx="18">
                  <c:v>285.89715000000007</c:v>
                </c:pt>
                <c:pt idx="19">
                  <c:v>296.89999999999998</c:v>
                </c:pt>
                <c:pt idx="20">
                  <c:v>312</c:v>
                </c:pt>
                <c:pt idx="21">
                  <c:v>307</c:v>
                </c:pt>
                <c:pt idx="22">
                  <c:v>310.2</c:v>
                </c:pt>
                <c:pt idx="23">
                  <c:v>251.67780000000002</c:v>
                </c:pt>
                <c:pt idx="24">
                  <c:v>316.3</c:v>
                </c:pt>
                <c:pt idx="25">
                  <c:v>412.85399999999998</c:v>
                </c:pt>
                <c:pt idx="26">
                  <c:v>362.1</c:v>
                </c:pt>
                <c:pt idx="27">
                  <c:v>419</c:v>
                </c:pt>
                <c:pt idx="28">
                  <c:v>377.7</c:v>
                </c:pt>
                <c:pt idx="29">
                  <c:v>254.2</c:v>
                </c:pt>
                <c:pt idx="30">
                  <c:v>351.4</c:v>
                </c:pt>
                <c:pt idx="31">
                  <c:v>388.8</c:v>
                </c:pt>
                <c:pt idx="32">
                  <c:v>376.6</c:v>
                </c:pt>
                <c:pt idx="33">
                  <c:v>354.6</c:v>
                </c:pt>
                <c:pt idx="34">
                  <c:v>312.3</c:v>
                </c:pt>
                <c:pt idx="35">
                  <c:v>263.39999999999998</c:v>
                </c:pt>
                <c:pt idx="36">
                  <c:v>339.38370000000009</c:v>
                </c:pt>
                <c:pt idx="37">
                  <c:v>277.3</c:v>
                </c:pt>
              </c:numCache>
            </c:numRef>
          </c:yVal>
          <c:smooth val="0"/>
          <c:extLst>
            <c:ext xmlns:c16="http://schemas.microsoft.com/office/drawing/2014/chart" uri="{C3380CC4-5D6E-409C-BE32-E72D297353CC}">
              <c16:uniqueId val="{00000001-091C-9B4C-8B8A-B2660F4B9EF5}"/>
            </c:ext>
          </c:extLst>
        </c:ser>
        <c:ser>
          <c:idx val="3"/>
          <c:order val="2"/>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Cr'!$AC$5:$AC$22</c:f>
              <c:numCache>
                <c:formatCode>0</c:formatCode>
                <c:ptCount val="18"/>
                <c:pt idx="0">
                  <c:v>228.8</c:v>
                </c:pt>
                <c:pt idx="1">
                  <c:v>208.1</c:v>
                </c:pt>
                <c:pt idx="2">
                  <c:v>216</c:v>
                </c:pt>
                <c:pt idx="3">
                  <c:v>175.7</c:v>
                </c:pt>
                <c:pt idx="4">
                  <c:v>257.3</c:v>
                </c:pt>
                <c:pt idx="5">
                  <c:v>203.8</c:v>
                </c:pt>
                <c:pt idx="6">
                  <c:v>265.2</c:v>
                </c:pt>
                <c:pt idx="7">
                  <c:v>301.80240000000003</c:v>
                </c:pt>
                <c:pt idx="8">
                  <c:v>334.3</c:v>
                </c:pt>
                <c:pt idx="9">
                  <c:v>430.61559999999997</c:v>
                </c:pt>
                <c:pt idx="10">
                  <c:v>356.5</c:v>
                </c:pt>
                <c:pt idx="11">
                  <c:v>338.64920000000001</c:v>
                </c:pt>
                <c:pt idx="12">
                  <c:v>237.7</c:v>
                </c:pt>
                <c:pt idx="13">
                  <c:v>402.3</c:v>
                </c:pt>
                <c:pt idx="14">
                  <c:v>290.7</c:v>
                </c:pt>
                <c:pt idx="15">
                  <c:v>227.1</c:v>
                </c:pt>
                <c:pt idx="16" formatCode="General">
                  <c:v>256</c:v>
                </c:pt>
                <c:pt idx="17">
                  <c:v>133.9</c:v>
                </c:pt>
              </c:numCache>
            </c:numRef>
          </c:yVal>
          <c:smooth val="0"/>
          <c:extLst>
            <c:ext xmlns:c16="http://schemas.microsoft.com/office/drawing/2014/chart" uri="{C3380CC4-5D6E-409C-BE32-E72D297353CC}">
              <c16:uniqueId val="{00000002-091C-9B4C-8B8A-B2660F4B9EF5}"/>
            </c:ext>
          </c:extLst>
        </c:ser>
        <c:ser>
          <c:idx val="4"/>
          <c:order val="3"/>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Volc'!$AB$5:$AB$34</c:f>
              <c:numCache>
                <c:formatCode>0</c:formatCode>
                <c:ptCount val="30"/>
                <c:pt idx="0">
                  <c:v>283.9905</c:v>
                </c:pt>
                <c:pt idx="1">
                  <c:v>254.1</c:v>
                </c:pt>
                <c:pt idx="2">
                  <c:v>237.12705000000003</c:v>
                </c:pt>
                <c:pt idx="3">
                  <c:v>250</c:v>
                </c:pt>
                <c:pt idx="4">
                  <c:v>239.93685000000002</c:v>
                </c:pt>
                <c:pt idx="5">
                  <c:v>238.03020000000004</c:v>
                </c:pt>
                <c:pt idx="6">
                  <c:v>228.39660000000001</c:v>
                </c:pt>
                <c:pt idx="7">
                  <c:v>238.4316</c:v>
                </c:pt>
                <c:pt idx="8">
                  <c:v>283.08734999999996</c:v>
                </c:pt>
                <c:pt idx="9">
                  <c:v>260.20755000000003</c:v>
                </c:pt>
                <c:pt idx="10">
                  <c:v>287.50274999999999</c:v>
                </c:pt>
                <c:pt idx="11">
                  <c:v>180.83070000000004</c:v>
                </c:pt>
                <c:pt idx="12">
                  <c:v>232</c:v>
                </c:pt>
                <c:pt idx="13">
                  <c:v>316.50389999999999</c:v>
                </c:pt>
                <c:pt idx="14">
                  <c:v>319.31369999999998</c:v>
                </c:pt>
                <c:pt idx="15">
                  <c:v>231</c:v>
                </c:pt>
                <c:pt idx="16">
                  <c:v>315.3</c:v>
                </c:pt>
                <c:pt idx="17">
                  <c:v>380</c:v>
                </c:pt>
                <c:pt idx="18">
                  <c:v>401</c:v>
                </c:pt>
                <c:pt idx="19">
                  <c:v>390</c:v>
                </c:pt>
                <c:pt idx="20">
                  <c:v>363</c:v>
                </c:pt>
                <c:pt idx="21">
                  <c:v>399</c:v>
                </c:pt>
                <c:pt idx="22">
                  <c:v>328.04415</c:v>
                </c:pt>
                <c:pt idx="23">
                  <c:v>337.07565000000005</c:v>
                </c:pt>
                <c:pt idx="24" formatCode="General">
                  <c:v>247</c:v>
                </c:pt>
                <c:pt idx="25">
                  <c:v>284</c:v>
                </c:pt>
                <c:pt idx="26">
                  <c:v>89</c:v>
                </c:pt>
                <c:pt idx="27">
                  <c:v>92</c:v>
                </c:pt>
                <c:pt idx="28">
                  <c:v>95</c:v>
                </c:pt>
                <c:pt idx="29">
                  <c:v>85</c:v>
                </c:pt>
              </c:numCache>
            </c:numRef>
          </c:yVal>
          <c:smooth val="0"/>
          <c:extLst>
            <c:ext xmlns:c16="http://schemas.microsoft.com/office/drawing/2014/chart" uri="{C3380CC4-5D6E-409C-BE32-E72D297353CC}">
              <c16:uniqueId val="{00000003-091C-9B4C-8B8A-B2660F4B9EF5}"/>
            </c:ext>
          </c:extLst>
        </c:ser>
        <c:ser>
          <c:idx val="0"/>
          <c:order val="4"/>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BLVC'!$AE$5:$AE$77</c:f>
              <c:numCache>
                <c:formatCode>0</c:formatCode>
                <c:ptCount val="73"/>
                <c:pt idx="0">
                  <c:v>181.10043999999999</c:v>
                </c:pt>
                <c:pt idx="1">
                  <c:v>169.84151250000002</c:v>
                </c:pt>
                <c:pt idx="2">
                  <c:v>197.91118000000003</c:v>
                </c:pt>
                <c:pt idx="3">
                  <c:v>231.42889</c:v>
                </c:pt>
                <c:pt idx="4">
                  <c:v>224.39719999999997</c:v>
                </c:pt>
                <c:pt idx="5">
                  <c:v>337.50025000000005</c:v>
                </c:pt>
                <c:pt idx="7">
                  <c:v>199.5188</c:v>
                </c:pt>
                <c:pt idx="8">
                  <c:v>253.93405000000001</c:v>
                </c:pt>
                <c:pt idx="10">
                  <c:v>189.11929000000001</c:v>
                </c:pt>
                <c:pt idx="11">
                  <c:v>214.18915000000004</c:v>
                </c:pt>
                <c:pt idx="12">
                  <c:v>183.17583999999999</c:v>
                </c:pt>
                <c:pt idx="13">
                  <c:v>132</c:v>
                </c:pt>
                <c:pt idx="16">
                  <c:v>229.06189999999998</c:v>
                </c:pt>
                <c:pt idx="17">
                  <c:v>226.44792999999999</c:v>
                </c:pt>
                <c:pt idx="18">
                  <c:v>236.30362000000002</c:v>
                </c:pt>
                <c:pt idx="19">
                  <c:v>199.98657999999998</c:v>
                </c:pt>
                <c:pt idx="20">
                  <c:v>207.87310000000002</c:v>
                </c:pt>
                <c:pt idx="22">
                  <c:v>226.62217000000004</c:v>
                </c:pt>
                <c:pt idx="23">
                  <c:v>225.37653750000004</c:v>
                </c:pt>
                <c:pt idx="24">
                  <c:v>224.06122000000005</c:v>
                </c:pt>
                <c:pt idx="25">
                  <c:v>184.52485000000001</c:v>
                </c:pt>
                <c:pt idx="26">
                  <c:v>197.49610000000001</c:v>
                </c:pt>
                <c:pt idx="28">
                  <c:v>212.16532000000001</c:v>
                </c:pt>
                <c:pt idx="29">
                  <c:v>190.98655375000001</c:v>
                </c:pt>
                <c:pt idx="30">
                  <c:v>175.66717</c:v>
                </c:pt>
                <c:pt idx="32">
                  <c:v>170.30836000000002</c:v>
                </c:pt>
                <c:pt idx="33">
                  <c:v>221.77828000000002</c:v>
                </c:pt>
                <c:pt idx="34">
                  <c:v>172.096765</c:v>
                </c:pt>
                <c:pt idx="35">
                  <c:v>204.90911999999997</c:v>
                </c:pt>
                <c:pt idx="38">
                  <c:v>165.43117000000001</c:v>
                </c:pt>
                <c:pt idx="40">
                  <c:v>163</c:v>
                </c:pt>
                <c:pt idx="41">
                  <c:v>156</c:v>
                </c:pt>
                <c:pt idx="42">
                  <c:v>148</c:v>
                </c:pt>
                <c:pt idx="43">
                  <c:v>179.44012000000001</c:v>
                </c:pt>
                <c:pt idx="44">
                  <c:v>212.02390000000003</c:v>
                </c:pt>
                <c:pt idx="47" formatCode="General">
                  <c:v>140</c:v>
                </c:pt>
                <c:pt idx="48" formatCode="General">
                  <c:v>177</c:v>
                </c:pt>
                <c:pt idx="49" formatCode="General">
                  <c:v>195</c:v>
                </c:pt>
                <c:pt idx="50" formatCode="General">
                  <c:v>197</c:v>
                </c:pt>
                <c:pt idx="51" formatCode="General">
                  <c:v>214</c:v>
                </c:pt>
                <c:pt idx="52" formatCode="General">
                  <c:v>195</c:v>
                </c:pt>
                <c:pt idx="53" formatCode="General">
                  <c:v>244</c:v>
                </c:pt>
                <c:pt idx="54" formatCode="General">
                  <c:v>204</c:v>
                </c:pt>
                <c:pt idx="55" formatCode="General">
                  <c:v>202</c:v>
                </c:pt>
                <c:pt idx="56" formatCode="General">
                  <c:v>228</c:v>
                </c:pt>
                <c:pt idx="57" formatCode="General">
                  <c:v>224</c:v>
                </c:pt>
                <c:pt idx="58" formatCode="General">
                  <c:v>234</c:v>
                </c:pt>
                <c:pt idx="59" formatCode="General">
                  <c:v>252</c:v>
                </c:pt>
                <c:pt idx="60" formatCode="General">
                  <c:v>239</c:v>
                </c:pt>
                <c:pt idx="61" formatCode="General">
                  <c:v>200</c:v>
                </c:pt>
                <c:pt idx="62" formatCode="General">
                  <c:v>254</c:v>
                </c:pt>
                <c:pt idx="63" formatCode="General">
                  <c:v>235</c:v>
                </c:pt>
                <c:pt idx="64" formatCode="General">
                  <c:v>188</c:v>
                </c:pt>
                <c:pt idx="65" formatCode="General">
                  <c:v>250</c:v>
                </c:pt>
                <c:pt idx="66" formatCode="General">
                  <c:v>199</c:v>
                </c:pt>
                <c:pt idx="67" formatCode="General">
                  <c:v>247</c:v>
                </c:pt>
                <c:pt idx="68" formatCode="General">
                  <c:v>203</c:v>
                </c:pt>
                <c:pt idx="69" formatCode="General">
                  <c:v>220</c:v>
                </c:pt>
                <c:pt idx="70" formatCode="General">
                  <c:v>250</c:v>
                </c:pt>
                <c:pt idx="71" formatCode="General">
                  <c:v>248</c:v>
                </c:pt>
                <c:pt idx="72" formatCode="General">
                  <c:v>251</c:v>
                </c:pt>
              </c:numCache>
            </c:numRef>
          </c:yVal>
          <c:smooth val="0"/>
          <c:extLst>
            <c:ext xmlns:c16="http://schemas.microsoft.com/office/drawing/2014/chart" uri="{C3380CC4-5D6E-409C-BE32-E72D297353CC}">
              <c16:uniqueId val="{00000004-091C-9B4C-8B8A-B2660F4B9EF5}"/>
            </c:ext>
          </c:extLst>
        </c:ser>
        <c:ser>
          <c:idx val="2"/>
          <c:order val="5"/>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Baughman'!$AE$6:$AE$40</c:f>
              <c:numCache>
                <c:formatCode>0</c:formatCode>
                <c:ptCount val="35"/>
                <c:pt idx="0">
                  <c:v>224.47630000000001</c:v>
                </c:pt>
                <c:pt idx="1">
                  <c:v>159.20497</c:v>
                </c:pt>
                <c:pt idx="2">
                  <c:v>212.85406000000003</c:v>
                </c:pt>
                <c:pt idx="3">
                  <c:v>354.08503000000002</c:v>
                </c:pt>
                <c:pt idx="4">
                  <c:v>317.33066124999999</c:v>
                </c:pt>
                <c:pt idx="5">
                  <c:v>274.70532250000002</c:v>
                </c:pt>
                <c:pt idx="6">
                  <c:v>288.78727000000003</c:v>
                </c:pt>
                <c:pt idx="7">
                  <c:v>258.92764</c:v>
                </c:pt>
                <c:pt idx="9">
                  <c:v>250.69900000000004</c:v>
                </c:pt>
                <c:pt idx="10">
                  <c:v>199.361245</c:v>
                </c:pt>
                <c:pt idx="11">
                  <c:v>197.67973000000001</c:v>
                </c:pt>
                <c:pt idx="12">
                  <c:v>288.56528000000003</c:v>
                </c:pt>
                <c:pt idx="13">
                  <c:v>352.78675000000004</c:v>
                </c:pt>
                <c:pt idx="14">
                  <c:v>303.97186000000005</c:v>
                </c:pt>
                <c:pt idx="15">
                  <c:v>283.08031000000005</c:v>
                </c:pt>
                <c:pt idx="16">
                  <c:v>211.23375999999999</c:v>
                </c:pt>
                <c:pt idx="18" formatCode="0_)">
                  <c:v>215</c:v>
                </c:pt>
                <c:pt idx="19" formatCode="0_)">
                  <c:v>193</c:v>
                </c:pt>
                <c:pt idx="20" formatCode="0_)">
                  <c:v>207</c:v>
                </c:pt>
                <c:pt idx="21" formatCode="0_)">
                  <c:v>221</c:v>
                </c:pt>
                <c:pt idx="22" formatCode="0_)">
                  <c:v>233</c:v>
                </c:pt>
                <c:pt idx="23" formatCode="0_)">
                  <c:v>294</c:v>
                </c:pt>
                <c:pt idx="24" formatCode="0_)">
                  <c:v>173</c:v>
                </c:pt>
                <c:pt idx="25" formatCode="0_)">
                  <c:v>315</c:v>
                </c:pt>
                <c:pt idx="26" formatCode="0_)">
                  <c:v>262</c:v>
                </c:pt>
                <c:pt idx="27" formatCode="0_)">
                  <c:v>240</c:v>
                </c:pt>
                <c:pt idx="28" formatCode="0_)">
                  <c:v>20</c:v>
                </c:pt>
                <c:pt idx="29" formatCode="0_)">
                  <c:v>189</c:v>
                </c:pt>
                <c:pt idx="30" formatCode="0_)">
                  <c:v>156</c:v>
                </c:pt>
                <c:pt idx="31" formatCode="0_)">
                  <c:v>159</c:v>
                </c:pt>
                <c:pt idx="32" formatCode="0_)">
                  <c:v>152</c:v>
                </c:pt>
                <c:pt idx="33" formatCode="0_)">
                  <c:v>152</c:v>
                </c:pt>
                <c:pt idx="34" formatCode="0_)">
                  <c:v>244</c:v>
                </c:pt>
              </c:numCache>
            </c:numRef>
          </c:yVal>
          <c:smooth val="0"/>
          <c:extLst>
            <c:ext xmlns:c16="http://schemas.microsoft.com/office/drawing/2014/chart" uri="{C3380CC4-5D6E-409C-BE32-E72D297353CC}">
              <c16:uniqueId val="{00000005-091C-9B4C-8B8A-B2660F4B9EF5}"/>
            </c:ext>
          </c:extLst>
        </c:ser>
        <c:ser>
          <c:idx val="6"/>
          <c:order val="6"/>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Coon'!$AA$6:$AA$46</c:f>
              <c:numCache>
                <c:formatCode>General</c:formatCode>
                <c:ptCount val="41"/>
                <c:pt idx="0">
                  <c:v>199</c:v>
                </c:pt>
                <c:pt idx="1">
                  <c:v>169</c:v>
                </c:pt>
                <c:pt idx="2">
                  <c:v>155</c:v>
                </c:pt>
                <c:pt idx="3">
                  <c:v>170</c:v>
                </c:pt>
                <c:pt idx="4">
                  <c:v>262</c:v>
                </c:pt>
                <c:pt idx="5">
                  <c:v>221</c:v>
                </c:pt>
                <c:pt idx="7">
                  <c:v>180</c:v>
                </c:pt>
                <c:pt idx="8">
                  <c:v>199</c:v>
                </c:pt>
                <c:pt idx="9">
                  <c:v>212</c:v>
                </c:pt>
                <c:pt idx="10">
                  <c:v>210</c:v>
                </c:pt>
                <c:pt idx="11">
                  <c:v>178</c:v>
                </c:pt>
                <c:pt idx="12">
                  <c:v>201</c:v>
                </c:pt>
                <c:pt idx="13">
                  <c:v>183</c:v>
                </c:pt>
                <c:pt idx="14">
                  <c:v>192</c:v>
                </c:pt>
                <c:pt idx="15">
                  <c:v>190</c:v>
                </c:pt>
                <c:pt idx="16">
                  <c:v>182</c:v>
                </c:pt>
                <c:pt idx="17">
                  <c:v>194</c:v>
                </c:pt>
                <c:pt idx="18">
                  <c:v>154</c:v>
                </c:pt>
                <c:pt idx="19">
                  <c:v>217</c:v>
                </c:pt>
                <c:pt idx="20">
                  <c:v>238</c:v>
                </c:pt>
                <c:pt idx="21">
                  <c:v>189</c:v>
                </c:pt>
                <c:pt idx="22">
                  <c:v>207</c:v>
                </c:pt>
                <c:pt idx="23">
                  <c:v>345</c:v>
                </c:pt>
                <c:pt idx="24">
                  <c:v>199</c:v>
                </c:pt>
                <c:pt idx="25">
                  <c:v>217</c:v>
                </c:pt>
                <c:pt idx="26">
                  <c:v>203</c:v>
                </c:pt>
                <c:pt idx="27">
                  <c:v>189</c:v>
                </c:pt>
                <c:pt idx="28">
                  <c:v>222</c:v>
                </c:pt>
                <c:pt idx="29">
                  <c:v>233</c:v>
                </c:pt>
                <c:pt idx="30">
                  <c:v>228</c:v>
                </c:pt>
                <c:pt idx="31">
                  <c:v>183</c:v>
                </c:pt>
                <c:pt idx="32">
                  <c:v>257</c:v>
                </c:pt>
                <c:pt idx="33">
                  <c:v>216</c:v>
                </c:pt>
                <c:pt idx="34">
                  <c:v>212</c:v>
                </c:pt>
                <c:pt idx="35">
                  <c:v>279</c:v>
                </c:pt>
                <c:pt idx="36">
                  <c:v>193</c:v>
                </c:pt>
                <c:pt idx="37">
                  <c:v>193</c:v>
                </c:pt>
                <c:pt idx="38">
                  <c:v>280</c:v>
                </c:pt>
                <c:pt idx="39">
                  <c:v>297</c:v>
                </c:pt>
                <c:pt idx="40">
                  <c:v>180</c:v>
                </c:pt>
              </c:numCache>
            </c:numRef>
          </c:yVal>
          <c:smooth val="0"/>
          <c:extLst>
            <c:ext xmlns:c16="http://schemas.microsoft.com/office/drawing/2014/chart" uri="{C3380CC4-5D6E-409C-BE32-E72D297353CC}">
              <c16:uniqueId val="{00000006-091C-9B4C-8B8A-B2660F4B9EF5}"/>
            </c:ext>
          </c:extLst>
        </c:ser>
        <c:ser>
          <c:idx val="5"/>
          <c:order val="7"/>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Conejos'!$AD$15:$AD$57</c:f>
              <c:numCache>
                <c:formatCode>0</c:formatCode>
                <c:ptCount val="43"/>
                <c:pt idx="1">
                  <c:v>202.77395999999999</c:v>
                </c:pt>
                <c:pt idx="2">
                  <c:v>155.7088</c:v>
                </c:pt>
                <c:pt idx="3">
                  <c:v>151.6112</c:v>
                </c:pt>
                <c:pt idx="4">
                  <c:v>123.9682</c:v>
                </c:pt>
                <c:pt idx="5">
                  <c:v>155.73339999999999</c:v>
                </c:pt>
                <c:pt idx="9">
                  <c:v>158.40089999999998</c:v>
                </c:pt>
                <c:pt idx="10">
                  <c:v>151.25733</c:v>
                </c:pt>
                <c:pt idx="12">
                  <c:v>217.37220000000002</c:v>
                </c:pt>
                <c:pt idx="13">
                  <c:v>218.81447999999997</c:v>
                </c:pt>
                <c:pt idx="14">
                  <c:v>206.9973</c:v>
                </c:pt>
                <c:pt idx="15">
                  <c:v>225.95</c:v>
                </c:pt>
                <c:pt idx="16">
                  <c:v>178.005</c:v>
                </c:pt>
                <c:pt idx="18">
                  <c:v>160.29749999999999</c:v>
                </c:pt>
                <c:pt idx="19">
                  <c:v>184.61850000000001</c:v>
                </c:pt>
                <c:pt idx="23" formatCode="General">
                  <c:v>144</c:v>
                </c:pt>
                <c:pt idx="24" formatCode="General">
                  <c:v>174</c:v>
                </c:pt>
                <c:pt idx="25" formatCode="General">
                  <c:v>215</c:v>
                </c:pt>
                <c:pt idx="26" formatCode="General">
                  <c:v>157</c:v>
                </c:pt>
                <c:pt idx="27" formatCode="General">
                  <c:v>183</c:v>
                </c:pt>
                <c:pt idx="28" formatCode="General">
                  <c:v>253</c:v>
                </c:pt>
                <c:pt idx="29" formatCode="General">
                  <c:v>200</c:v>
                </c:pt>
                <c:pt idx="30" formatCode="General">
                  <c:v>196</c:v>
                </c:pt>
                <c:pt idx="31" formatCode="General">
                  <c:v>229</c:v>
                </c:pt>
                <c:pt idx="32" formatCode="General">
                  <c:v>175</c:v>
                </c:pt>
                <c:pt idx="33" formatCode="General">
                  <c:v>153</c:v>
                </c:pt>
                <c:pt idx="35" formatCode="General">
                  <c:v>151</c:v>
                </c:pt>
                <c:pt idx="36" formatCode="General">
                  <c:v>134</c:v>
                </c:pt>
                <c:pt idx="37" formatCode="General">
                  <c:v>143</c:v>
                </c:pt>
                <c:pt idx="38" formatCode="General">
                  <c:v>149</c:v>
                </c:pt>
                <c:pt idx="39" formatCode="General">
                  <c:v>143</c:v>
                </c:pt>
                <c:pt idx="40" formatCode="General">
                  <c:v>155</c:v>
                </c:pt>
                <c:pt idx="41" formatCode="General">
                  <c:v>156</c:v>
                </c:pt>
                <c:pt idx="42" formatCode="General">
                  <c:v>160</c:v>
                </c:pt>
              </c:numCache>
            </c:numRef>
          </c:yVal>
          <c:smooth val="0"/>
          <c:extLst>
            <c:ext xmlns:c16="http://schemas.microsoft.com/office/drawing/2014/chart" uri="{C3380CC4-5D6E-409C-BE32-E72D297353CC}">
              <c16:uniqueId val="{00000007-091C-9B4C-8B8A-B2660F4B9EF5}"/>
            </c:ext>
          </c:extLst>
        </c:ser>
        <c:dLbls>
          <c:showLegendKey val="0"/>
          <c:showVal val="0"/>
          <c:showCatName val="0"/>
          <c:showSerName val="0"/>
          <c:showPercent val="0"/>
          <c:showBubbleSize val="0"/>
        </c:dLbls>
        <c:axId val="2081424744"/>
        <c:axId val="2081436248"/>
      </c:scatterChart>
      <c:valAx>
        <c:axId val="2081424744"/>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1436248"/>
        <c:crosses val="autoZero"/>
        <c:crossBetween val="midCat"/>
        <c:majorUnit val="5"/>
        <c:minorUnit val="1"/>
      </c:valAx>
      <c:valAx>
        <c:axId val="2081436248"/>
        <c:scaling>
          <c:orientation val="minMax"/>
          <c:max val="600"/>
          <c:min val="100"/>
        </c:scaling>
        <c:delete val="0"/>
        <c:axPos val="l"/>
        <c:majorGridlines/>
        <c:title>
          <c:tx>
            <c:rich>
              <a:bodyPr rot="-5400000" vert="horz"/>
              <a:lstStyle/>
              <a:p>
                <a:pPr>
                  <a:defRPr/>
                </a:pPr>
                <a:r>
                  <a:rPr lang="en-US"/>
                  <a:t>Zr (ppm)</a:t>
                </a:r>
              </a:p>
            </c:rich>
          </c:tx>
          <c:overlay val="0"/>
        </c:title>
        <c:numFmt formatCode="0" sourceLinked="1"/>
        <c:majorTickMark val="out"/>
        <c:minorTickMark val="none"/>
        <c:tickLblPos val="nextTo"/>
        <c:crossAx val="2081424744"/>
        <c:crosses val="autoZero"/>
        <c:crossBetween val="midCat"/>
        <c:majorUnit val="100"/>
      </c:valAx>
    </c:plotArea>
    <c:legend>
      <c:legendPos val="r"/>
      <c:layout>
        <c:manualLayout>
          <c:xMode val="edge"/>
          <c:yMode val="edge"/>
          <c:x val="0.77988952012106005"/>
          <c:y val="1.9925883290951699E-2"/>
          <c:w val="0.22011047987894"/>
          <c:h val="0.481316078749592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BZT'!$I$7:$I$50</c:f>
              <c:numCache>
                <c:formatCode>0.00</c:formatCode>
                <c:ptCount val="44"/>
                <c:pt idx="0">
                  <c:v>56.58122874869327</c:v>
                </c:pt>
                <c:pt idx="1">
                  <c:v>57.248201763683554</c:v>
                </c:pt>
                <c:pt idx="2">
                  <c:v>57.412353916036288</c:v>
                </c:pt>
                <c:pt idx="3">
                  <c:v>58.044453691655804</c:v>
                </c:pt>
                <c:pt idx="4">
                  <c:v>60.487307162715183</c:v>
                </c:pt>
                <c:pt idx="5">
                  <c:v>60.758273241321689</c:v>
                </c:pt>
                <c:pt idx="6">
                  <c:v>61.056196983396795</c:v>
                </c:pt>
                <c:pt idx="7">
                  <c:v>61.263587427208442</c:v>
                </c:pt>
                <c:pt idx="8">
                  <c:v>61.418618869687855</c:v>
                </c:pt>
                <c:pt idx="9">
                  <c:v>61.534501922866582</c:v>
                </c:pt>
                <c:pt idx="10">
                  <c:v>61.668980519208453</c:v>
                </c:pt>
                <c:pt idx="11">
                  <c:v>61.880180113856532</c:v>
                </c:pt>
                <c:pt idx="12">
                  <c:v>61.93126249275349</c:v>
                </c:pt>
                <c:pt idx="13">
                  <c:v>62.199330027430541</c:v>
                </c:pt>
                <c:pt idx="14">
                  <c:v>62.564501728472784</c:v>
                </c:pt>
                <c:pt idx="15">
                  <c:v>62.599496239610424</c:v>
                </c:pt>
                <c:pt idx="16">
                  <c:v>62.91233397244531</c:v>
                </c:pt>
                <c:pt idx="17">
                  <c:v>63.183160879247517</c:v>
                </c:pt>
                <c:pt idx="18">
                  <c:v>63.254054080590066</c:v>
                </c:pt>
                <c:pt idx="19">
                  <c:v>63.339581114042417</c:v>
                </c:pt>
                <c:pt idx="20">
                  <c:v>63.952059651684216</c:v>
                </c:pt>
                <c:pt idx="21">
                  <c:v>64.261063851593718</c:v>
                </c:pt>
                <c:pt idx="22">
                  <c:v>64.381418469062694</c:v>
                </c:pt>
                <c:pt idx="23">
                  <c:v>64.401389049410085</c:v>
                </c:pt>
                <c:pt idx="24">
                  <c:v>65.690241122592269</c:v>
                </c:pt>
                <c:pt idx="25">
                  <c:v>66.560262317669284</c:v>
                </c:pt>
                <c:pt idx="26">
                  <c:v>67.549660146962879</c:v>
                </c:pt>
                <c:pt idx="27">
                  <c:v>68.497959811359422</c:v>
                </c:pt>
                <c:pt idx="28">
                  <c:v>70.015956161207768</c:v>
                </c:pt>
                <c:pt idx="29">
                  <c:v>70.34019084249222</c:v>
                </c:pt>
                <c:pt idx="30">
                  <c:v>70.638417305517493</c:v>
                </c:pt>
                <c:pt idx="31">
                  <c:v>70.654441577670141</c:v>
                </c:pt>
                <c:pt idx="32">
                  <c:v>70.777276940636668</c:v>
                </c:pt>
                <c:pt idx="33">
                  <c:v>71.230298193521193</c:v>
                </c:pt>
                <c:pt idx="34">
                  <c:v>71.931049992935669</c:v>
                </c:pt>
                <c:pt idx="35">
                  <c:v>72.047782190123684</c:v>
                </c:pt>
                <c:pt idx="36">
                  <c:v>72.252866194610959</c:v>
                </c:pt>
                <c:pt idx="37">
                  <c:v>72.399067978795216</c:v>
                </c:pt>
                <c:pt idx="40">
                  <c:v>65.109800000000007</c:v>
                </c:pt>
                <c:pt idx="41">
                  <c:v>64.4921875</c:v>
                </c:pt>
                <c:pt idx="42">
                  <c:v>65.250115553144482</c:v>
                </c:pt>
                <c:pt idx="43">
                  <c:v>66.992021102293421</c:v>
                </c:pt>
              </c:numCache>
            </c:numRef>
          </c:xVal>
          <c:yVal>
            <c:numRef>
              <c:f>'2G. Rawley &amp; BZT'!$AE$7:$AE$50</c:f>
              <c:numCache>
                <c:formatCode>0</c:formatCode>
                <c:ptCount val="44"/>
                <c:pt idx="0">
                  <c:v>80</c:v>
                </c:pt>
                <c:pt idx="1">
                  <c:v>53.1</c:v>
                </c:pt>
                <c:pt idx="2">
                  <c:v>48.493200000000002</c:v>
                </c:pt>
                <c:pt idx="3">
                  <c:v>53.7</c:v>
                </c:pt>
                <c:pt idx="4">
                  <c:v>67.900000000000006</c:v>
                </c:pt>
                <c:pt idx="5">
                  <c:v>70.144649999999999</c:v>
                </c:pt>
                <c:pt idx="6">
                  <c:v>76.8</c:v>
                </c:pt>
                <c:pt idx="7">
                  <c:v>56.9</c:v>
                </c:pt>
                <c:pt idx="8">
                  <c:v>78</c:v>
                </c:pt>
                <c:pt idx="9">
                  <c:v>58.2</c:v>
                </c:pt>
                <c:pt idx="10">
                  <c:v>66.599999999999994</c:v>
                </c:pt>
                <c:pt idx="11">
                  <c:v>59.225000000000001</c:v>
                </c:pt>
                <c:pt idx="12">
                  <c:v>59.5</c:v>
                </c:pt>
                <c:pt idx="13">
                  <c:v>67.400000000000006</c:v>
                </c:pt>
                <c:pt idx="14">
                  <c:v>68.3</c:v>
                </c:pt>
                <c:pt idx="15">
                  <c:v>62.6</c:v>
                </c:pt>
                <c:pt idx="16">
                  <c:v>61.645600000000002</c:v>
                </c:pt>
                <c:pt idx="17">
                  <c:v>76.805999999999997</c:v>
                </c:pt>
                <c:pt idx="18">
                  <c:v>65.628900000000002</c:v>
                </c:pt>
                <c:pt idx="19">
                  <c:v>59.9</c:v>
                </c:pt>
                <c:pt idx="20">
                  <c:v>71</c:v>
                </c:pt>
                <c:pt idx="21">
                  <c:v>71</c:v>
                </c:pt>
                <c:pt idx="22">
                  <c:v>61.7</c:v>
                </c:pt>
                <c:pt idx="23">
                  <c:v>50.777100000000004</c:v>
                </c:pt>
                <c:pt idx="24">
                  <c:v>64.5</c:v>
                </c:pt>
                <c:pt idx="25">
                  <c:v>74.645999999999987</c:v>
                </c:pt>
                <c:pt idx="26">
                  <c:v>63.6</c:v>
                </c:pt>
                <c:pt idx="27">
                  <c:v>104</c:v>
                </c:pt>
                <c:pt idx="28">
                  <c:v>64</c:v>
                </c:pt>
                <c:pt idx="29">
                  <c:v>57</c:v>
                </c:pt>
                <c:pt idx="30">
                  <c:v>17.5</c:v>
                </c:pt>
                <c:pt idx="31">
                  <c:v>13.9</c:v>
                </c:pt>
                <c:pt idx="32">
                  <c:v>52.7</c:v>
                </c:pt>
                <c:pt idx="33">
                  <c:v>65.599999999999994</c:v>
                </c:pt>
                <c:pt idx="34">
                  <c:v>69.5</c:v>
                </c:pt>
                <c:pt idx="35">
                  <c:v>77.8</c:v>
                </c:pt>
                <c:pt idx="36">
                  <c:v>52.583400000000005</c:v>
                </c:pt>
                <c:pt idx="37">
                  <c:v>66.8</c:v>
                </c:pt>
                <c:pt idx="40">
                  <c:v>97</c:v>
                </c:pt>
                <c:pt idx="41">
                  <c:v>97</c:v>
                </c:pt>
                <c:pt idx="42">
                  <c:v>72.3</c:v>
                </c:pt>
                <c:pt idx="43">
                  <c:v>79.3</c:v>
                </c:pt>
              </c:numCache>
            </c:numRef>
          </c:yVal>
          <c:smooth val="0"/>
          <c:extLst>
            <c:ext xmlns:c16="http://schemas.microsoft.com/office/drawing/2014/chart" uri="{C3380CC4-5D6E-409C-BE32-E72D297353CC}">
              <c16:uniqueId val="{00000000-E7C2-DB4F-9993-35BEC3F14471}"/>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Cr'!$AH$5:$AH$22</c:f>
              <c:numCache>
                <c:formatCode>0</c:formatCode>
                <c:ptCount val="18"/>
                <c:pt idx="0">
                  <c:v>61</c:v>
                </c:pt>
                <c:pt idx="1">
                  <c:v>63.4</c:v>
                </c:pt>
                <c:pt idx="2">
                  <c:v>65.8</c:v>
                </c:pt>
                <c:pt idx="3">
                  <c:v>40.700000000000003</c:v>
                </c:pt>
                <c:pt idx="4">
                  <c:v>63.4</c:v>
                </c:pt>
                <c:pt idx="5">
                  <c:v>52.1</c:v>
                </c:pt>
                <c:pt idx="6">
                  <c:v>57.9</c:v>
                </c:pt>
                <c:pt idx="7">
                  <c:v>70.28</c:v>
                </c:pt>
                <c:pt idx="8">
                  <c:v>66.5</c:v>
                </c:pt>
                <c:pt idx="9">
                  <c:v>80.822000000000003</c:v>
                </c:pt>
                <c:pt idx="10">
                  <c:v>73.5</c:v>
                </c:pt>
                <c:pt idx="11">
                  <c:v>69.476799999999997</c:v>
                </c:pt>
                <c:pt idx="12">
                  <c:v>64.599999999999994</c:v>
                </c:pt>
                <c:pt idx="13">
                  <c:v>74.400000000000006</c:v>
                </c:pt>
                <c:pt idx="14">
                  <c:v>95</c:v>
                </c:pt>
                <c:pt idx="15">
                  <c:v>69.599999999999994</c:v>
                </c:pt>
                <c:pt idx="16" formatCode="General">
                  <c:v>45</c:v>
                </c:pt>
                <c:pt idx="17">
                  <c:v>42.300000000000004</c:v>
                </c:pt>
              </c:numCache>
            </c:numRef>
          </c:yVal>
          <c:smooth val="0"/>
          <c:extLst>
            <c:ext xmlns:c16="http://schemas.microsoft.com/office/drawing/2014/chart" uri="{C3380CC4-5D6E-409C-BE32-E72D297353CC}">
              <c16:uniqueId val="{00000001-E7C2-DB4F-9993-35BEC3F14471}"/>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Volc'!$AG$5:$AG$34</c:f>
              <c:numCache>
                <c:formatCode>0</c:formatCode>
                <c:ptCount val="30"/>
                <c:pt idx="0">
                  <c:v>98.443349999999995</c:v>
                </c:pt>
                <c:pt idx="1">
                  <c:v>60.099999999999994</c:v>
                </c:pt>
                <c:pt idx="2">
                  <c:v>53.185500000000005</c:v>
                </c:pt>
                <c:pt idx="3">
                  <c:v>48</c:v>
                </c:pt>
                <c:pt idx="4">
                  <c:v>55.593900000000005</c:v>
                </c:pt>
                <c:pt idx="5">
                  <c:v>59.005800000000001</c:v>
                </c:pt>
                <c:pt idx="6">
                  <c:v>55.794600000000003</c:v>
                </c:pt>
                <c:pt idx="7">
                  <c:v>54.891450000000006</c:v>
                </c:pt>
                <c:pt idx="8">
                  <c:v>63.421200000000006</c:v>
                </c:pt>
                <c:pt idx="9">
                  <c:v>57.400200000000005</c:v>
                </c:pt>
                <c:pt idx="10">
                  <c:v>63.92295</c:v>
                </c:pt>
                <c:pt idx="11">
                  <c:v>40.641750000000002</c:v>
                </c:pt>
                <c:pt idx="12">
                  <c:v>55</c:v>
                </c:pt>
                <c:pt idx="13">
                  <c:v>66.833100000000002</c:v>
                </c:pt>
                <c:pt idx="14">
                  <c:v>64.725750000000005</c:v>
                </c:pt>
                <c:pt idx="15">
                  <c:v>56</c:v>
                </c:pt>
                <c:pt idx="16">
                  <c:v>64.3</c:v>
                </c:pt>
                <c:pt idx="17">
                  <c:v>88</c:v>
                </c:pt>
                <c:pt idx="18">
                  <c:v>117</c:v>
                </c:pt>
                <c:pt idx="19">
                  <c:v>103</c:v>
                </c:pt>
                <c:pt idx="20">
                  <c:v>89</c:v>
                </c:pt>
                <c:pt idx="21">
                  <c:v>97</c:v>
                </c:pt>
                <c:pt idx="22">
                  <c:v>71.549549999999996</c:v>
                </c:pt>
                <c:pt idx="23">
                  <c:v>66.331350000000015</c:v>
                </c:pt>
                <c:pt idx="24" formatCode="General">
                  <c:v>76</c:v>
                </c:pt>
                <c:pt idx="25">
                  <c:v>90</c:v>
                </c:pt>
                <c:pt idx="26">
                  <c:v>17</c:v>
                </c:pt>
                <c:pt idx="27">
                  <c:v>31</c:v>
                </c:pt>
                <c:pt idx="28">
                  <c:v>26</c:v>
                </c:pt>
                <c:pt idx="29">
                  <c:v>18</c:v>
                </c:pt>
              </c:numCache>
            </c:numRef>
          </c:yVal>
          <c:smooth val="0"/>
          <c:extLst>
            <c:ext xmlns:c16="http://schemas.microsoft.com/office/drawing/2014/chart" uri="{C3380CC4-5D6E-409C-BE32-E72D297353CC}">
              <c16:uniqueId val="{00000002-E7C2-DB4F-9993-35BEC3F14471}"/>
            </c:ext>
          </c:extLst>
        </c:ser>
        <c:ser>
          <c:idx val="0"/>
          <c:order val="3"/>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BLVC'!$AJ$5:$AJ$77</c:f>
              <c:numCache>
                <c:formatCode>0</c:formatCode>
                <c:ptCount val="73"/>
                <c:pt idx="0">
                  <c:v>36.1</c:v>
                </c:pt>
                <c:pt idx="1">
                  <c:v>47.689</c:v>
                </c:pt>
                <c:pt idx="2">
                  <c:v>36.6</c:v>
                </c:pt>
                <c:pt idx="3">
                  <c:v>51.8</c:v>
                </c:pt>
                <c:pt idx="4">
                  <c:v>46.9</c:v>
                </c:pt>
                <c:pt idx="5">
                  <c:v>67.596000000000004</c:v>
                </c:pt>
                <c:pt idx="7">
                  <c:v>41.9</c:v>
                </c:pt>
                <c:pt idx="8">
                  <c:v>52.322399999999995</c:v>
                </c:pt>
                <c:pt idx="10">
                  <c:v>48.710400000000007</c:v>
                </c:pt>
                <c:pt idx="11">
                  <c:v>62.952000000000012</c:v>
                </c:pt>
                <c:pt idx="12">
                  <c:v>39.9</c:v>
                </c:pt>
                <c:pt idx="13">
                  <c:v>62</c:v>
                </c:pt>
                <c:pt idx="16">
                  <c:v>43.9</c:v>
                </c:pt>
                <c:pt idx="17">
                  <c:v>44.5</c:v>
                </c:pt>
                <c:pt idx="18">
                  <c:v>48.091200000000001</c:v>
                </c:pt>
                <c:pt idx="19">
                  <c:v>42.199999999999996</c:v>
                </c:pt>
                <c:pt idx="20">
                  <c:v>42.300000000000004</c:v>
                </c:pt>
                <c:pt idx="22">
                  <c:v>49.948799999999999</c:v>
                </c:pt>
                <c:pt idx="23">
                  <c:v>54.692999999999998</c:v>
                </c:pt>
                <c:pt idx="24">
                  <c:v>46.3</c:v>
                </c:pt>
                <c:pt idx="25">
                  <c:v>39.1</c:v>
                </c:pt>
                <c:pt idx="26">
                  <c:v>42.900000000000006</c:v>
                </c:pt>
                <c:pt idx="28">
                  <c:v>38.299999999999997</c:v>
                </c:pt>
                <c:pt idx="29">
                  <c:v>41.984699999999989</c:v>
                </c:pt>
                <c:pt idx="30">
                  <c:v>33.952799999999996</c:v>
                </c:pt>
                <c:pt idx="32">
                  <c:v>41.3</c:v>
                </c:pt>
                <c:pt idx="33">
                  <c:v>41.3</c:v>
                </c:pt>
                <c:pt idx="34">
                  <c:v>41.583699999999993</c:v>
                </c:pt>
                <c:pt idx="35">
                  <c:v>37.1</c:v>
                </c:pt>
                <c:pt idx="38">
                  <c:v>40.099999999999994</c:v>
                </c:pt>
                <c:pt idx="40">
                  <c:v>39</c:v>
                </c:pt>
                <c:pt idx="41">
                  <c:v>37</c:v>
                </c:pt>
                <c:pt idx="42">
                  <c:v>32</c:v>
                </c:pt>
                <c:pt idx="43">
                  <c:v>35.200000000000003</c:v>
                </c:pt>
                <c:pt idx="44">
                  <c:v>37.5</c:v>
                </c:pt>
                <c:pt idx="47">
                  <c:v>27</c:v>
                </c:pt>
                <c:pt idx="48">
                  <c:v>36</c:v>
                </c:pt>
                <c:pt idx="52">
                  <c:v>44</c:v>
                </c:pt>
                <c:pt idx="62">
                  <c:v>50</c:v>
                </c:pt>
                <c:pt idx="68">
                  <c:v>49</c:v>
                </c:pt>
                <c:pt idx="72">
                  <c:v>48</c:v>
                </c:pt>
              </c:numCache>
            </c:numRef>
          </c:yVal>
          <c:smooth val="0"/>
          <c:extLst>
            <c:ext xmlns:c16="http://schemas.microsoft.com/office/drawing/2014/chart" uri="{C3380CC4-5D6E-409C-BE32-E72D297353CC}">
              <c16:uniqueId val="{00000003-E7C2-DB4F-9993-35BEC3F14471}"/>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Baughman'!$AJ$6:$AJ$40</c:f>
              <c:numCache>
                <c:formatCode>0</c:formatCode>
                <c:ptCount val="35"/>
                <c:pt idx="0">
                  <c:v>38.299999999999997</c:v>
                </c:pt>
                <c:pt idx="1">
                  <c:v>25.799999999999997</c:v>
                </c:pt>
                <c:pt idx="2">
                  <c:v>39.1</c:v>
                </c:pt>
                <c:pt idx="3">
                  <c:v>49.699999999999996</c:v>
                </c:pt>
                <c:pt idx="4">
                  <c:v>61.877699999999997</c:v>
                </c:pt>
                <c:pt idx="5">
                  <c:v>47.079799999999992</c:v>
                </c:pt>
                <c:pt idx="6">
                  <c:v>50.671200000000006</c:v>
                </c:pt>
                <c:pt idx="7">
                  <c:v>44.066400000000002</c:v>
                </c:pt>
                <c:pt idx="9">
                  <c:v>56.059600000000003</c:v>
                </c:pt>
                <c:pt idx="10">
                  <c:v>53.082899999999995</c:v>
                </c:pt>
                <c:pt idx="11">
                  <c:v>49.02</c:v>
                </c:pt>
                <c:pt idx="12">
                  <c:v>57.205800000000004</c:v>
                </c:pt>
                <c:pt idx="13">
                  <c:v>40.041600000000003</c:v>
                </c:pt>
                <c:pt idx="14">
                  <c:v>64.809600000000003</c:v>
                </c:pt>
                <c:pt idx="15">
                  <c:v>49.226400000000005</c:v>
                </c:pt>
                <c:pt idx="16">
                  <c:v>40.144799999999996</c:v>
                </c:pt>
                <c:pt idx="20">
                  <c:v>35.700000000000003</c:v>
                </c:pt>
                <c:pt idx="31">
                  <c:v>51.6</c:v>
                </c:pt>
              </c:numCache>
            </c:numRef>
          </c:yVal>
          <c:smooth val="0"/>
          <c:extLst>
            <c:ext xmlns:c16="http://schemas.microsoft.com/office/drawing/2014/chart" uri="{C3380CC4-5D6E-409C-BE32-E72D297353CC}">
              <c16:uniqueId val="{00000004-E7C2-DB4F-9993-35BEC3F14471}"/>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Coon'!$AI$6:$AI$46</c:f>
              <c:numCache>
                <c:formatCode>0.0</c:formatCode>
                <c:ptCount val="41"/>
                <c:pt idx="0">
                  <c:v>42.7</c:v>
                </c:pt>
                <c:pt idx="1">
                  <c:v>38.5</c:v>
                </c:pt>
                <c:pt idx="2">
                  <c:v>31.8</c:v>
                </c:pt>
                <c:pt idx="3">
                  <c:v>36</c:v>
                </c:pt>
                <c:pt idx="4">
                  <c:v>50.6</c:v>
                </c:pt>
                <c:pt idx="5">
                  <c:v>47.8</c:v>
                </c:pt>
                <c:pt idx="13">
                  <c:v>30.8</c:v>
                </c:pt>
                <c:pt idx="21">
                  <c:v>36.4</c:v>
                </c:pt>
                <c:pt idx="24">
                  <c:v>36.1</c:v>
                </c:pt>
                <c:pt idx="31">
                  <c:v>32.1</c:v>
                </c:pt>
                <c:pt idx="39">
                  <c:v>56.7</c:v>
                </c:pt>
                <c:pt idx="40">
                  <c:v>35.9</c:v>
                </c:pt>
              </c:numCache>
            </c:numRef>
          </c:yVal>
          <c:smooth val="0"/>
          <c:extLst>
            <c:ext xmlns:c16="http://schemas.microsoft.com/office/drawing/2014/chart" uri="{C3380CC4-5D6E-409C-BE32-E72D297353CC}">
              <c16:uniqueId val="{00000005-E7C2-DB4F-9993-35BEC3F14471}"/>
            </c:ext>
          </c:extLst>
        </c:ser>
        <c:ser>
          <c:idx val="5"/>
          <c:order val="6"/>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Conejos'!$AK$15:$AK$57</c:f>
              <c:numCache>
                <c:formatCode>0</c:formatCode>
                <c:ptCount val="43"/>
                <c:pt idx="1">
                  <c:v>31.355999999999995</c:v>
                </c:pt>
                <c:pt idx="2">
                  <c:v>27</c:v>
                </c:pt>
                <c:pt idx="3">
                  <c:v>25.1</c:v>
                </c:pt>
                <c:pt idx="4">
                  <c:v>26.3675</c:v>
                </c:pt>
                <c:pt idx="5">
                  <c:v>25.442999999999998</c:v>
                </c:pt>
                <c:pt idx="9">
                  <c:v>28.8</c:v>
                </c:pt>
                <c:pt idx="10">
                  <c:v>25.6</c:v>
                </c:pt>
                <c:pt idx="12">
                  <c:v>34.028999999999996</c:v>
                </c:pt>
                <c:pt idx="13">
                  <c:v>33.034000000000006</c:v>
                </c:pt>
                <c:pt idx="14">
                  <c:v>33.768000000000001</c:v>
                </c:pt>
                <c:pt idx="15">
                  <c:v>35.799999999999997</c:v>
                </c:pt>
                <c:pt idx="16">
                  <c:v>28.943999999999999</c:v>
                </c:pt>
                <c:pt idx="18">
                  <c:v>36.728999999999999</c:v>
                </c:pt>
                <c:pt idx="19">
                  <c:v>41.481000000000002</c:v>
                </c:pt>
                <c:pt idx="23" formatCode="General">
                  <c:v>23</c:v>
                </c:pt>
                <c:pt idx="24" formatCode="General">
                  <c:v>0</c:v>
                </c:pt>
                <c:pt idx="25" formatCode="General">
                  <c:v>0</c:v>
                </c:pt>
                <c:pt idx="26" formatCode="General">
                  <c:v>0</c:v>
                </c:pt>
                <c:pt idx="27" formatCode="General">
                  <c:v>0</c:v>
                </c:pt>
                <c:pt idx="28" formatCode="General">
                  <c:v>35</c:v>
                </c:pt>
                <c:pt idx="29" formatCode="General">
                  <c:v>32</c:v>
                </c:pt>
                <c:pt idx="30" formatCode="General">
                  <c:v>38</c:v>
                </c:pt>
                <c:pt idx="31" formatCode="General">
                  <c:v>36</c:v>
                </c:pt>
                <c:pt idx="32" formatCode="General">
                  <c:v>0</c:v>
                </c:pt>
                <c:pt idx="33" formatCode="General">
                  <c:v>28</c:v>
                </c:pt>
                <c:pt idx="35" formatCode="General">
                  <c:v>30</c:v>
                </c:pt>
                <c:pt idx="36" formatCode="General">
                  <c:v>25</c:v>
                </c:pt>
                <c:pt idx="37" formatCode="General">
                  <c:v>31</c:v>
                </c:pt>
                <c:pt idx="38" formatCode="General">
                  <c:v>0</c:v>
                </c:pt>
                <c:pt idx="39" formatCode="General">
                  <c:v>28</c:v>
                </c:pt>
                <c:pt idx="40" formatCode="General">
                  <c:v>34</c:v>
                </c:pt>
                <c:pt idx="41" formatCode="General">
                  <c:v>34</c:v>
                </c:pt>
                <c:pt idx="42" formatCode="General">
                  <c:v>27</c:v>
                </c:pt>
              </c:numCache>
            </c:numRef>
          </c:yVal>
          <c:smooth val="0"/>
          <c:extLst>
            <c:ext xmlns:c16="http://schemas.microsoft.com/office/drawing/2014/chart" uri="{C3380CC4-5D6E-409C-BE32-E72D297353CC}">
              <c16:uniqueId val="{00000006-E7C2-DB4F-9993-35BEC3F14471}"/>
            </c:ext>
          </c:extLst>
        </c:ser>
        <c:dLbls>
          <c:showLegendKey val="0"/>
          <c:showVal val="0"/>
          <c:showCatName val="0"/>
          <c:showSerName val="0"/>
          <c:showPercent val="0"/>
          <c:showBubbleSize val="0"/>
        </c:dLbls>
        <c:axId val="2086614216"/>
        <c:axId val="2082442792"/>
      </c:scatterChart>
      <c:valAx>
        <c:axId val="2086614216"/>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2442792"/>
        <c:crosses val="autoZero"/>
        <c:crossBetween val="midCat"/>
        <c:majorUnit val="5"/>
        <c:minorUnit val="1"/>
      </c:valAx>
      <c:valAx>
        <c:axId val="2082442792"/>
        <c:scaling>
          <c:orientation val="minMax"/>
          <c:max val="120"/>
          <c:min val="20"/>
        </c:scaling>
        <c:delete val="0"/>
        <c:axPos val="l"/>
        <c:majorGridlines/>
        <c:title>
          <c:tx>
            <c:rich>
              <a:bodyPr rot="-5400000" vert="horz"/>
              <a:lstStyle/>
              <a:p>
                <a:pPr>
                  <a:defRPr/>
                </a:pPr>
                <a:r>
                  <a:rPr lang="en-US"/>
                  <a:t>La  (ppm)</a:t>
                </a:r>
              </a:p>
            </c:rich>
          </c:tx>
          <c:overlay val="0"/>
        </c:title>
        <c:numFmt formatCode="0" sourceLinked="1"/>
        <c:majorTickMark val="out"/>
        <c:minorTickMark val="none"/>
        <c:tickLblPos val="nextTo"/>
        <c:crossAx val="2086614216"/>
        <c:crosses val="autoZero"/>
        <c:crossBetween val="midCat"/>
        <c:majorUnit val="20"/>
      </c:valAx>
    </c:plotArea>
    <c:legend>
      <c:legendPos val="r"/>
      <c:layout>
        <c:manualLayout>
          <c:xMode val="edge"/>
          <c:yMode val="edge"/>
          <c:x val="0.118240348161608"/>
          <c:y val="2.5917495034510699E-2"/>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BZT'!$I$7:$I$50</c:f>
              <c:numCache>
                <c:formatCode>0.00</c:formatCode>
                <c:ptCount val="44"/>
                <c:pt idx="0">
                  <c:v>56.58122874869327</c:v>
                </c:pt>
                <c:pt idx="1">
                  <c:v>57.248201763683554</c:v>
                </c:pt>
                <c:pt idx="2">
                  <c:v>57.412353916036288</c:v>
                </c:pt>
                <c:pt idx="3">
                  <c:v>58.044453691655804</c:v>
                </c:pt>
                <c:pt idx="4">
                  <c:v>60.487307162715183</c:v>
                </c:pt>
                <c:pt idx="5">
                  <c:v>60.758273241321689</c:v>
                </c:pt>
                <c:pt idx="6">
                  <c:v>61.056196983396795</c:v>
                </c:pt>
                <c:pt idx="7">
                  <c:v>61.263587427208442</c:v>
                </c:pt>
                <c:pt idx="8">
                  <c:v>61.418618869687855</c:v>
                </c:pt>
                <c:pt idx="9">
                  <c:v>61.534501922866582</c:v>
                </c:pt>
                <c:pt idx="10">
                  <c:v>61.668980519208453</c:v>
                </c:pt>
                <c:pt idx="11">
                  <c:v>61.880180113856532</c:v>
                </c:pt>
                <c:pt idx="12">
                  <c:v>61.93126249275349</c:v>
                </c:pt>
                <c:pt idx="13">
                  <c:v>62.199330027430541</c:v>
                </c:pt>
                <c:pt idx="14">
                  <c:v>62.564501728472784</c:v>
                </c:pt>
                <c:pt idx="15">
                  <c:v>62.599496239610424</c:v>
                </c:pt>
                <c:pt idx="16">
                  <c:v>62.91233397244531</c:v>
                </c:pt>
                <c:pt idx="17">
                  <c:v>63.183160879247517</c:v>
                </c:pt>
                <c:pt idx="18">
                  <c:v>63.254054080590066</c:v>
                </c:pt>
                <c:pt idx="19">
                  <c:v>63.339581114042417</c:v>
                </c:pt>
                <c:pt idx="20">
                  <c:v>63.952059651684216</c:v>
                </c:pt>
                <c:pt idx="21">
                  <c:v>64.261063851593718</c:v>
                </c:pt>
                <c:pt idx="22">
                  <c:v>64.381418469062694</c:v>
                </c:pt>
                <c:pt idx="23">
                  <c:v>64.401389049410085</c:v>
                </c:pt>
                <c:pt idx="24">
                  <c:v>65.690241122592269</c:v>
                </c:pt>
                <c:pt idx="25">
                  <c:v>66.560262317669284</c:v>
                </c:pt>
                <c:pt idx="26">
                  <c:v>67.549660146962879</c:v>
                </c:pt>
                <c:pt idx="27">
                  <c:v>68.497959811359422</c:v>
                </c:pt>
                <c:pt idx="28">
                  <c:v>70.015956161207768</c:v>
                </c:pt>
                <c:pt idx="29">
                  <c:v>70.34019084249222</c:v>
                </c:pt>
                <c:pt idx="30">
                  <c:v>70.638417305517493</c:v>
                </c:pt>
                <c:pt idx="31">
                  <c:v>70.654441577670141</c:v>
                </c:pt>
                <c:pt idx="32">
                  <c:v>70.777276940636668</c:v>
                </c:pt>
                <c:pt idx="33">
                  <c:v>71.230298193521193</c:v>
                </c:pt>
                <c:pt idx="34">
                  <c:v>71.931049992935669</c:v>
                </c:pt>
                <c:pt idx="35">
                  <c:v>72.047782190123684</c:v>
                </c:pt>
                <c:pt idx="36">
                  <c:v>72.252866194610959</c:v>
                </c:pt>
                <c:pt idx="37">
                  <c:v>72.399067978795216</c:v>
                </c:pt>
                <c:pt idx="40">
                  <c:v>65.109800000000007</c:v>
                </c:pt>
                <c:pt idx="41">
                  <c:v>64.4921875</c:v>
                </c:pt>
                <c:pt idx="42">
                  <c:v>65.250115553144482</c:v>
                </c:pt>
                <c:pt idx="43">
                  <c:v>66.992021102293421</c:v>
                </c:pt>
              </c:numCache>
            </c:numRef>
          </c:xVal>
          <c:yVal>
            <c:numRef>
              <c:f>'2G. Rawley &amp; BZT'!$W$7:$W$50</c:f>
              <c:numCache>
                <c:formatCode>0</c:formatCode>
                <c:ptCount val="44"/>
                <c:pt idx="0">
                  <c:v>73.2</c:v>
                </c:pt>
                <c:pt idx="1">
                  <c:v>74.7</c:v>
                </c:pt>
                <c:pt idx="2">
                  <c:v>76.504800000000003</c:v>
                </c:pt>
                <c:pt idx="3">
                  <c:v>77.400000000000006</c:v>
                </c:pt>
                <c:pt idx="4">
                  <c:v>101.5</c:v>
                </c:pt>
                <c:pt idx="5">
                  <c:v>71.549549999999996</c:v>
                </c:pt>
                <c:pt idx="6">
                  <c:v>219.6</c:v>
                </c:pt>
                <c:pt idx="7">
                  <c:v>69.900000000000006</c:v>
                </c:pt>
                <c:pt idx="8">
                  <c:v>169.5</c:v>
                </c:pt>
                <c:pt idx="9">
                  <c:v>70.099999999999994</c:v>
                </c:pt>
                <c:pt idx="10">
                  <c:v>68.099999999999994</c:v>
                </c:pt>
                <c:pt idx="11">
                  <c:v>104.81071310000002</c:v>
                </c:pt>
                <c:pt idx="12">
                  <c:v>124.2</c:v>
                </c:pt>
                <c:pt idx="13">
                  <c:v>114.8</c:v>
                </c:pt>
                <c:pt idx="14">
                  <c:v>127.3</c:v>
                </c:pt>
                <c:pt idx="15">
                  <c:v>113.9</c:v>
                </c:pt>
                <c:pt idx="16">
                  <c:v>100.5004</c:v>
                </c:pt>
                <c:pt idx="17">
                  <c:v>204.71559999999997</c:v>
                </c:pt>
                <c:pt idx="18">
                  <c:v>82.487700000000004</c:v>
                </c:pt>
                <c:pt idx="19">
                  <c:v>110.4</c:v>
                </c:pt>
                <c:pt idx="20">
                  <c:v>179</c:v>
                </c:pt>
                <c:pt idx="21">
                  <c:v>114</c:v>
                </c:pt>
                <c:pt idx="22">
                  <c:v>118.6</c:v>
                </c:pt>
                <c:pt idx="23">
                  <c:v>86.903099999999995</c:v>
                </c:pt>
                <c:pt idx="24">
                  <c:v>124.9</c:v>
                </c:pt>
                <c:pt idx="25">
                  <c:v>158.00399999999999</c:v>
                </c:pt>
                <c:pt idx="26">
                  <c:v>128.69999999999999</c:v>
                </c:pt>
                <c:pt idx="27">
                  <c:v>417</c:v>
                </c:pt>
                <c:pt idx="28">
                  <c:v>147.30000000000001</c:v>
                </c:pt>
                <c:pt idx="29">
                  <c:v>131</c:v>
                </c:pt>
                <c:pt idx="30">
                  <c:v>163.69999999999999</c:v>
                </c:pt>
                <c:pt idx="31">
                  <c:v>136.19999999999999</c:v>
                </c:pt>
                <c:pt idx="32">
                  <c:v>162.30000000000001</c:v>
                </c:pt>
                <c:pt idx="33">
                  <c:v>136.80000000000001</c:v>
                </c:pt>
                <c:pt idx="34">
                  <c:v>140.9</c:v>
                </c:pt>
                <c:pt idx="35">
                  <c:v>150.1</c:v>
                </c:pt>
                <c:pt idx="36">
                  <c:v>136.17495000000002</c:v>
                </c:pt>
                <c:pt idx="37">
                  <c:v>155.30000000000001</c:v>
                </c:pt>
                <c:pt idx="40">
                  <c:v>198</c:v>
                </c:pt>
                <c:pt idx="41">
                  <c:v>200</c:v>
                </c:pt>
                <c:pt idx="42">
                  <c:v>108.2</c:v>
                </c:pt>
                <c:pt idx="43">
                  <c:v>126.1</c:v>
                </c:pt>
              </c:numCache>
            </c:numRef>
          </c:yVal>
          <c:smooth val="0"/>
          <c:extLst>
            <c:ext xmlns:c16="http://schemas.microsoft.com/office/drawing/2014/chart" uri="{C3380CC4-5D6E-409C-BE32-E72D297353CC}">
              <c16:uniqueId val="{00000000-9CE8-7144-9E8E-0CF525C74C52}"/>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Cr'!$Z$5:$Z$22</c:f>
              <c:numCache>
                <c:formatCode>0</c:formatCode>
                <c:ptCount val="18"/>
                <c:pt idx="0">
                  <c:v>30.2</c:v>
                </c:pt>
                <c:pt idx="1">
                  <c:v>30.7</c:v>
                </c:pt>
                <c:pt idx="2">
                  <c:v>57.300000000000004</c:v>
                </c:pt>
                <c:pt idx="3">
                  <c:v>56.1</c:v>
                </c:pt>
                <c:pt idx="4">
                  <c:v>64.2</c:v>
                </c:pt>
                <c:pt idx="5">
                  <c:v>56.6</c:v>
                </c:pt>
                <c:pt idx="6">
                  <c:v>65.399999999999991</c:v>
                </c:pt>
                <c:pt idx="7">
                  <c:v>74.697600000000008</c:v>
                </c:pt>
                <c:pt idx="8">
                  <c:v>108.6</c:v>
                </c:pt>
                <c:pt idx="9">
                  <c:v>94.878</c:v>
                </c:pt>
                <c:pt idx="10">
                  <c:v>78.8</c:v>
                </c:pt>
                <c:pt idx="11">
                  <c:v>107.72919999999999</c:v>
                </c:pt>
                <c:pt idx="12">
                  <c:v>190.2</c:v>
                </c:pt>
                <c:pt idx="13">
                  <c:v>89.8</c:v>
                </c:pt>
                <c:pt idx="14">
                  <c:v>103.7</c:v>
                </c:pt>
                <c:pt idx="15">
                  <c:v>106.4</c:v>
                </c:pt>
                <c:pt idx="16" formatCode="General">
                  <c:v>207</c:v>
                </c:pt>
                <c:pt idx="17">
                  <c:v>90</c:v>
                </c:pt>
              </c:numCache>
            </c:numRef>
          </c:yVal>
          <c:smooth val="0"/>
          <c:extLst>
            <c:ext xmlns:c16="http://schemas.microsoft.com/office/drawing/2014/chart" uri="{C3380CC4-5D6E-409C-BE32-E72D297353CC}">
              <c16:uniqueId val="{00000001-9CE8-7144-9E8E-0CF525C74C52}"/>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Volc'!$Y$5:$Y$34</c:f>
              <c:numCache>
                <c:formatCode>0</c:formatCode>
                <c:ptCount val="30"/>
                <c:pt idx="0">
                  <c:v>86.401349999999994</c:v>
                </c:pt>
                <c:pt idx="1">
                  <c:v>70.900000000000006</c:v>
                </c:pt>
                <c:pt idx="2">
                  <c:v>53.285849999999996</c:v>
                </c:pt>
                <c:pt idx="3">
                  <c:v>38</c:v>
                </c:pt>
                <c:pt idx="4">
                  <c:v>56.99880000000001</c:v>
                </c:pt>
                <c:pt idx="5">
                  <c:v>42.749100000000006</c:v>
                </c:pt>
                <c:pt idx="6">
                  <c:v>59.005800000000001</c:v>
                </c:pt>
                <c:pt idx="7">
                  <c:v>56.99880000000001</c:v>
                </c:pt>
                <c:pt idx="8">
                  <c:v>68.940450000000013</c:v>
                </c:pt>
                <c:pt idx="9">
                  <c:v>61.614899999999999</c:v>
                </c:pt>
                <c:pt idx="10">
                  <c:v>70.144649999999999</c:v>
                </c:pt>
                <c:pt idx="11">
                  <c:v>65.428200000000004</c:v>
                </c:pt>
                <c:pt idx="12">
                  <c:v>76</c:v>
                </c:pt>
                <c:pt idx="13">
                  <c:v>78.473700000000008</c:v>
                </c:pt>
                <c:pt idx="14">
                  <c:v>78.975450000000009</c:v>
                </c:pt>
                <c:pt idx="15">
                  <c:v>82</c:v>
                </c:pt>
                <c:pt idx="16">
                  <c:v>83.9</c:v>
                </c:pt>
                <c:pt idx="17">
                  <c:v>77</c:v>
                </c:pt>
                <c:pt idx="18">
                  <c:v>80</c:v>
                </c:pt>
                <c:pt idx="19">
                  <c:v>78</c:v>
                </c:pt>
                <c:pt idx="20">
                  <c:v>75</c:v>
                </c:pt>
                <c:pt idx="21">
                  <c:v>80</c:v>
                </c:pt>
                <c:pt idx="22">
                  <c:v>85.096800000000002</c:v>
                </c:pt>
                <c:pt idx="23">
                  <c:v>75.061800000000005</c:v>
                </c:pt>
                <c:pt idx="24" formatCode="General">
                  <c:v>105</c:v>
                </c:pt>
                <c:pt idx="25">
                  <c:v>81</c:v>
                </c:pt>
                <c:pt idx="26">
                  <c:v>82</c:v>
                </c:pt>
                <c:pt idx="27">
                  <c:v>88</c:v>
                </c:pt>
                <c:pt idx="28">
                  <c:v>87</c:v>
                </c:pt>
                <c:pt idx="29">
                  <c:v>82</c:v>
                </c:pt>
              </c:numCache>
            </c:numRef>
          </c:yVal>
          <c:smooth val="0"/>
          <c:extLst>
            <c:ext xmlns:c16="http://schemas.microsoft.com/office/drawing/2014/chart" uri="{C3380CC4-5D6E-409C-BE32-E72D297353CC}">
              <c16:uniqueId val="{00000002-9CE8-7144-9E8E-0CF525C74C52}"/>
            </c:ext>
          </c:extLst>
        </c:ser>
        <c:ser>
          <c:idx val="0"/>
          <c:order val="3"/>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BLVC'!$AB$5:$AB$77</c:f>
              <c:numCache>
                <c:formatCode>0</c:formatCode>
                <c:ptCount val="73"/>
                <c:pt idx="0">
                  <c:v>48.938580000000002</c:v>
                </c:pt>
                <c:pt idx="1">
                  <c:v>43.223438999999999</c:v>
                </c:pt>
                <c:pt idx="2">
                  <c:v>71.406760000000006</c:v>
                </c:pt>
                <c:pt idx="3">
                  <c:v>54.736820000000002</c:v>
                </c:pt>
                <c:pt idx="4">
                  <c:v>67.933899999999994</c:v>
                </c:pt>
                <c:pt idx="5">
                  <c:v>105.313676</c:v>
                </c:pt>
                <c:pt idx="7">
                  <c:v>71.69589999999998</c:v>
                </c:pt>
                <c:pt idx="8">
                  <c:v>74.310228800000004</c:v>
                </c:pt>
                <c:pt idx="10">
                  <c:v>34.505803039999996</c:v>
                </c:pt>
                <c:pt idx="11">
                  <c:v>54.107982560000004</c:v>
                </c:pt>
                <c:pt idx="12">
                  <c:v>60.845680000000002</c:v>
                </c:pt>
                <c:pt idx="13">
                  <c:v>75</c:v>
                </c:pt>
                <c:pt idx="16">
                  <c:v>67.933899999999994</c:v>
                </c:pt>
                <c:pt idx="17">
                  <c:v>71.09614000000002</c:v>
                </c:pt>
                <c:pt idx="18">
                  <c:v>90.211996880000001</c:v>
                </c:pt>
                <c:pt idx="19">
                  <c:v>50.38814</c:v>
                </c:pt>
                <c:pt idx="20">
                  <c:v>72.442160000000015</c:v>
                </c:pt>
                <c:pt idx="22">
                  <c:v>68.809617200000005</c:v>
                </c:pt>
                <c:pt idx="23">
                  <c:v>74.466253899999998</c:v>
                </c:pt>
                <c:pt idx="24">
                  <c:v>73.581100000000006</c:v>
                </c:pt>
                <c:pt idx="25">
                  <c:v>68.71472</c:v>
                </c:pt>
                <c:pt idx="26">
                  <c:v>81.553680000000014</c:v>
                </c:pt>
                <c:pt idx="28">
                  <c:v>84.549399999999977</c:v>
                </c:pt>
                <c:pt idx="29">
                  <c:v>262.28403614000001</c:v>
                </c:pt>
                <c:pt idx="30">
                  <c:v>95.712608480000014</c:v>
                </c:pt>
                <c:pt idx="32">
                  <c:v>47.903179999999999</c:v>
                </c:pt>
                <c:pt idx="33">
                  <c:v>65.712060000000008</c:v>
                </c:pt>
                <c:pt idx="34">
                  <c:v>39.294319959999996</c:v>
                </c:pt>
                <c:pt idx="35">
                  <c:v>81.93689999999998</c:v>
                </c:pt>
                <c:pt idx="38">
                  <c:v>69.9572</c:v>
                </c:pt>
                <c:pt idx="40">
                  <c:v>62</c:v>
                </c:pt>
                <c:pt idx="41">
                  <c:v>51</c:v>
                </c:pt>
                <c:pt idx="42">
                  <c:v>53</c:v>
                </c:pt>
                <c:pt idx="43">
                  <c:v>72.752780000000001</c:v>
                </c:pt>
                <c:pt idx="44">
                  <c:v>72.545700000000011</c:v>
                </c:pt>
                <c:pt idx="47" formatCode="General">
                  <c:v>32</c:v>
                </c:pt>
                <c:pt idx="48" formatCode="General">
                  <c:v>46</c:v>
                </c:pt>
                <c:pt idx="49" formatCode="General">
                  <c:v>50</c:v>
                </c:pt>
                <c:pt idx="50" formatCode="General">
                  <c:v>57</c:v>
                </c:pt>
                <c:pt idx="51" formatCode="General">
                  <c:v>58</c:v>
                </c:pt>
                <c:pt idx="52" formatCode="General">
                  <c:v>61</c:v>
                </c:pt>
                <c:pt idx="53" formatCode="General">
                  <c:v>64</c:v>
                </c:pt>
                <c:pt idx="54" formatCode="General">
                  <c:v>72</c:v>
                </c:pt>
                <c:pt idx="55" formatCode="General">
                  <c:v>62</c:v>
                </c:pt>
                <c:pt idx="56" formatCode="General">
                  <c:v>63</c:v>
                </c:pt>
                <c:pt idx="57" formatCode="General">
                  <c:v>62</c:v>
                </c:pt>
                <c:pt idx="58" formatCode="General">
                  <c:v>62</c:v>
                </c:pt>
                <c:pt idx="59" formatCode="General">
                  <c:v>68</c:v>
                </c:pt>
                <c:pt idx="60" formatCode="General">
                  <c:v>61</c:v>
                </c:pt>
                <c:pt idx="61" formatCode="General">
                  <c:v>133</c:v>
                </c:pt>
                <c:pt idx="62" formatCode="General">
                  <c:v>66</c:v>
                </c:pt>
                <c:pt idx="63" formatCode="General">
                  <c:v>60</c:v>
                </c:pt>
                <c:pt idx="64" formatCode="General">
                  <c:v>52</c:v>
                </c:pt>
                <c:pt idx="65" formatCode="General">
                  <c:v>79</c:v>
                </c:pt>
                <c:pt idx="66" formatCode="General">
                  <c:v>159</c:v>
                </c:pt>
                <c:pt idx="67" formatCode="General">
                  <c:v>87</c:v>
                </c:pt>
                <c:pt idx="68" formatCode="General">
                  <c:v>78</c:v>
                </c:pt>
                <c:pt idx="69" formatCode="General">
                  <c:v>73</c:v>
                </c:pt>
                <c:pt idx="70" formatCode="General">
                  <c:v>76</c:v>
                </c:pt>
                <c:pt idx="71" formatCode="General">
                  <c:v>76</c:v>
                </c:pt>
                <c:pt idx="72" formatCode="General">
                  <c:v>85</c:v>
                </c:pt>
              </c:numCache>
            </c:numRef>
          </c:yVal>
          <c:smooth val="0"/>
          <c:extLst>
            <c:ext xmlns:c16="http://schemas.microsoft.com/office/drawing/2014/chart" uri="{C3380CC4-5D6E-409C-BE32-E72D297353CC}">
              <c16:uniqueId val="{00000003-9CE8-7144-9E8E-0CF525C74C52}"/>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Baughman'!$AB$6:$AB$40</c:f>
              <c:numCache>
                <c:formatCode>0</c:formatCode>
                <c:ptCount val="35"/>
                <c:pt idx="0">
                  <c:v>59.706740000000003</c:v>
                </c:pt>
                <c:pt idx="1">
                  <c:v>52.35540000000001</c:v>
                </c:pt>
                <c:pt idx="2">
                  <c:v>86.212980000000002</c:v>
                </c:pt>
                <c:pt idx="3">
                  <c:v>96.981139999999996</c:v>
                </c:pt>
                <c:pt idx="4">
                  <c:v>96.287672419999993</c:v>
                </c:pt>
                <c:pt idx="5">
                  <c:v>50.85132200999999</c:v>
                </c:pt>
                <c:pt idx="6">
                  <c:v>74.8102844</c:v>
                </c:pt>
                <c:pt idx="7">
                  <c:v>69.009639440000015</c:v>
                </c:pt>
                <c:pt idx="9">
                  <c:v>137.23117831999997</c:v>
                </c:pt>
                <c:pt idx="10">
                  <c:v>111.30445838</c:v>
                </c:pt>
                <c:pt idx="11">
                  <c:v>95.112541760000028</c:v>
                </c:pt>
                <c:pt idx="12">
                  <c:v>79.571472700000001</c:v>
                </c:pt>
                <c:pt idx="13">
                  <c:v>64.209105680000008</c:v>
                </c:pt>
                <c:pt idx="14">
                  <c:v>81.811062799999988</c:v>
                </c:pt>
                <c:pt idx="15">
                  <c:v>78.210662480000011</c:v>
                </c:pt>
                <c:pt idx="16">
                  <c:v>63.909072319999993</c:v>
                </c:pt>
                <c:pt idx="18" formatCode="0_)">
                  <c:v>60</c:v>
                </c:pt>
                <c:pt idx="19" formatCode="0_)">
                  <c:v>49</c:v>
                </c:pt>
                <c:pt idx="20" formatCode="0_)">
                  <c:v>48</c:v>
                </c:pt>
                <c:pt idx="21" formatCode="0_)">
                  <c:v>57</c:v>
                </c:pt>
                <c:pt idx="22" formatCode="0_)">
                  <c:v>59</c:v>
                </c:pt>
                <c:pt idx="23" formatCode="0_)">
                  <c:v>53</c:v>
                </c:pt>
                <c:pt idx="24" formatCode="0_)">
                  <c:v>42</c:v>
                </c:pt>
                <c:pt idx="25" formatCode="0_)">
                  <c:v>104</c:v>
                </c:pt>
                <c:pt idx="26" formatCode="0_)">
                  <c:v>76</c:v>
                </c:pt>
                <c:pt idx="27" formatCode="General">
                  <c:v>64</c:v>
                </c:pt>
                <c:pt idx="28" formatCode="0_)">
                  <c:v>104</c:v>
                </c:pt>
                <c:pt idx="29" formatCode="0_)">
                  <c:v>97</c:v>
                </c:pt>
                <c:pt idx="30" formatCode="0_)">
                  <c:v>95</c:v>
                </c:pt>
                <c:pt idx="31" formatCode="0_)">
                  <c:v>100</c:v>
                </c:pt>
                <c:pt idx="32" formatCode="0_)">
                  <c:v>91</c:v>
                </c:pt>
                <c:pt idx="33" formatCode="0_)">
                  <c:v>91</c:v>
                </c:pt>
                <c:pt idx="34" formatCode="0_)">
                  <c:v>93</c:v>
                </c:pt>
              </c:numCache>
            </c:numRef>
          </c:yVal>
          <c:smooth val="0"/>
          <c:extLst>
            <c:ext xmlns:c16="http://schemas.microsoft.com/office/drawing/2014/chart" uri="{C3380CC4-5D6E-409C-BE32-E72D297353CC}">
              <c16:uniqueId val="{00000004-9CE8-7144-9E8E-0CF525C74C52}"/>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Coon'!$Y$6:$Y$46</c:f>
              <c:numCache>
                <c:formatCode>General</c:formatCode>
                <c:ptCount val="41"/>
                <c:pt idx="0">
                  <c:v>74.8</c:v>
                </c:pt>
                <c:pt idx="1">
                  <c:v>38</c:v>
                </c:pt>
                <c:pt idx="2">
                  <c:v>31.1</c:v>
                </c:pt>
                <c:pt idx="3">
                  <c:v>64.8</c:v>
                </c:pt>
                <c:pt idx="4">
                  <c:v>47.7</c:v>
                </c:pt>
                <c:pt idx="5">
                  <c:v>48.4</c:v>
                </c:pt>
                <c:pt idx="7">
                  <c:v>39</c:v>
                </c:pt>
                <c:pt idx="8">
                  <c:v>39</c:v>
                </c:pt>
                <c:pt idx="9">
                  <c:v>44</c:v>
                </c:pt>
                <c:pt idx="10">
                  <c:v>56</c:v>
                </c:pt>
                <c:pt idx="11">
                  <c:v>41</c:v>
                </c:pt>
                <c:pt idx="12">
                  <c:v>55</c:v>
                </c:pt>
                <c:pt idx="13">
                  <c:v>38</c:v>
                </c:pt>
                <c:pt idx="14">
                  <c:v>56</c:v>
                </c:pt>
                <c:pt idx="15">
                  <c:v>46</c:v>
                </c:pt>
                <c:pt idx="16">
                  <c:v>46</c:v>
                </c:pt>
                <c:pt idx="17">
                  <c:v>50</c:v>
                </c:pt>
                <c:pt idx="18">
                  <c:v>49</c:v>
                </c:pt>
                <c:pt idx="19">
                  <c:v>63</c:v>
                </c:pt>
                <c:pt idx="20">
                  <c:v>43</c:v>
                </c:pt>
                <c:pt idx="21">
                  <c:v>58</c:v>
                </c:pt>
                <c:pt idx="22">
                  <c:v>53</c:v>
                </c:pt>
                <c:pt idx="23">
                  <c:v>60</c:v>
                </c:pt>
                <c:pt idx="24">
                  <c:v>54</c:v>
                </c:pt>
                <c:pt idx="25">
                  <c:v>70</c:v>
                </c:pt>
                <c:pt idx="26">
                  <c:v>56</c:v>
                </c:pt>
                <c:pt idx="27">
                  <c:v>81</c:v>
                </c:pt>
                <c:pt idx="28">
                  <c:v>60</c:v>
                </c:pt>
                <c:pt idx="29">
                  <c:v>70</c:v>
                </c:pt>
                <c:pt idx="30">
                  <c:v>78</c:v>
                </c:pt>
                <c:pt idx="31">
                  <c:v>64</c:v>
                </c:pt>
                <c:pt idx="32">
                  <c:v>75</c:v>
                </c:pt>
                <c:pt idx="33">
                  <c:v>80</c:v>
                </c:pt>
                <c:pt idx="34">
                  <c:v>50</c:v>
                </c:pt>
                <c:pt idx="35">
                  <c:v>99</c:v>
                </c:pt>
                <c:pt idx="36">
                  <c:v>59</c:v>
                </c:pt>
                <c:pt idx="37">
                  <c:v>103</c:v>
                </c:pt>
                <c:pt idx="38">
                  <c:v>96</c:v>
                </c:pt>
                <c:pt idx="39">
                  <c:v>88</c:v>
                </c:pt>
                <c:pt idx="40">
                  <c:v>88</c:v>
                </c:pt>
              </c:numCache>
            </c:numRef>
          </c:yVal>
          <c:smooth val="0"/>
          <c:extLst>
            <c:ext xmlns:c16="http://schemas.microsoft.com/office/drawing/2014/chart" uri="{C3380CC4-5D6E-409C-BE32-E72D297353CC}">
              <c16:uniqueId val="{00000005-9CE8-7144-9E8E-0CF525C74C52}"/>
            </c:ext>
          </c:extLst>
        </c:ser>
        <c:ser>
          <c:idx val="5"/>
          <c:order val="6"/>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Conejos'!$AB$15:$AB$57</c:f>
              <c:numCache>
                <c:formatCode>0</c:formatCode>
                <c:ptCount val="43"/>
                <c:pt idx="1">
                  <c:v>65.99499999999999</c:v>
                </c:pt>
                <c:pt idx="2">
                  <c:v>29.681999999999999</c:v>
                </c:pt>
                <c:pt idx="3">
                  <c:v>33.561999999999998</c:v>
                </c:pt>
                <c:pt idx="4">
                  <c:v>21.040299999999998</c:v>
                </c:pt>
                <c:pt idx="5">
                  <c:v>47.054699999999997</c:v>
                </c:pt>
                <c:pt idx="9">
                  <c:v>63.503999999999998</c:v>
                </c:pt>
                <c:pt idx="10">
                  <c:v>53.9</c:v>
                </c:pt>
                <c:pt idx="12">
                  <c:v>46.5075</c:v>
                </c:pt>
                <c:pt idx="13">
                  <c:v>70.102500000000006</c:v>
                </c:pt>
                <c:pt idx="14">
                  <c:v>69.896699999999996</c:v>
                </c:pt>
                <c:pt idx="15">
                  <c:v>88.847000000000008</c:v>
                </c:pt>
                <c:pt idx="16">
                  <c:v>57.221999999999994</c:v>
                </c:pt>
                <c:pt idx="18">
                  <c:v>67.022999999999996</c:v>
                </c:pt>
                <c:pt idx="19">
                  <c:v>123.94800000000001</c:v>
                </c:pt>
                <c:pt idx="23" formatCode="General">
                  <c:v>42</c:v>
                </c:pt>
                <c:pt idx="24" formatCode="General">
                  <c:v>38</c:v>
                </c:pt>
                <c:pt idx="25" formatCode="General">
                  <c:v>76</c:v>
                </c:pt>
                <c:pt idx="26" formatCode="General">
                  <c:v>61</c:v>
                </c:pt>
                <c:pt idx="27" formatCode="General">
                  <c:v>62</c:v>
                </c:pt>
                <c:pt idx="28" formatCode="General">
                  <c:v>119</c:v>
                </c:pt>
                <c:pt idx="29" formatCode="General">
                  <c:v>73</c:v>
                </c:pt>
                <c:pt idx="30" formatCode="General">
                  <c:v>81</c:v>
                </c:pt>
                <c:pt idx="31" formatCode="General">
                  <c:v>107</c:v>
                </c:pt>
                <c:pt idx="32" formatCode="General">
                  <c:v>61</c:v>
                </c:pt>
                <c:pt idx="33" formatCode="General">
                  <c:v>101</c:v>
                </c:pt>
                <c:pt idx="35" formatCode="General">
                  <c:v>30</c:v>
                </c:pt>
                <c:pt idx="36" formatCode="General">
                  <c:v>37</c:v>
                </c:pt>
                <c:pt idx="37" formatCode="General">
                  <c:v>38</c:v>
                </c:pt>
                <c:pt idx="38" formatCode="General">
                  <c:v>35</c:v>
                </c:pt>
                <c:pt idx="39" formatCode="General">
                  <c:v>63</c:v>
                </c:pt>
                <c:pt idx="40" formatCode="General">
                  <c:v>49</c:v>
                </c:pt>
                <c:pt idx="41" formatCode="General">
                  <c:v>49</c:v>
                </c:pt>
                <c:pt idx="42" formatCode="General">
                  <c:v>56</c:v>
                </c:pt>
              </c:numCache>
            </c:numRef>
          </c:yVal>
          <c:smooth val="0"/>
          <c:extLst>
            <c:ext xmlns:c16="http://schemas.microsoft.com/office/drawing/2014/chart" uri="{C3380CC4-5D6E-409C-BE32-E72D297353CC}">
              <c16:uniqueId val="{00000006-9CE8-7144-9E8E-0CF525C74C52}"/>
            </c:ext>
          </c:extLst>
        </c:ser>
        <c:dLbls>
          <c:showLegendKey val="0"/>
          <c:showVal val="0"/>
          <c:showCatName val="0"/>
          <c:showSerName val="0"/>
          <c:showPercent val="0"/>
          <c:showBubbleSize val="0"/>
        </c:dLbls>
        <c:axId val="2094070488"/>
        <c:axId val="2094078904"/>
      </c:scatterChart>
      <c:valAx>
        <c:axId val="2094070488"/>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094078904"/>
        <c:crosses val="autoZero"/>
        <c:crossBetween val="midCat"/>
        <c:majorUnit val="5"/>
        <c:minorUnit val="1"/>
      </c:valAx>
      <c:valAx>
        <c:axId val="2094078904"/>
        <c:scaling>
          <c:orientation val="minMax"/>
          <c:max val="120"/>
          <c:min val="20"/>
        </c:scaling>
        <c:delete val="0"/>
        <c:axPos val="l"/>
        <c:majorGridlines/>
        <c:title>
          <c:tx>
            <c:rich>
              <a:bodyPr rot="-5400000" vert="horz"/>
              <a:lstStyle/>
              <a:p>
                <a:pPr>
                  <a:defRPr/>
                </a:pPr>
                <a:r>
                  <a:rPr lang="en-US"/>
                  <a:t>Rb  (ppm)</a:t>
                </a:r>
              </a:p>
            </c:rich>
          </c:tx>
          <c:overlay val="0"/>
        </c:title>
        <c:numFmt formatCode="0" sourceLinked="1"/>
        <c:majorTickMark val="out"/>
        <c:minorTickMark val="none"/>
        <c:tickLblPos val="nextTo"/>
        <c:crossAx val="2094070488"/>
        <c:crosses val="autoZero"/>
        <c:crossBetween val="midCat"/>
        <c:majorUnit val="20"/>
      </c:valAx>
    </c:plotArea>
    <c:legend>
      <c:legendPos val="r"/>
      <c:layout>
        <c:manualLayout>
          <c:xMode val="edge"/>
          <c:yMode val="edge"/>
          <c:x val="8.3645313566573398E-2"/>
          <c:y val="7.9426598038336797E-3"/>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8658661257086402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BZT'!$I$7:$I$50</c:f>
              <c:numCache>
                <c:formatCode>0.00</c:formatCode>
                <c:ptCount val="44"/>
                <c:pt idx="0">
                  <c:v>56.58122874869327</c:v>
                </c:pt>
                <c:pt idx="1">
                  <c:v>57.248201763683554</c:v>
                </c:pt>
                <c:pt idx="2">
                  <c:v>57.412353916036288</c:v>
                </c:pt>
                <c:pt idx="3">
                  <c:v>58.044453691655804</c:v>
                </c:pt>
                <c:pt idx="4">
                  <c:v>60.487307162715183</c:v>
                </c:pt>
                <c:pt idx="5">
                  <c:v>60.758273241321689</c:v>
                </c:pt>
                <c:pt idx="6">
                  <c:v>61.056196983396795</c:v>
                </c:pt>
                <c:pt idx="7">
                  <c:v>61.263587427208442</c:v>
                </c:pt>
                <c:pt idx="8">
                  <c:v>61.418618869687855</c:v>
                </c:pt>
                <c:pt idx="9">
                  <c:v>61.534501922866582</c:v>
                </c:pt>
                <c:pt idx="10">
                  <c:v>61.668980519208453</c:v>
                </c:pt>
                <c:pt idx="11">
                  <c:v>61.880180113856532</c:v>
                </c:pt>
                <c:pt idx="12">
                  <c:v>61.93126249275349</c:v>
                </c:pt>
                <c:pt idx="13">
                  <c:v>62.199330027430541</c:v>
                </c:pt>
                <c:pt idx="14">
                  <c:v>62.564501728472784</c:v>
                </c:pt>
                <c:pt idx="15">
                  <c:v>62.599496239610424</c:v>
                </c:pt>
                <c:pt idx="16">
                  <c:v>62.91233397244531</c:v>
                </c:pt>
                <c:pt idx="17">
                  <c:v>63.183160879247517</c:v>
                </c:pt>
                <c:pt idx="18">
                  <c:v>63.254054080590066</c:v>
                </c:pt>
                <c:pt idx="19">
                  <c:v>63.339581114042417</c:v>
                </c:pt>
                <c:pt idx="20">
                  <c:v>63.952059651684216</c:v>
                </c:pt>
                <c:pt idx="21">
                  <c:v>64.261063851593718</c:v>
                </c:pt>
                <c:pt idx="22">
                  <c:v>64.381418469062694</c:v>
                </c:pt>
                <c:pt idx="23">
                  <c:v>64.401389049410085</c:v>
                </c:pt>
                <c:pt idx="24">
                  <c:v>65.690241122592269</c:v>
                </c:pt>
                <c:pt idx="25">
                  <c:v>66.560262317669284</c:v>
                </c:pt>
                <c:pt idx="26">
                  <c:v>67.549660146962879</c:v>
                </c:pt>
                <c:pt idx="27">
                  <c:v>68.497959811359422</c:v>
                </c:pt>
                <c:pt idx="28">
                  <c:v>70.015956161207768</c:v>
                </c:pt>
                <c:pt idx="29">
                  <c:v>70.34019084249222</c:v>
                </c:pt>
                <c:pt idx="30">
                  <c:v>70.638417305517493</c:v>
                </c:pt>
                <c:pt idx="31">
                  <c:v>70.654441577670141</c:v>
                </c:pt>
                <c:pt idx="32">
                  <c:v>70.777276940636668</c:v>
                </c:pt>
                <c:pt idx="33">
                  <c:v>71.230298193521193</c:v>
                </c:pt>
                <c:pt idx="34">
                  <c:v>71.931049992935669</c:v>
                </c:pt>
                <c:pt idx="35">
                  <c:v>72.047782190123684</c:v>
                </c:pt>
                <c:pt idx="36">
                  <c:v>72.252866194610959</c:v>
                </c:pt>
                <c:pt idx="37">
                  <c:v>72.399067978795216</c:v>
                </c:pt>
                <c:pt idx="40">
                  <c:v>65.109800000000007</c:v>
                </c:pt>
                <c:pt idx="41">
                  <c:v>64.4921875</c:v>
                </c:pt>
                <c:pt idx="42">
                  <c:v>65.250115553144482</c:v>
                </c:pt>
                <c:pt idx="43">
                  <c:v>66.992021102293421</c:v>
                </c:pt>
              </c:numCache>
            </c:numRef>
          </c:xVal>
          <c:yVal>
            <c:numRef>
              <c:f>'2G. Rawley &amp; BZT'!$U$7:$U$50</c:f>
              <c:numCache>
                <c:formatCode>0.00</c:formatCode>
                <c:ptCount val="44"/>
                <c:pt idx="0">
                  <c:v>7.9996397377554329</c:v>
                </c:pt>
                <c:pt idx="1">
                  <c:v>6.7419668628443503</c:v>
                </c:pt>
                <c:pt idx="2">
                  <c:v>7.0716734740446547</c:v>
                </c:pt>
                <c:pt idx="3">
                  <c:v>7.1018169966110909</c:v>
                </c:pt>
                <c:pt idx="4">
                  <c:v>8.1350306271519273</c:v>
                </c:pt>
                <c:pt idx="5">
                  <c:v>8.179974359197157</c:v>
                </c:pt>
                <c:pt idx="6">
                  <c:v>8.9675370675168811</c:v>
                </c:pt>
                <c:pt idx="7">
                  <c:v>7.9217690236176637</c:v>
                </c:pt>
                <c:pt idx="8">
                  <c:v>8.5363124565540556</c:v>
                </c:pt>
                <c:pt idx="9">
                  <c:v>7.9430691346710578</c:v>
                </c:pt>
                <c:pt idx="10">
                  <c:v>8.2715622810794933</c:v>
                </c:pt>
                <c:pt idx="11">
                  <c:v>8.0296976984339121</c:v>
                </c:pt>
                <c:pt idx="12">
                  <c:v>7.9509187467630991</c:v>
                </c:pt>
                <c:pt idx="13">
                  <c:v>8.2396105392361356</c:v>
                </c:pt>
                <c:pt idx="14">
                  <c:v>8.0996740724767502</c:v>
                </c:pt>
                <c:pt idx="15">
                  <c:v>8.6991494063093491</c:v>
                </c:pt>
                <c:pt idx="16">
                  <c:v>8.6224414495839437</c:v>
                </c:pt>
                <c:pt idx="17">
                  <c:v>8.942202489549409</c:v>
                </c:pt>
                <c:pt idx="18">
                  <c:v>8.4813875308977202</c:v>
                </c:pt>
                <c:pt idx="19">
                  <c:v>8.0869678820296613</c:v>
                </c:pt>
                <c:pt idx="20">
                  <c:v>7.5249911356762951</c:v>
                </c:pt>
                <c:pt idx="21">
                  <c:v>8.1758901301629585</c:v>
                </c:pt>
                <c:pt idx="22">
                  <c:v>8.3942568324936619</c:v>
                </c:pt>
                <c:pt idx="23">
                  <c:v>8.5650905039105911</c:v>
                </c:pt>
                <c:pt idx="24">
                  <c:v>8.7606701408356038</c:v>
                </c:pt>
                <c:pt idx="25">
                  <c:v>9.189967516187739</c:v>
                </c:pt>
                <c:pt idx="26">
                  <c:v>9.2448803731712488</c:v>
                </c:pt>
                <c:pt idx="27">
                  <c:v>11.537027885995487</c:v>
                </c:pt>
                <c:pt idx="28">
                  <c:v>10.022401382389544</c:v>
                </c:pt>
                <c:pt idx="29">
                  <c:v>8.7496727881457197</c:v>
                </c:pt>
                <c:pt idx="30">
                  <c:v>10.072512211187677</c:v>
                </c:pt>
                <c:pt idx="31">
                  <c:v>10.12290062635363</c:v>
                </c:pt>
                <c:pt idx="32">
                  <c:v>8.043874405686779</c:v>
                </c:pt>
                <c:pt idx="33">
                  <c:v>10.589422133178209</c:v>
                </c:pt>
                <c:pt idx="34">
                  <c:v>10.021161880614894</c:v>
                </c:pt>
                <c:pt idx="35">
                  <c:v>10.178050828890012</c:v>
                </c:pt>
                <c:pt idx="36">
                  <c:v>9.6463948692882155</c:v>
                </c:pt>
                <c:pt idx="37">
                  <c:v>10.010832959331964</c:v>
                </c:pt>
                <c:pt idx="40">
                  <c:v>9.0307132867132882</c:v>
                </c:pt>
                <c:pt idx="41">
                  <c:v>8.78515625</c:v>
                </c:pt>
                <c:pt idx="42">
                  <c:v>10.062044619641428</c:v>
                </c:pt>
                <c:pt idx="43">
                  <c:v>10.221656294360216</c:v>
                </c:pt>
              </c:numCache>
            </c:numRef>
          </c:yVal>
          <c:smooth val="0"/>
          <c:extLst>
            <c:ext xmlns:c16="http://schemas.microsoft.com/office/drawing/2014/chart" uri="{C3380CC4-5D6E-409C-BE32-E72D297353CC}">
              <c16:uniqueId val="{00000000-601D-874A-91D8-DDF7E9BCF650}"/>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Cr'!$W$5:$W$22</c:f>
              <c:numCache>
                <c:formatCode>0.00</c:formatCode>
                <c:ptCount val="18"/>
                <c:pt idx="0">
                  <c:v>5.9107931684775608</c:v>
                </c:pt>
                <c:pt idx="1">
                  <c:v>6.2030927997363552</c:v>
                </c:pt>
                <c:pt idx="2">
                  <c:v>6.7637845751873247</c:v>
                </c:pt>
                <c:pt idx="3">
                  <c:v>6.6247504101311545</c:v>
                </c:pt>
                <c:pt idx="4">
                  <c:v>7.1710720191498236</c:v>
                </c:pt>
                <c:pt idx="5">
                  <c:v>7.1088881278803786</c:v>
                </c:pt>
                <c:pt idx="6">
                  <c:v>7.5448626482797287</c:v>
                </c:pt>
                <c:pt idx="7">
                  <c:v>8.3431260192943455</c:v>
                </c:pt>
                <c:pt idx="8">
                  <c:v>8.9557395003410623</c:v>
                </c:pt>
                <c:pt idx="9">
                  <c:v>9.4325456764880329</c:v>
                </c:pt>
                <c:pt idx="10">
                  <c:v>9.2824673378121645</c:v>
                </c:pt>
                <c:pt idx="11">
                  <c:v>9.307217952014657</c:v>
                </c:pt>
                <c:pt idx="12">
                  <c:v>9.5396388295391503</c:v>
                </c:pt>
                <c:pt idx="13">
                  <c:v>9.0673893208016132</c:v>
                </c:pt>
                <c:pt idx="14">
                  <c:v>9.8536219399431051</c:v>
                </c:pt>
                <c:pt idx="15">
                  <c:v>8.8695899825837561</c:v>
                </c:pt>
                <c:pt idx="16">
                  <c:v>8.5015228110131034</c:v>
                </c:pt>
                <c:pt idx="17">
                  <c:v>7.6586178545472521</c:v>
                </c:pt>
              </c:numCache>
            </c:numRef>
          </c:yVal>
          <c:smooth val="0"/>
          <c:extLst>
            <c:ext xmlns:c16="http://schemas.microsoft.com/office/drawing/2014/chart" uri="{C3380CC4-5D6E-409C-BE32-E72D297353CC}">
              <c16:uniqueId val="{00000001-601D-874A-91D8-DDF7E9BCF650}"/>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Volc'!$V$5:$V$34</c:f>
              <c:numCache>
                <c:formatCode>0.00</c:formatCode>
                <c:ptCount val="30"/>
                <c:pt idx="0">
                  <c:v>8.606711155352496</c:v>
                </c:pt>
                <c:pt idx="1">
                  <c:v>6.8369604281002783</c:v>
                </c:pt>
                <c:pt idx="2">
                  <c:v>6.5834417962546192</c:v>
                </c:pt>
                <c:pt idx="3">
                  <c:v>6.369325819672131</c:v>
                </c:pt>
                <c:pt idx="4">
                  <c:v>7.0182595720663663</c:v>
                </c:pt>
                <c:pt idx="5">
                  <c:v>6.9029302234783394</c:v>
                </c:pt>
                <c:pt idx="6">
                  <c:v>7.4981855227911574</c:v>
                </c:pt>
                <c:pt idx="7">
                  <c:v>7.3116831304568422</c:v>
                </c:pt>
                <c:pt idx="8">
                  <c:v>8.1263785632539793</c:v>
                </c:pt>
                <c:pt idx="9">
                  <c:v>7.588862299275223</c:v>
                </c:pt>
                <c:pt idx="10">
                  <c:v>8.2428136000733687</c:v>
                </c:pt>
                <c:pt idx="11">
                  <c:v>8.0751211566702583</c:v>
                </c:pt>
                <c:pt idx="12">
                  <c:v>7.4398842286990972</c:v>
                </c:pt>
                <c:pt idx="13">
                  <c:v>8.4953880870224729</c:v>
                </c:pt>
                <c:pt idx="14">
                  <c:v>8.6760203180032782</c:v>
                </c:pt>
                <c:pt idx="15">
                  <c:v>7.7794467694192093</c:v>
                </c:pt>
                <c:pt idx="16">
                  <c:v>9.0950734227711685</c:v>
                </c:pt>
                <c:pt idx="17">
                  <c:v>8.7916214581022487</c:v>
                </c:pt>
                <c:pt idx="18">
                  <c:v>8.6783563052869788</c:v>
                </c:pt>
                <c:pt idx="19">
                  <c:v>8.8223032609813821</c:v>
                </c:pt>
                <c:pt idx="20">
                  <c:v>9.0657498482088634</c:v>
                </c:pt>
                <c:pt idx="21">
                  <c:v>8.8021693121693136</c:v>
                </c:pt>
                <c:pt idx="22">
                  <c:v>9.0740655716969414</c:v>
                </c:pt>
                <c:pt idx="23">
                  <c:v>8.7351447784619758</c:v>
                </c:pt>
                <c:pt idx="24">
                  <c:v>8.562313447927199</c:v>
                </c:pt>
                <c:pt idx="25">
                  <c:v>8.4496846161646886</c:v>
                </c:pt>
                <c:pt idx="26">
                  <c:v>8.1967849560206254</c:v>
                </c:pt>
                <c:pt idx="27">
                  <c:v>8.2386647004983224</c:v>
                </c:pt>
                <c:pt idx="28">
                  <c:v>8.2612681744749601</c:v>
                </c:pt>
                <c:pt idx="29">
                  <c:v>7.940970021197133</c:v>
                </c:pt>
              </c:numCache>
            </c:numRef>
          </c:yVal>
          <c:smooth val="0"/>
          <c:extLst>
            <c:ext xmlns:c16="http://schemas.microsoft.com/office/drawing/2014/chart" uri="{C3380CC4-5D6E-409C-BE32-E72D297353CC}">
              <c16:uniqueId val="{00000002-601D-874A-91D8-DDF7E9BCF650}"/>
            </c:ext>
          </c:extLst>
        </c:ser>
        <c:ser>
          <c:idx val="0"/>
          <c:order val="3"/>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BLVC'!$V$5:$V$77</c:f>
              <c:numCache>
                <c:formatCode>0.00</c:formatCode>
                <c:ptCount val="73"/>
                <c:pt idx="0">
                  <c:v>6.0964343869648143</c:v>
                </c:pt>
                <c:pt idx="1">
                  <c:v>6.7454723739833122</c:v>
                </c:pt>
                <c:pt idx="2">
                  <c:v>7.581045448188549</c:v>
                </c:pt>
                <c:pt idx="3">
                  <c:v>7.6471649513047506</c:v>
                </c:pt>
                <c:pt idx="4">
                  <c:v>7.8473845012026153</c:v>
                </c:pt>
                <c:pt idx="5">
                  <c:v>8.3937675133584211</c:v>
                </c:pt>
                <c:pt idx="7">
                  <c:v>7.3403371340917012</c:v>
                </c:pt>
                <c:pt idx="8">
                  <c:v>7.8163033753007891</c:v>
                </c:pt>
                <c:pt idx="10">
                  <c:v>7.2733415743392307</c:v>
                </c:pt>
                <c:pt idx="11">
                  <c:v>7.3632839502338561</c:v>
                </c:pt>
                <c:pt idx="12">
                  <c:v>7.5832958608000283</c:v>
                </c:pt>
                <c:pt idx="13">
                  <c:v>8.3648861557227079</c:v>
                </c:pt>
                <c:pt idx="16">
                  <c:v>7.5835588305965658</c:v>
                </c:pt>
                <c:pt idx="17">
                  <c:v>7.5788401383496016</c:v>
                </c:pt>
                <c:pt idx="18">
                  <c:v>8.0064735977525121</c:v>
                </c:pt>
                <c:pt idx="19">
                  <c:v>6.7146968189056793</c:v>
                </c:pt>
                <c:pt idx="20">
                  <c:v>7.3294335436867399</c:v>
                </c:pt>
                <c:pt idx="22">
                  <c:v>7.5659779711873263</c:v>
                </c:pt>
                <c:pt idx="23">
                  <c:v>7.8873319661693939</c:v>
                </c:pt>
                <c:pt idx="24">
                  <c:v>7.6653931844724355</c:v>
                </c:pt>
                <c:pt idx="25">
                  <c:v>8.0440322325733646</c:v>
                </c:pt>
                <c:pt idx="26">
                  <c:v>8.4456154237884853</c:v>
                </c:pt>
                <c:pt idx="28">
                  <c:v>7.6226251929164111</c:v>
                </c:pt>
                <c:pt idx="29">
                  <c:v>10.779038187012677</c:v>
                </c:pt>
                <c:pt idx="30">
                  <c:v>8.1295673634013372</c:v>
                </c:pt>
                <c:pt idx="32">
                  <c:v>6.5472539748936249</c:v>
                </c:pt>
                <c:pt idx="33">
                  <c:v>7.775200307075707</c:v>
                </c:pt>
                <c:pt idx="34">
                  <c:v>5.3211127051729026</c:v>
                </c:pt>
                <c:pt idx="35">
                  <c:v>8.0255546295150122</c:v>
                </c:pt>
                <c:pt idx="38">
                  <c:v>7.6548947943014261</c:v>
                </c:pt>
                <c:pt idx="40">
                  <c:v>6.9568908941755545</c:v>
                </c:pt>
                <c:pt idx="41">
                  <c:v>7.8269343286593367</c:v>
                </c:pt>
                <c:pt idx="42">
                  <c:v>7.733558940803599</c:v>
                </c:pt>
                <c:pt idx="43">
                  <c:v>8.0413951456145867</c:v>
                </c:pt>
                <c:pt idx="44">
                  <c:v>8.2456630713536327</c:v>
                </c:pt>
                <c:pt idx="47">
                  <c:v>5.2799999999999994</c:v>
                </c:pt>
                <c:pt idx="48">
                  <c:v>5.46</c:v>
                </c:pt>
                <c:pt idx="49">
                  <c:v>6.2</c:v>
                </c:pt>
                <c:pt idx="50">
                  <c:v>7.1899999999999995</c:v>
                </c:pt>
                <c:pt idx="51">
                  <c:v>7.6400000000000006</c:v>
                </c:pt>
                <c:pt idx="52">
                  <c:v>7.4399999999999995</c:v>
                </c:pt>
                <c:pt idx="53">
                  <c:v>7.92</c:v>
                </c:pt>
                <c:pt idx="54">
                  <c:v>6.7799999999999994</c:v>
                </c:pt>
                <c:pt idx="55">
                  <c:v>7.4700000000000006</c:v>
                </c:pt>
                <c:pt idx="56">
                  <c:v>7.45</c:v>
                </c:pt>
                <c:pt idx="57">
                  <c:v>8.4</c:v>
                </c:pt>
                <c:pt idx="58">
                  <c:v>7.52</c:v>
                </c:pt>
                <c:pt idx="59">
                  <c:v>7.9799999999999995</c:v>
                </c:pt>
                <c:pt idx="60">
                  <c:v>8.2800000000000011</c:v>
                </c:pt>
                <c:pt idx="61">
                  <c:v>8.4699999999999989</c:v>
                </c:pt>
                <c:pt idx="62">
                  <c:v>7.96</c:v>
                </c:pt>
                <c:pt idx="63">
                  <c:v>8.23</c:v>
                </c:pt>
                <c:pt idx="64">
                  <c:v>7.3</c:v>
                </c:pt>
                <c:pt idx="65">
                  <c:v>7.68</c:v>
                </c:pt>
                <c:pt idx="66">
                  <c:v>8.4700000000000006</c:v>
                </c:pt>
                <c:pt idx="67">
                  <c:v>7.87</c:v>
                </c:pt>
                <c:pt idx="68">
                  <c:v>7.53</c:v>
                </c:pt>
                <c:pt idx="69">
                  <c:v>7.6</c:v>
                </c:pt>
                <c:pt idx="70">
                  <c:v>8.83</c:v>
                </c:pt>
                <c:pt idx="71">
                  <c:v>7.8000000000000007</c:v>
                </c:pt>
                <c:pt idx="72">
                  <c:v>7.9</c:v>
                </c:pt>
              </c:numCache>
            </c:numRef>
          </c:yVal>
          <c:smooth val="0"/>
          <c:extLst>
            <c:ext xmlns:c16="http://schemas.microsoft.com/office/drawing/2014/chart" uri="{C3380CC4-5D6E-409C-BE32-E72D297353CC}">
              <c16:uniqueId val="{00000003-601D-874A-91D8-DDF7E9BCF650}"/>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Baughman'!$V$6:$V$40</c:f>
              <c:numCache>
                <c:formatCode>0.00</c:formatCode>
                <c:ptCount val="35"/>
                <c:pt idx="0">
                  <c:v>6.8219966652259387</c:v>
                </c:pt>
                <c:pt idx="1">
                  <c:v>6.9120451767167204</c:v>
                </c:pt>
                <c:pt idx="2">
                  <c:v>8.0865042452703584</c:v>
                </c:pt>
                <c:pt idx="3">
                  <c:v>9.3317679634443831</c:v>
                </c:pt>
                <c:pt idx="4">
                  <c:v>8.9706830863312774</c:v>
                </c:pt>
                <c:pt idx="5">
                  <c:v>7.4013994974105666</c:v>
                </c:pt>
                <c:pt idx="6">
                  <c:v>7.5028970434659268</c:v>
                </c:pt>
                <c:pt idx="7">
                  <c:v>7.3006136394100523</c:v>
                </c:pt>
                <c:pt idx="9">
                  <c:v>7.9079572173727595</c:v>
                </c:pt>
                <c:pt idx="10">
                  <c:v>8.8601528960433207</c:v>
                </c:pt>
                <c:pt idx="11">
                  <c:v>9.1571788472625535</c:v>
                </c:pt>
                <c:pt idx="12">
                  <c:v>6.7742670856579128</c:v>
                </c:pt>
                <c:pt idx="13">
                  <c:v>7.5201650545422751</c:v>
                </c:pt>
                <c:pt idx="14">
                  <c:v>7.512353276299752</c:v>
                </c:pt>
                <c:pt idx="15">
                  <c:v>7.0010258340173017</c:v>
                </c:pt>
                <c:pt idx="16">
                  <c:v>7.4494971903429992</c:v>
                </c:pt>
                <c:pt idx="18" formatCode="0.00_)">
                  <c:v>6.5134099616858245</c:v>
                </c:pt>
                <c:pt idx="19" formatCode="0.00_)">
                  <c:v>5.7753796962430055</c:v>
                </c:pt>
                <c:pt idx="20" formatCode="0.00_)">
                  <c:v>6.094831094831096</c:v>
                </c:pt>
                <c:pt idx="21" formatCode="0.00_)">
                  <c:v>6.4616309356842319</c:v>
                </c:pt>
                <c:pt idx="22" formatCode="0.00_)">
                  <c:v>6.8679931320068679</c:v>
                </c:pt>
                <c:pt idx="23" formatCode="0.00_)">
                  <c:v>6.9841269841269842</c:v>
                </c:pt>
                <c:pt idx="24" formatCode="0.00_)">
                  <c:v>6.6391711095463233</c:v>
                </c:pt>
                <c:pt idx="25" formatCode="0.00_)">
                  <c:v>7.6628352490421445</c:v>
                </c:pt>
                <c:pt idx="26" formatCode="0.00_)">
                  <c:v>9.159526723786211</c:v>
                </c:pt>
                <c:pt idx="27" formatCode="0.00_)">
                  <c:v>9.6533655783958068</c:v>
                </c:pt>
                <c:pt idx="28" formatCode="0.00_)">
                  <c:v>10.946385052802597</c:v>
                </c:pt>
                <c:pt idx="29" formatCode="0.00_)">
                  <c:v>9.5687468290208013</c:v>
                </c:pt>
                <c:pt idx="30" formatCode="0.00_)">
                  <c:v>9.7818366311516982</c:v>
                </c:pt>
                <c:pt idx="31" formatCode="0.00_)">
                  <c:v>9.2803415328318763</c:v>
                </c:pt>
                <c:pt idx="32" formatCode="0.00_)">
                  <c:v>9.4570044408558758</c:v>
                </c:pt>
                <c:pt idx="33" formatCode="0.00_)">
                  <c:v>8.838996763754043</c:v>
                </c:pt>
                <c:pt idx="34" formatCode="0.00_)">
                  <c:v>10.112359550561797</c:v>
                </c:pt>
              </c:numCache>
            </c:numRef>
          </c:yVal>
          <c:smooth val="0"/>
          <c:extLst>
            <c:ext xmlns:c16="http://schemas.microsoft.com/office/drawing/2014/chart" uri="{C3380CC4-5D6E-409C-BE32-E72D297353CC}">
              <c16:uniqueId val="{00000004-601D-874A-91D8-DDF7E9BCF650}"/>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Coon'!$W$6:$W$46</c:f>
              <c:numCache>
                <c:formatCode>General</c:formatCode>
                <c:ptCount val="41"/>
                <c:pt idx="0">
                  <c:v>7.52</c:v>
                </c:pt>
                <c:pt idx="1">
                  <c:v>5.97</c:v>
                </c:pt>
                <c:pt idx="2">
                  <c:v>5.4499999999999993</c:v>
                </c:pt>
                <c:pt idx="3">
                  <c:v>7.51</c:v>
                </c:pt>
                <c:pt idx="4">
                  <c:v>6.68</c:v>
                </c:pt>
                <c:pt idx="5">
                  <c:v>6.61</c:v>
                </c:pt>
                <c:pt idx="7" formatCode="0.00">
                  <c:v>6.2364031907179118</c:v>
                </c:pt>
                <c:pt idx="8" formatCode="0.00">
                  <c:v>5.9267458241094797</c:v>
                </c:pt>
                <c:pt idx="9" formatCode="0.00">
                  <c:v>5.9849102773246319</c:v>
                </c:pt>
                <c:pt idx="10" formatCode="0.00">
                  <c:v>6.8607282452170324</c:v>
                </c:pt>
                <c:pt idx="11" formatCode="0.00">
                  <c:v>6.6212367778681855</c:v>
                </c:pt>
                <c:pt idx="12" formatCode="0.00">
                  <c:v>7.0674668874172166</c:v>
                </c:pt>
                <c:pt idx="13" formatCode="0.00">
                  <c:v>5.9997983261066858</c:v>
                </c:pt>
                <c:pt idx="14" formatCode="0.00">
                  <c:v>6.954485286630689</c:v>
                </c:pt>
                <c:pt idx="15" formatCode="0.00">
                  <c:v>6.3353911547414228</c:v>
                </c:pt>
                <c:pt idx="16" formatCode="0.00">
                  <c:v>7.0867706987376984</c:v>
                </c:pt>
                <c:pt idx="17" formatCode="0.00">
                  <c:v>6.866303690260132</c:v>
                </c:pt>
                <c:pt idx="18" formatCode="0.00">
                  <c:v>6.7990373044524652</c:v>
                </c:pt>
                <c:pt idx="19" formatCode="0.00">
                  <c:v>6.9466403162055341</c:v>
                </c:pt>
                <c:pt idx="20" formatCode="0.00">
                  <c:v>5.9490369181380416</c:v>
                </c:pt>
                <c:pt idx="21" formatCode="0.00">
                  <c:v>6.946119823080017</c:v>
                </c:pt>
                <c:pt idx="22" formatCode="0.00">
                  <c:v>6.7984189723320156</c:v>
                </c:pt>
                <c:pt idx="23" formatCode="0.00">
                  <c:v>7.1104844395205955</c:v>
                </c:pt>
                <c:pt idx="24" formatCode="0.00">
                  <c:v>7.0954773869346734</c:v>
                </c:pt>
                <c:pt idx="25" formatCode="0.00">
                  <c:v>6.477774355815626</c:v>
                </c:pt>
                <c:pt idx="26" formatCode="0.00">
                  <c:v>7.3809057047637721</c:v>
                </c:pt>
                <c:pt idx="27" formatCode="0.00">
                  <c:v>7.8100000000000005</c:v>
                </c:pt>
                <c:pt idx="28" formatCode="0.00">
                  <c:v>7.3910048223600047</c:v>
                </c:pt>
                <c:pt idx="29" formatCode="0.00">
                  <c:v>7.4649298597194367</c:v>
                </c:pt>
                <c:pt idx="30" formatCode="0.00">
                  <c:v>7.6551168412570512</c:v>
                </c:pt>
                <c:pt idx="31" formatCode="0.00">
                  <c:v>7.6286398085360991</c:v>
                </c:pt>
                <c:pt idx="32" formatCode="0.00">
                  <c:v>8.2287859330238096</c:v>
                </c:pt>
                <c:pt idx="33" formatCode="0.00">
                  <c:v>8.0403022670025166</c:v>
                </c:pt>
                <c:pt idx="34" formatCode="0.00">
                  <c:v>6.7261020307082733</c:v>
                </c:pt>
                <c:pt idx="35" formatCode="0.00">
                  <c:v>8.0278517304935484</c:v>
                </c:pt>
                <c:pt idx="36" formatCode="0.00">
                  <c:v>7.4933621791719913</c:v>
                </c:pt>
                <c:pt idx="37" formatCode="0.00">
                  <c:v>10.057616496512685</c:v>
                </c:pt>
                <c:pt idx="38" formatCode="0.00">
                  <c:v>8.6533739318338085</c:v>
                </c:pt>
                <c:pt idx="39" formatCode="0.00">
                  <c:v>9.1880781089414221</c:v>
                </c:pt>
                <c:pt idx="40" formatCode="0.00">
                  <c:v>9.1172358697823039</c:v>
                </c:pt>
              </c:numCache>
            </c:numRef>
          </c:yVal>
          <c:smooth val="0"/>
          <c:extLst>
            <c:ext xmlns:c16="http://schemas.microsoft.com/office/drawing/2014/chart" uri="{C3380CC4-5D6E-409C-BE32-E72D297353CC}">
              <c16:uniqueId val="{00000005-601D-874A-91D8-DDF7E9BCF650}"/>
            </c:ext>
          </c:extLst>
        </c:ser>
        <c:ser>
          <c:idx val="5"/>
          <c:order val="6"/>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Conejos'!$U$15:$U$57</c:f>
              <c:numCache>
                <c:formatCode>0.00</c:formatCode>
                <c:ptCount val="43"/>
                <c:pt idx="1">
                  <c:v>5.9309501512517642</c:v>
                </c:pt>
                <c:pt idx="2">
                  <c:v>5.6947619774912237</c:v>
                </c:pt>
                <c:pt idx="3">
                  <c:v>5.1006317948409983</c:v>
                </c:pt>
                <c:pt idx="4">
                  <c:v>4.8724177887770477</c:v>
                </c:pt>
                <c:pt idx="5">
                  <c:v>5.7751468100543359</c:v>
                </c:pt>
                <c:pt idx="9">
                  <c:v>7.007989005577433</c:v>
                </c:pt>
                <c:pt idx="10">
                  <c:v>6.393161921271731</c:v>
                </c:pt>
                <c:pt idx="12">
                  <c:v>6.2514826474467613</c:v>
                </c:pt>
                <c:pt idx="13">
                  <c:v>6.282230454977288</c:v>
                </c:pt>
                <c:pt idx="14">
                  <c:v>6.3742164424862331</c:v>
                </c:pt>
                <c:pt idx="15">
                  <c:v>6.6970786827338191</c:v>
                </c:pt>
                <c:pt idx="16">
                  <c:v>6.8668446229626001</c:v>
                </c:pt>
                <c:pt idx="18">
                  <c:v>6.7145364000000001</c:v>
                </c:pt>
                <c:pt idx="19">
                  <c:v>7.5840732000000006</c:v>
                </c:pt>
                <c:pt idx="23" formatCode="0.00_)">
                  <c:v>4.905318291700242</c:v>
                </c:pt>
                <c:pt idx="24" formatCode="0.00_)">
                  <c:v>5.8973314320635568</c:v>
                </c:pt>
                <c:pt idx="25" formatCode="0.00_)">
                  <c:v>6.5969755404445332</c:v>
                </c:pt>
                <c:pt idx="26" formatCode="0.00_)">
                  <c:v>5.995695398175668</c:v>
                </c:pt>
                <c:pt idx="27" formatCode="0.00_)">
                  <c:v>6.1459928534966828</c:v>
                </c:pt>
                <c:pt idx="28" formatCode="0.00_)">
                  <c:v>6.936474378334843</c:v>
                </c:pt>
                <c:pt idx="29" formatCode="0.00_)">
                  <c:v>6.2391857506361328</c:v>
                </c:pt>
                <c:pt idx="30" formatCode="0.00_)">
                  <c:v>6.6923798603148121</c:v>
                </c:pt>
                <c:pt idx="31" formatCode="0.00_)">
                  <c:v>6.6314076484947089</c:v>
                </c:pt>
                <c:pt idx="32" formatCode="0.00_)">
                  <c:v>7.4506191792037662</c:v>
                </c:pt>
                <c:pt idx="33" formatCode="0.00_)">
                  <c:v>7.8774841221061269</c:v>
                </c:pt>
                <c:pt idx="35" formatCode="0.00_)">
                  <c:v>5.9491508391116472</c:v>
                </c:pt>
                <c:pt idx="36" formatCode="0.00_)">
                  <c:v>5.5481896991330952</c:v>
                </c:pt>
                <c:pt idx="37" formatCode="0.00_)">
                  <c:v>5.8454255428630226</c:v>
                </c:pt>
                <c:pt idx="38" formatCode="0.00_)">
                  <c:v>6.3549888686500715</c:v>
                </c:pt>
                <c:pt idx="39" formatCode="0.00_)">
                  <c:v>6.277841085672847</c:v>
                </c:pt>
                <c:pt idx="40" formatCode="0.00_)">
                  <c:v>6.4410256410256403</c:v>
                </c:pt>
                <c:pt idx="41" formatCode="0.00_)">
                  <c:v>6.5514758819294459</c:v>
                </c:pt>
                <c:pt idx="42" formatCode="0.00_)">
                  <c:v>6.4795918367346941</c:v>
                </c:pt>
              </c:numCache>
            </c:numRef>
          </c:yVal>
          <c:smooth val="0"/>
          <c:extLst>
            <c:ext xmlns:c16="http://schemas.microsoft.com/office/drawing/2014/chart" uri="{C3380CC4-5D6E-409C-BE32-E72D297353CC}">
              <c16:uniqueId val="{00000006-601D-874A-91D8-DDF7E9BCF650}"/>
            </c:ext>
          </c:extLst>
        </c:ser>
        <c:dLbls>
          <c:showLegendKey val="0"/>
          <c:showVal val="0"/>
          <c:showCatName val="0"/>
          <c:showSerName val="0"/>
          <c:showPercent val="0"/>
          <c:showBubbleSize val="0"/>
        </c:dLbls>
        <c:axId val="2075579848"/>
        <c:axId val="2080783768"/>
      </c:scatterChart>
      <c:valAx>
        <c:axId val="2075579848"/>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0783768"/>
        <c:crosses val="autoZero"/>
        <c:crossBetween val="midCat"/>
        <c:majorUnit val="5"/>
        <c:minorUnit val="1"/>
      </c:valAx>
      <c:valAx>
        <c:axId val="2080783768"/>
        <c:scaling>
          <c:orientation val="minMax"/>
          <c:max val="12"/>
          <c:min val="4"/>
        </c:scaling>
        <c:delete val="0"/>
        <c:axPos val="l"/>
        <c:majorGridlines/>
        <c:title>
          <c:tx>
            <c:rich>
              <a:bodyPr rot="-5400000" vert="horz"/>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j-lt"/>
                    <a:ea typeface="+mn-ea"/>
                    <a:cs typeface="+mn-cs"/>
                  </a:defRPr>
                </a:pPr>
                <a:r>
                  <a:rPr lang="mr-IN" sz="1000" b="1" i="0" baseline="0">
                    <a:effectLst/>
                    <a:latin typeface="+mj-lt"/>
                  </a:rPr>
                  <a:t>Na</a:t>
                </a:r>
                <a:r>
                  <a:rPr lang="mr-IN" sz="1000" b="1" i="0" baseline="-25000">
                    <a:effectLst/>
                    <a:latin typeface="+mj-lt"/>
                  </a:rPr>
                  <a:t>2</a:t>
                </a:r>
                <a:r>
                  <a:rPr lang="mr-IN" sz="1000" b="1" i="0" baseline="0">
                    <a:effectLst/>
                    <a:latin typeface="+mj-lt"/>
                  </a:rPr>
                  <a:t>O+K</a:t>
                </a:r>
                <a:r>
                  <a:rPr lang="mr-IN" sz="1000" b="1" i="0" baseline="-25000">
                    <a:effectLst/>
                    <a:latin typeface="+mj-lt"/>
                  </a:rPr>
                  <a:t>2</a:t>
                </a:r>
                <a:r>
                  <a:rPr lang="mr-IN" sz="1000" b="1" i="0" baseline="0">
                    <a:effectLst/>
                    <a:latin typeface="+mj-lt"/>
                  </a:rPr>
                  <a:t>O (wt %)</a:t>
                </a:r>
                <a:endParaRPr lang="mr-IN" sz="1000" b="1" i="0">
                  <a:effectLst/>
                  <a:latin typeface="+mj-lt"/>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j-lt"/>
                    <a:ea typeface="+mn-ea"/>
                    <a:cs typeface="+mn-cs"/>
                  </a:defRPr>
                </a:pPr>
                <a:endParaRPr lang="en-US">
                  <a:latin typeface="+mj-lt"/>
                </a:endParaRPr>
              </a:p>
            </c:rich>
          </c:tx>
          <c:layout>
            <c:manualLayout>
              <c:xMode val="edge"/>
              <c:yMode val="edge"/>
              <c:x val="2.4420024420024399E-2"/>
              <c:y val="0.35700735505725101"/>
            </c:manualLayout>
          </c:layout>
          <c:overlay val="0"/>
        </c:title>
        <c:numFmt formatCode="0" sourceLinked="0"/>
        <c:majorTickMark val="out"/>
        <c:minorTickMark val="none"/>
        <c:tickLblPos val="nextTo"/>
        <c:crossAx val="2075579848"/>
        <c:crosses val="autoZero"/>
        <c:crossBetween val="midCat"/>
        <c:majorUnit val="2"/>
      </c:valAx>
    </c:plotArea>
    <c:legend>
      <c:legendPos val="r"/>
      <c:layout>
        <c:manualLayout>
          <c:xMode val="edge"/>
          <c:yMode val="edge"/>
          <c:x val="8.3645249235659094E-2"/>
          <c:y val="2.2921689162731199E-2"/>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BZT'!$I$7:$I$50</c:f>
              <c:numCache>
                <c:formatCode>0.00</c:formatCode>
                <c:ptCount val="44"/>
                <c:pt idx="0">
                  <c:v>56.58122874869327</c:v>
                </c:pt>
                <c:pt idx="1">
                  <c:v>57.248201763683554</c:v>
                </c:pt>
                <c:pt idx="2">
                  <c:v>57.412353916036288</c:v>
                </c:pt>
                <c:pt idx="3">
                  <c:v>58.044453691655804</c:v>
                </c:pt>
                <c:pt idx="4">
                  <c:v>60.487307162715183</c:v>
                </c:pt>
                <c:pt idx="5">
                  <c:v>60.758273241321689</c:v>
                </c:pt>
                <c:pt idx="6">
                  <c:v>61.056196983396795</c:v>
                </c:pt>
                <c:pt idx="7">
                  <c:v>61.263587427208442</c:v>
                </c:pt>
                <c:pt idx="8">
                  <c:v>61.418618869687855</c:v>
                </c:pt>
                <c:pt idx="9">
                  <c:v>61.534501922866582</c:v>
                </c:pt>
                <c:pt idx="10">
                  <c:v>61.668980519208453</c:v>
                </c:pt>
                <c:pt idx="11">
                  <c:v>61.880180113856532</c:v>
                </c:pt>
                <c:pt idx="12">
                  <c:v>61.93126249275349</c:v>
                </c:pt>
                <c:pt idx="13">
                  <c:v>62.199330027430541</c:v>
                </c:pt>
                <c:pt idx="14">
                  <c:v>62.564501728472784</c:v>
                </c:pt>
                <c:pt idx="15">
                  <c:v>62.599496239610424</c:v>
                </c:pt>
                <c:pt idx="16">
                  <c:v>62.91233397244531</c:v>
                </c:pt>
                <c:pt idx="17">
                  <c:v>63.183160879247517</c:v>
                </c:pt>
                <c:pt idx="18">
                  <c:v>63.254054080590066</c:v>
                </c:pt>
                <c:pt idx="19">
                  <c:v>63.339581114042417</c:v>
                </c:pt>
                <c:pt idx="20">
                  <c:v>63.952059651684216</c:v>
                </c:pt>
                <c:pt idx="21">
                  <c:v>64.261063851593718</c:v>
                </c:pt>
                <c:pt idx="22">
                  <c:v>64.381418469062694</c:v>
                </c:pt>
                <c:pt idx="23">
                  <c:v>64.401389049410085</c:v>
                </c:pt>
                <c:pt idx="24">
                  <c:v>65.690241122592269</c:v>
                </c:pt>
                <c:pt idx="25">
                  <c:v>66.560262317669284</c:v>
                </c:pt>
                <c:pt idx="26">
                  <c:v>67.549660146962879</c:v>
                </c:pt>
                <c:pt idx="27">
                  <c:v>68.497959811359422</c:v>
                </c:pt>
                <c:pt idx="28">
                  <c:v>70.015956161207768</c:v>
                </c:pt>
                <c:pt idx="29">
                  <c:v>70.34019084249222</c:v>
                </c:pt>
                <c:pt idx="30">
                  <c:v>70.638417305517493</c:v>
                </c:pt>
                <c:pt idx="31">
                  <c:v>70.654441577670141</c:v>
                </c:pt>
                <c:pt idx="32">
                  <c:v>70.777276940636668</c:v>
                </c:pt>
                <c:pt idx="33">
                  <c:v>71.230298193521193</c:v>
                </c:pt>
                <c:pt idx="34">
                  <c:v>71.931049992935669</c:v>
                </c:pt>
                <c:pt idx="35">
                  <c:v>72.047782190123684</c:v>
                </c:pt>
                <c:pt idx="36">
                  <c:v>72.252866194610959</c:v>
                </c:pt>
                <c:pt idx="37">
                  <c:v>72.399067978795216</c:v>
                </c:pt>
                <c:pt idx="40">
                  <c:v>65.109800000000007</c:v>
                </c:pt>
                <c:pt idx="41">
                  <c:v>64.4921875</c:v>
                </c:pt>
                <c:pt idx="42">
                  <c:v>65.250115553144482</c:v>
                </c:pt>
                <c:pt idx="43">
                  <c:v>66.992021102293421</c:v>
                </c:pt>
              </c:numCache>
            </c:numRef>
          </c:xVal>
          <c:yVal>
            <c:numRef>
              <c:f>'2G. Rawley &amp; BZT'!$AD$7:$AD$50</c:f>
              <c:numCache>
                <c:formatCode>0</c:formatCode>
                <c:ptCount val="44"/>
                <c:pt idx="0">
                  <c:v>1711.6</c:v>
                </c:pt>
                <c:pt idx="1">
                  <c:v>1267.5999999999999</c:v>
                </c:pt>
                <c:pt idx="2">
                  <c:v>1380.2991999999999</c:v>
                </c:pt>
                <c:pt idx="3">
                  <c:v>1368.6</c:v>
                </c:pt>
                <c:pt idx="4">
                  <c:v>1528.1</c:v>
                </c:pt>
                <c:pt idx="5">
                  <c:v>1898.5216499999999</c:v>
                </c:pt>
                <c:pt idx="6">
                  <c:v>1244.9000000000001</c:v>
                </c:pt>
                <c:pt idx="7">
                  <c:v>1637.7</c:v>
                </c:pt>
                <c:pt idx="8">
                  <c:v>1155.8</c:v>
                </c:pt>
                <c:pt idx="9">
                  <c:v>1639.5</c:v>
                </c:pt>
                <c:pt idx="10">
                  <c:v>1797.4</c:v>
                </c:pt>
                <c:pt idx="11">
                  <c:v>1363.3176088</c:v>
                </c:pt>
                <c:pt idx="12">
                  <c:v>1463.1</c:v>
                </c:pt>
                <c:pt idx="13">
                  <c:v>1460.6</c:v>
                </c:pt>
                <c:pt idx="14">
                  <c:v>1365.5</c:v>
                </c:pt>
                <c:pt idx="15">
                  <c:v>1557.3</c:v>
                </c:pt>
                <c:pt idx="16">
                  <c:v>1406.0016000000001</c:v>
                </c:pt>
                <c:pt idx="17">
                  <c:v>1180.6036000000001</c:v>
                </c:pt>
                <c:pt idx="18">
                  <c:v>1613.92905</c:v>
                </c:pt>
                <c:pt idx="19">
                  <c:v>1284.5</c:v>
                </c:pt>
                <c:pt idx="20">
                  <c:v>1590</c:v>
                </c:pt>
                <c:pt idx="21">
                  <c:v>1570</c:v>
                </c:pt>
                <c:pt idx="22">
                  <c:v>1377.3</c:v>
                </c:pt>
                <c:pt idx="23">
                  <c:v>1391.1520500000001</c:v>
                </c:pt>
                <c:pt idx="24">
                  <c:v>1390.7</c:v>
                </c:pt>
                <c:pt idx="25">
                  <c:v>1330.758</c:v>
                </c:pt>
                <c:pt idx="26">
                  <c:v>1625.6</c:v>
                </c:pt>
                <c:pt idx="27">
                  <c:v>1210</c:v>
                </c:pt>
                <c:pt idx="28">
                  <c:v>1565.6</c:v>
                </c:pt>
                <c:pt idx="29">
                  <c:v>1225.5999999999999</c:v>
                </c:pt>
                <c:pt idx="30">
                  <c:v>1563.4</c:v>
                </c:pt>
                <c:pt idx="31">
                  <c:v>1517.2</c:v>
                </c:pt>
                <c:pt idx="32">
                  <c:v>1641.4</c:v>
                </c:pt>
                <c:pt idx="33">
                  <c:v>1157.7</c:v>
                </c:pt>
                <c:pt idx="34">
                  <c:v>987.7</c:v>
                </c:pt>
                <c:pt idx="35">
                  <c:v>453.6</c:v>
                </c:pt>
                <c:pt idx="36">
                  <c:v>1074.7485000000001</c:v>
                </c:pt>
                <c:pt idx="37">
                  <c:v>501.3</c:v>
                </c:pt>
                <c:pt idx="40">
                  <c:v>1320</c:v>
                </c:pt>
                <c:pt idx="41">
                  <c:v>1260</c:v>
                </c:pt>
                <c:pt idx="42">
                  <c:v>1309.5999999999999</c:v>
                </c:pt>
                <c:pt idx="43">
                  <c:v>1252.5</c:v>
                </c:pt>
              </c:numCache>
            </c:numRef>
          </c:yVal>
          <c:smooth val="0"/>
          <c:extLst>
            <c:ext xmlns:c16="http://schemas.microsoft.com/office/drawing/2014/chart" uri="{C3380CC4-5D6E-409C-BE32-E72D297353CC}">
              <c16:uniqueId val="{00000000-1F3A-384E-8924-98A50752F263}"/>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Cr'!$AG$5:$AG$22</c:f>
              <c:numCache>
                <c:formatCode>0</c:formatCode>
                <c:ptCount val="18"/>
                <c:pt idx="0">
                  <c:v>1585.6</c:v>
                </c:pt>
                <c:pt idx="1">
                  <c:v>1755.4</c:v>
                </c:pt>
                <c:pt idx="2">
                  <c:v>1761.2</c:v>
                </c:pt>
                <c:pt idx="3">
                  <c:v>1433.9</c:v>
                </c:pt>
                <c:pt idx="4">
                  <c:v>1554.4</c:v>
                </c:pt>
                <c:pt idx="5">
                  <c:v>1553.2</c:v>
                </c:pt>
                <c:pt idx="6">
                  <c:v>1661.5</c:v>
                </c:pt>
                <c:pt idx="7">
                  <c:v>1901.3751999999999</c:v>
                </c:pt>
                <c:pt idx="8">
                  <c:v>1783.8</c:v>
                </c:pt>
                <c:pt idx="9">
                  <c:v>2080.0872000000004</c:v>
                </c:pt>
                <c:pt idx="10">
                  <c:v>2045.5</c:v>
                </c:pt>
                <c:pt idx="11">
                  <c:v>1725.7755999999999</c:v>
                </c:pt>
                <c:pt idx="12">
                  <c:v>2275.6</c:v>
                </c:pt>
                <c:pt idx="13">
                  <c:v>1959.6</c:v>
                </c:pt>
                <c:pt idx="14">
                  <c:v>1967.4</c:v>
                </c:pt>
                <c:pt idx="15">
                  <c:v>1599.6</c:v>
                </c:pt>
                <c:pt idx="16" formatCode="General">
                  <c:v>1806</c:v>
                </c:pt>
                <c:pt idx="17">
                  <c:v>1587.2</c:v>
                </c:pt>
              </c:numCache>
            </c:numRef>
          </c:yVal>
          <c:smooth val="0"/>
          <c:extLst>
            <c:ext xmlns:c16="http://schemas.microsoft.com/office/drawing/2014/chart" uri="{C3380CC4-5D6E-409C-BE32-E72D297353CC}">
              <c16:uniqueId val="{00000001-1F3A-384E-8924-98A50752F263}"/>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Volc'!$AF$5:$AF$34</c:f>
              <c:numCache>
                <c:formatCode>0</c:formatCode>
                <c:ptCount val="30"/>
                <c:pt idx="0">
                  <c:v>2091.5950500000004</c:v>
                </c:pt>
                <c:pt idx="1">
                  <c:v>1370.7</c:v>
                </c:pt>
                <c:pt idx="2">
                  <c:v>1508.36085</c:v>
                </c:pt>
                <c:pt idx="3">
                  <c:v>1610</c:v>
                </c:pt>
                <c:pt idx="4">
                  <c:v>1489.6957500000001</c:v>
                </c:pt>
                <c:pt idx="5">
                  <c:v>1698.9255000000001</c:v>
                </c:pt>
                <c:pt idx="6">
                  <c:v>1684.6758</c:v>
                </c:pt>
                <c:pt idx="7">
                  <c:v>1646.2417500000001</c:v>
                </c:pt>
                <c:pt idx="8">
                  <c:v>1847.9452500000002</c:v>
                </c:pt>
                <c:pt idx="9">
                  <c:v>1695.1122</c:v>
                </c:pt>
                <c:pt idx="10">
                  <c:v>2008.8063</c:v>
                </c:pt>
                <c:pt idx="11">
                  <c:v>1654.4704499999998</c:v>
                </c:pt>
                <c:pt idx="12">
                  <c:v>1560</c:v>
                </c:pt>
                <c:pt idx="13">
                  <c:v>1968.4656</c:v>
                </c:pt>
                <c:pt idx="14">
                  <c:v>2065.9054499999997</c:v>
                </c:pt>
                <c:pt idx="15">
                  <c:v>1510</c:v>
                </c:pt>
                <c:pt idx="16">
                  <c:v>2040.9</c:v>
                </c:pt>
                <c:pt idx="17">
                  <c:v>2430</c:v>
                </c:pt>
                <c:pt idx="18">
                  <c:v>2410</c:v>
                </c:pt>
                <c:pt idx="19">
                  <c:v>2390</c:v>
                </c:pt>
                <c:pt idx="20">
                  <c:v>2300</c:v>
                </c:pt>
                <c:pt idx="21">
                  <c:v>2330</c:v>
                </c:pt>
                <c:pt idx="22">
                  <c:v>2113.7724000000003</c:v>
                </c:pt>
                <c:pt idx="23">
                  <c:v>2075.0373</c:v>
                </c:pt>
                <c:pt idx="24" formatCode="General">
                  <c:v>1700</c:v>
                </c:pt>
                <c:pt idx="25">
                  <c:v>1950</c:v>
                </c:pt>
                <c:pt idx="26">
                  <c:v>876</c:v>
                </c:pt>
                <c:pt idx="27">
                  <c:v>597</c:v>
                </c:pt>
                <c:pt idx="28">
                  <c:v>554</c:v>
                </c:pt>
                <c:pt idx="29">
                  <c:v>861</c:v>
                </c:pt>
              </c:numCache>
            </c:numRef>
          </c:yVal>
          <c:smooth val="0"/>
          <c:extLst>
            <c:ext xmlns:c16="http://schemas.microsoft.com/office/drawing/2014/chart" uri="{C3380CC4-5D6E-409C-BE32-E72D297353CC}">
              <c16:uniqueId val="{00000002-1F3A-384E-8924-98A50752F263}"/>
            </c:ext>
          </c:extLst>
        </c:ser>
        <c:ser>
          <c:idx val="0"/>
          <c:order val="3"/>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BLVC'!$AI$5:$AI$77</c:f>
              <c:numCache>
                <c:formatCode>0</c:formatCode>
                <c:ptCount val="73"/>
                <c:pt idx="0">
                  <c:v>1109.3824999999999</c:v>
                </c:pt>
                <c:pt idx="1">
                  <c:v>1461.8357080000001</c:v>
                </c:pt>
                <c:pt idx="2">
                  <c:v>1393.5124999999998</c:v>
                </c:pt>
                <c:pt idx="3">
                  <c:v>1777.2725</c:v>
                </c:pt>
                <c:pt idx="4">
                  <c:v>1590.1277399999999</c:v>
                </c:pt>
                <c:pt idx="5">
                  <c:v>1511.1163556799997</c:v>
                </c:pt>
                <c:pt idx="7">
                  <c:v>1256.9529600000001</c:v>
                </c:pt>
                <c:pt idx="8">
                  <c:v>1496.3895505599999</c:v>
                </c:pt>
                <c:pt idx="10">
                  <c:v>1832.1209051199999</c:v>
                </c:pt>
                <c:pt idx="11">
                  <c:v>2059.1923191999999</c:v>
                </c:pt>
                <c:pt idx="12">
                  <c:v>1494.27</c:v>
                </c:pt>
                <c:pt idx="13">
                  <c:v>1670</c:v>
                </c:pt>
                <c:pt idx="16">
                  <c:v>1381.6573200000003</c:v>
                </c:pt>
                <c:pt idx="17">
                  <c:v>1487.71</c:v>
                </c:pt>
                <c:pt idx="18">
                  <c:v>1507.7331707200001</c:v>
                </c:pt>
                <c:pt idx="19">
                  <c:v>1301.365</c:v>
                </c:pt>
                <c:pt idx="20">
                  <c:v>1314.1775</c:v>
                </c:pt>
                <c:pt idx="22">
                  <c:v>1482.3592835199997</c:v>
                </c:pt>
                <c:pt idx="23">
                  <c:v>1546.6486684000001</c:v>
                </c:pt>
                <c:pt idx="24">
                  <c:v>1474.5900000000001</c:v>
                </c:pt>
                <c:pt idx="25">
                  <c:v>1690.9675</c:v>
                </c:pt>
                <c:pt idx="26">
                  <c:v>1424.7749999999999</c:v>
                </c:pt>
                <c:pt idx="28">
                  <c:v>1369.6907400000002</c:v>
                </c:pt>
                <c:pt idx="29">
                  <c:v>2900.0682465999998</c:v>
                </c:pt>
                <c:pt idx="30">
                  <c:v>1774.5072553599998</c:v>
                </c:pt>
                <c:pt idx="32">
                  <c:v>2288.7474999999995</c:v>
                </c:pt>
                <c:pt idx="33">
                  <c:v>1639.7175</c:v>
                </c:pt>
                <c:pt idx="34">
                  <c:v>1653.2537058399996</c:v>
                </c:pt>
                <c:pt idx="35">
                  <c:v>1342.1886000000002</c:v>
                </c:pt>
                <c:pt idx="38">
                  <c:v>1725.9199999999998</c:v>
                </c:pt>
                <c:pt idx="40">
                  <c:v>1650</c:v>
                </c:pt>
                <c:pt idx="41">
                  <c:v>1820</c:v>
                </c:pt>
                <c:pt idx="42">
                  <c:v>1800</c:v>
                </c:pt>
                <c:pt idx="43">
                  <c:v>1521.9449999999999</c:v>
                </c:pt>
                <c:pt idx="44">
                  <c:v>1453.0649999999998</c:v>
                </c:pt>
                <c:pt idx="47">
                  <c:v>843</c:v>
                </c:pt>
                <c:pt idx="48">
                  <c:v>1100</c:v>
                </c:pt>
                <c:pt idx="49">
                  <c:v>1092</c:v>
                </c:pt>
                <c:pt idx="50">
                  <c:v>1815</c:v>
                </c:pt>
                <c:pt idx="51">
                  <c:v>1817</c:v>
                </c:pt>
                <c:pt idx="52">
                  <c:v>1638</c:v>
                </c:pt>
                <c:pt idx="53">
                  <c:v>1711</c:v>
                </c:pt>
                <c:pt idx="54">
                  <c:v>1333</c:v>
                </c:pt>
                <c:pt idx="55">
                  <c:v>1463</c:v>
                </c:pt>
                <c:pt idx="56">
                  <c:v>1475</c:v>
                </c:pt>
                <c:pt idx="57">
                  <c:v>1854</c:v>
                </c:pt>
                <c:pt idx="58">
                  <c:v>1485</c:v>
                </c:pt>
                <c:pt idx="59">
                  <c:v>1490</c:v>
                </c:pt>
                <c:pt idx="60">
                  <c:v>1760</c:v>
                </c:pt>
                <c:pt idx="61">
                  <c:v>1375</c:v>
                </c:pt>
                <c:pt idx="62">
                  <c:v>1562</c:v>
                </c:pt>
                <c:pt idx="63">
                  <c:v>1976</c:v>
                </c:pt>
                <c:pt idx="64">
                  <c:v>1396</c:v>
                </c:pt>
                <c:pt idx="65">
                  <c:v>1497</c:v>
                </c:pt>
                <c:pt idx="66">
                  <c:v>1508</c:v>
                </c:pt>
                <c:pt idx="67">
                  <c:v>1503</c:v>
                </c:pt>
                <c:pt idx="68">
                  <c:v>1303</c:v>
                </c:pt>
                <c:pt idx="69">
                  <c:v>1485</c:v>
                </c:pt>
                <c:pt idx="70">
                  <c:v>1902</c:v>
                </c:pt>
                <c:pt idx="71">
                  <c:v>1477</c:v>
                </c:pt>
                <c:pt idx="72">
                  <c:v>1513</c:v>
                </c:pt>
              </c:numCache>
            </c:numRef>
          </c:yVal>
          <c:smooth val="0"/>
          <c:extLst>
            <c:ext xmlns:c16="http://schemas.microsoft.com/office/drawing/2014/chart" uri="{C3380CC4-5D6E-409C-BE32-E72D297353CC}">
              <c16:uniqueId val="{00000003-1F3A-384E-8924-98A50752F263}"/>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Baughman'!$AI$6:$AI$40</c:f>
              <c:numCache>
                <c:formatCode>0</c:formatCode>
                <c:ptCount val="35"/>
                <c:pt idx="0">
                  <c:v>1181.2350000000001</c:v>
                </c:pt>
                <c:pt idx="1">
                  <c:v>1007.9074999999999</c:v>
                </c:pt>
                <c:pt idx="2">
                  <c:v>1270.3074999999999</c:v>
                </c:pt>
                <c:pt idx="3">
                  <c:v>1654.9899999999998</c:v>
                </c:pt>
                <c:pt idx="4">
                  <c:v>1520.0579607999996</c:v>
                </c:pt>
                <c:pt idx="5">
                  <c:v>1386.5869366599998</c:v>
                </c:pt>
                <c:pt idx="6">
                  <c:v>1423.7505793599998</c:v>
                </c:pt>
                <c:pt idx="7">
                  <c:v>1203.2465243199999</c:v>
                </c:pt>
                <c:pt idx="9">
                  <c:v>1064.1676165599997</c:v>
                </c:pt>
                <c:pt idx="10">
                  <c:v>1475.9420504199998</c:v>
                </c:pt>
                <c:pt idx="11">
                  <c:v>1475.1948918399999</c:v>
                </c:pt>
                <c:pt idx="12">
                  <c:v>1226.8279637199998</c:v>
                </c:pt>
                <c:pt idx="13">
                  <c:v>1522.7584921599998</c:v>
                </c:pt>
                <c:pt idx="14">
                  <c:v>1857.4947923199998</c:v>
                </c:pt>
                <c:pt idx="15">
                  <c:v>1092.9944967999998</c:v>
                </c:pt>
                <c:pt idx="16">
                  <c:v>1256.8799564799999</c:v>
                </c:pt>
                <c:pt idx="18" formatCode="0_)">
                  <c:v>1182</c:v>
                </c:pt>
                <c:pt idx="19" formatCode="0_)">
                  <c:v>967</c:v>
                </c:pt>
                <c:pt idx="20" formatCode="0_)">
                  <c:v>1098</c:v>
                </c:pt>
                <c:pt idx="21" formatCode="0_)">
                  <c:v>1206</c:v>
                </c:pt>
                <c:pt idx="22" formatCode="0_)">
                  <c:v>1273</c:v>
                </c:pt>
                <c:pt idx="23" formatCode="0_)">
                  <c:v>1468</c:v>
                </c:pt>
                <c:pt idx="24" formatCode="0_)">
                  <c:v>1169</c:v>
                </c:pt>
                <c:pt idx="25" formatCode="0_)">
                  <c:v>1613</c:v>
                </c:pt>
                <c:pt idx="26" formatCode="0_)">
                  <c:v>1441</c:v>
                </c:pt>
                <c:pt idx="27" formatCode="0_)">
                  <c:v>1383</c:v>
                </c:pt>
                <c:pt idx="28" formatCode="0_)">
                  <c:v>1447</c:v>
                </c:pt>
                <c:pt idx="29" formatCode="0_)">
                  <c:v>1440</c:v>
                </c:pt>
                <c:pt idx="30" formatCode="0_)">
                  <c:v>1428</c:v>
                </c:pt>
                <c:pt idx="31" formatCode="0_)">
                  <c:v>1463</c:v>
                </c:pt>
                <c:pt idx="32" formatCode="0_)">
                  <c:v>1400</c:v>
                </c:pt>
                <c:pt idx="33" formatCode="0_)">
                  <c:v>1465</c:v>
                </c:pt>
                <c:pt idx="34" formatCode="0_)">
                  <c:v>1449</c:v>
                </c:pt>
              </c:numCache>
            </c:numRef>
          </c:yVal>
          <c:smooth val="0"/>
          <c:extLst>
            <c:ext xmlns:c16="http://schemas.microsoft.com/office/drawing/2014/chart" uri="{C3380CC4-5D6E-409C-BE32-E72D297353CC}">
              <c16:uniqueId val="{00000004-1F3A-384E-8924-98A50752F263}"/>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Coon'!$AC$6:$AC$46</c:f>
              <c:numCache>
                <c:formatCode>General</c:formatCode>
                <c:ptCount val="41"/>
                <c:pt idx="0">
                  <c:v>1220</c:v>
                </c:pt>
                <c:pt idx="1">
                  <c:v>1310</c:v>
                </c:pt>
                <c:pt idx="2">
                  <c:v>967</c:v>
                </c:pt>
                <c:pt idx="3">
                  <c:v>1120</c:v>
                </c:pt>
                <c:pt idx="4">
                  <c:v>1170</c:v>
                </c:pt>
                <c:pt idx="5">
                  <c:v>1320</c:v>
                </c:pt>
                <c:pt idx="7">
                  <c:v>1005</c:v>
                </c:pt>
                <c:pt idx="8">
                  <c:v>990</c:v>
                </c:pt>
                <c:pt idx="9">
                  <c:v>987</c:v>
                </c:pt>
                <c:pt idx="10">
                  <c:v>1252</c:v>
                </c:pt>
                <c:pt idx="11">
                  <c:v>1124</c:v>
                </c:pt>
                <c:pt idx="12">
                  <c:v>1239</c:v>
                </c:pt>
                <c:pt idx="13">
                  <c:v>1002</c:v>
                </c:pt>
                <c:pt idx="14">
                  <c:v>1273</c:v>
                </c:pt>
                <c:pt idx="15">
                  <c:v>1269</c:v>
                </c:pt>
                <c:pt idx="16">
                  <c:v>1223</c:v>
                </c:pt>
                <c:pt idx="17">
                  <c:v>1242</c:v>
                </c:pt>
                <c:pt idx="18">
                  <c:v>1119</c:v>
                </c:pt>
                <c:pt idx="19">
                  <c:v>1172</c:v>
                </c:pt>
                <c:pt idx="20">
                  <c:v>1266</c:v>
                </c:pt>
                <c:pt idx="21">
                  <c:v>1217</c:v>
                </c:pt>
                <c:pt idx="22">
                  <c:v>1213</c:v>
                </c:pt>
                <c:pt idx="23">
                  <c:v>1311</c:v>
                </c:pt>
                <c:pt idx="24">
                  <c:v>1232</c:v>
                </c:pt>
                <c:pt idx="25">
                  <c:v>1236</c:v>
                </c:pt>
                <c:pt idx="26">
                  <c:v>1258</c:v>
                </c:pt>
                <c:pt idx="27">
                  <c:v>1298</c:v>
                </c:pt>
                <c:pt idx="28">
                  <c:v>1240</c:v>
                </c:pt>
                <c:pt idx="29">
                  <c:v>1412</c:v>
                </c:pt>
                <c:pt idx="30">
                  <c:v>1244</c:v>
                </c:pt>
                <c:pt idx="31">
                  <c:v>1306</c:v>
                </c:pt>
                <c:pt idx="32">
                  <c:v>1448</c:v>
                </c:pt>
                <c:pt idx="33">
                  <c:v>1404</c:v>
                </c:pt>
                <c:pt idx="34">
                  <c:v>1214</c:v>
                </c:pt>
                <c:pt idx="35">
                  <c:v>1717</c:v>
                </c:pt>
                <c:pt idx="36">
                  <c:v>1448</c:v>
                </c:pt>
                <c:pt idx="37">
                  <c:v>1558</c:v>
                </c:pt>
                <c:pt idx="38">
                  <c:v>1541</c:v>
                </c:pt>
                <c:pt idx="39">
                  <c:v>1729</c:v>
                </c:pt>
                <c:pt idx="40">
                  <c:v>1533</c:v>
                </c:pt>
              </c:numCache>
            </c:numRef>
          </c:yVal>
          <c:smooth val="0"/>
          <c:extLst>
            <c:ext xmlns:c16="http://schemas.microsoft.com/office/drawing/2014/chart" uri="{C3380CC4-5D6E-409C-BE32-E72D297353CC}">
              <c16:uniqueId val="{00000005-1F3A-384E-8924-98A50752F263}"/>
            </c:ext>
          </c:extLst>
        </c:ser>
        <c:ser>
          <c:idx val="5"/>
          <c:order val="6"/>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Conejos'!$AA$15:$AA$57</c:f>
              <c:numCache>
                <c:formatCode>0</c:formatCode>
                <c:ptCount val="43"/>
                <c:pt idx="1">
                  <c:v>639.17999999999995</c:v>
                </c:pt>
                <c:pt idx="2">
                  <c:v>900.8</c:v>
                </c:pt>
                <c:pt idx="3">
                  <c:v>656.59999999999991</c:v>
                </c:pt>
                <c:pt idx="4">
                  <c:v>613.01949999999999</c:v>
                </c:pt>
                <c:pt idx="5">
                  <c:v>687.15899999999999</c:v>
                </c:pt>
                <c:pt idx="9">
                  <c:v>854</c:v>
                </c:pt>
                <c:pt idx="10">
                  <c:v>763.40000000000009</c:v>
                </c:pt>
                <c:pt idx="12">
                  <c:v>720.77800000000013</c:v>
                </c:pt>
                <c:pt idx="13">
                  <c:v>666.65</c:v>
                </c:pt>
                <c:pt idx="14">
                  <c:v>861.78750000000002</c:v>
                </c:pt>
                <c:pt idx="15">
                  <c:v>744.3</c:v>
                </c:pt>
                <c:pt idx="16">
                  <c:v>830.83349999999984</c:v>
                </c:pt>
                <c:pt idx="18">
                  <c:v>1065.636</c:v>
                </c:pt>
                <c:pt idx="19">
                  <c:v>855.16199999999992</c:v>
                </c:pt>
                <c:pt idx="23" formatCode="General">
                  <c:v>529</c:v>
                </c:pt>
                <c:pt idx="24" formatCode="General">
                  <c:v>840</c:v>
                </c:pt>
                <c:pt idx="25" formatCode="General">
                  <c:v>811</c:v>
                </c:pt>
                <c:pt idx="26" formatCode="General">
                  <c:v>716</c:v>
                </c:pt>
                <c:pt idx="27" formatCode="General">
                  <c:v>827</c:v>
                </c:pt>
                <c:pt idx="28" formatCode="General">
                  <c:v>733</c:v>
                </c:pt>
                <c:pt idx="29" formatCode="General">
                  <c:v>730</c:v>
                </c:pt>
                <c:pt idx="30" formatCode="General">
                  <c:v>880</c:v>
                </c:pt>
                <c:pt idx="31" formatCode="General">
                  <c:v>29</c:v>
                </c:pt>
                <c:pt idx="32" formatCode="General">
                  <c:v>954</c:v>
                </c:pt>
                <c:pt idx="33" formatCode="General">
                  <c:v>1113</c:v>
                </c:pt>
                <c:pt idx="35" formatCode="General">
                  <c:v>978</c:v>
                </c:pt>
                <c:pt idx="36" formatCode="General">
                  <c:v>798</c:v>
                </c:pt>
                <c:pt idx="37" formatCode="General">
                  <c:v>963</c:v>
                </c:pt>
                <c:pt idx="38" formatCode="General">
                  <c:v>962</c:v>
                </c:pt>
                <c:pt idx="39" formatCode="General">
                  <c:v>923</c:v>
                </c:pt>
                <c:pt idx="40" formatCode="General">
                  <c:v>913</c:v>
                </c:pt>
                <c:pt idx="41" formatCode="General">
                  <c:v>926</c:v>
                </c:pt>
                <c:pt idx="42" formatCode="General">
                  <c:v>909</c:v>
                </c:pt>
              </c:numCache>
            </c:numRef>
          </c:yVal>
          <c:smooth val="0"/>
          <c:extLst>
            <c:ext xmlns:c16="http://schemas.microsoft.com/office/drawing/2014/chart" uri="{C3380CC4-5D6E-409C-BE32-E72D297353CC}">
              <c16:uniqueId val="{00000006-1F3A-384E-8924-98A50752F263}"/>
            </c:ext>
          </c:extLst>
        </c:ser>
        <c:dLbls>
          <c:showLegendKey val="0"/>
          <c:showVal val="0"/>
          <c:showCatName val="0"/>
          <c:showSerName val="0"/>
          <c:showPercent val="0"/>
          <c:showBubbleSize val="0"/>
        </c:dLbls>
        <c:axId val="2094087128"/>
        <c:axId val="2094108392"/>
      </c:scatterChart>
      <c:valAx>
        <c:axId val="2094087128"/>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094108392"/>
        <c:crosses val="autoZero"/>
        <c:crossBetween val="midCat"/>
        <c:majorUnit val="5"/>
        <c:minorUnit val="1"/>
      </c:valAx>
      <c:valAx>
        <c:axId val="2094108392"/>
        <c:scaling>
          <c:orientation val="minMax"/>
          <c:max val="2500"/>
          <c:min val="500"/>
        </c:scaling>
        <c:delete val="0"/>
        <c:axPos val="l"/>
        <c:majorGridlines/>
        <c:title>
          <c:tx>
            <c:rich>
              <a:bodyPr rot="-5400000" vert="horz"/>
              <a:lstStyle/>
              <a:p>
                <a:pPr>
                  <a:defRPr/>
                </a:pPr>
                <a:r>
                  <a:rPr lang="en-US"/>
                  <a:t>Ba  (ppm)</a:t>
                </a:r>
              </a:p>
            </c:rich>
          </c:tx>
          <c:overlay val="0"/>
        </c:title>
        <c:numFmt formatCode="0" sourceLinked="1"/>
        <c:majorTickMark val="out"/>
        <c:minorTickMark val="none"/>
        <c:tickLblPos val="nextTo"/>
        <c:crossAx val="2094087128"/>
        <c:crosses val="autoZero"/>
        <c:crossBetween val="midCat"/>
        <c:majorUnit val="500"/>
      </c:valAx>
    </c:plotArea>
    <c:legend>
      <c:legendPos val="r"/>
      <c:layout>
        <c:manualLayout>
          <c:xMode val="edge"/>
          <c:yMode val="edge"/>
          <c:x val="2.0560250481510299E-2"/>
          <c:y val="1.39342715473927E-2"/>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7"/>
          <c:order val="0"/>
          <c:tx>
            <c:v>Bonanza Rawley</c:v>
          </c:tx>
          <c:spPr>
            <a:ln w="31750">
              <a:noFill/>
            </a:ln>
          </c:spPr>
          <c:marker>
            <c:symbol val="plus"/>
            <c:size val="8"/>
            <c:spPr>
              <a:ln>
                <a:solidFill>
                  <a:srgbClr val="800000"/>
                </a:solidFill>
              </a:ln>
            </c:spPr>
          </c:marker>
          <c:xVal>
            <c:numRef>
              <c:f>'2G. Rawley &amp; BZT'!$I$7:$I$50</c:f>
              <c:numCache>
                <c:formatCode>0.00</c:formatCode>
                <c:ptCount val="44"/>
                <c:pt idx="0">
                  <c:v>56.58122874869327</c:v>
                </c:pt>
                <c:pt idx="1">
                  <c:v>57.248201763683554</c:v>
                </c:pt>
                <c:pt idx="2">
                  <c:v>57.412353916036288</c:v>
                </c:pt>
                <c:pt idx="3">
                  <c:v>58.044453691655804</c:v>
                </c:pt>
                <c:pt idx="4">
                  <c:v>60.487307162715183</c:v>
                </c:pt>
                <c:pt idx="5">
                  <c:v>60.758273241321689</c:v>
                </c:pt>
                <c:pt idx="6">
                  <c:v>61.056196983396795</c:v>
                </c:pt>
                <c:pt idx="7">
                  <c:v>61.263587427208442</c:v>
                </c:pt>
                <c:pt idx="8">
                  <c:v>61.418618869687855</c:v>
                </c:pt>
                <c:pt idx="9">
                  <c:v>61.534501922866582</c:v>
                </c:pt>
                <c:pt idx="10">
                  <c:v>61.668980519208453</c:v>
                </c:pt>
                <c:pt idx="11">
                  <c:v>61.880180113856532</c:v>
                </c:pt>
                <c:pt idx="12">
                  <c:v>61.93126249275349</c:v>
                </c:pt>
                <c:pt idx="13">
                  <c:v>62.199330027430541</c:v>
                </c:pt>
                <c:pt idx="14">
                  <c:v>62.564501728472784</c:v>
                </c:pt>
                <c:pt idx="15">
                  <c:v>62.599496239610424</c:v>
                </c:pt>
                <c:pt idx="16">
                  <c:v>62.91233397244531</c:v>
                </c:pt>
                <c:pt idx="17">
                  <c:v>63.183160879247517</c:v>
                </c:pt>
                <c:pt idx="18">
                  <c:v>63.254054080590066</c:v>
                </c:pt>
                <c:pt idx="19">
                  <c:v>63.339581114042417</c:v>
                </c:pt>
                <c:pt idx="20">
                  <c:v>63.952059651684216</c:v>
                </c:pt>
                <c:pt idx="21">
                  <c:v>64.261063851593718</c:v>
                </c:pt>
                <c:pt idx="22">
                  <c:v>64.381418469062694</c:v>
                </c:pt>
                <c:pt idx="23">
                  <c:v>64.401389049410085</c:v>
                </c:pt>
                <c:pt idx="24">
                  <c:v>65.690241122592269</c:v>
                </c:pt>
                <c:pt idx="25">
                  <c:v>66.560262317669284</c:v>
                </c:pt>
                <c:pt idx="26">
                  <c:v>67.549660146962879</c:v>
                </c:pt>
                <c:pt idx="27">
                  <c:v>68.497959811359422</c:v>
                </c:pt>
                <c:pt idx="28">
                  <c:v>70.015956161207768</c:v>
                </c:pt>
                <c:pt idx="29">
                  <c:v>70.34019084249222</c:v>
                </c:pt>
                <c:pt idx="30">
                  <c:v>70.638417305517493</c:v>
                </c:pt>
                <c:pt idx="31">
                  <c:v>70.654441577670141</c:v>
                </c:pt>
                <c:pt idx="32">
                  <c:v>70.777276940636668</c:v>
                </c:pt>
                <c:pt idx="33">
                  <c:v>71.230298193521193</c:v>
                </c:pt>
                <c:pt idx="34">
                  <c:v>71.931049992935669</c:v>
                </c:pt>
                <c:pt idx="35">
                  <c:v>72.047782190123684</c:v>
                </c:pt>
                <c:pt idx="36">
                  <c:v>72.252866194610959</c:v>
                </c:pt>
                <c:pt idx="37">
                  <c:v>72.399067978795216</c:v>
                </c:pt>
                <c:pt idx="40">
                  <c:v>65.109800000000007</c:v>
                </c:pt>
                <c:pt idx="41">
                  <c:v>64.4921875</c:v>
                </c:pt>
                <c:pt idx="42">
                  <c:v>65.250115553144482</c:v>
                </c:pt>
                <c:pt idx="43">
                  <c:v>66.992021102293421</c:v>
                </c:pt>
              </c:numCache>
            </c:numRef>
          </c:xVal>
          <c:yVal>
            <c:numRef>
              <c:f>'2G. Rawley &amp; BZT'!$X$7:$X$50</c:f>
              <c:numCache>
                <c:formatCode>0</c:formatCode>
                <c:ptCount val="44"/>
                <c:pt idx="0">
                  <c:v>1150</c:v>
                </c:pt>
                <c:pt idx="1">
                  <c:v>891.9</c:v>
                </c:pt>
                <c:pt idx="2">
                  <c:v>877.99800000000005</c:v>
                </c:pt>
                <c:pt idx="3">
                  <c:v>889</c:v>
                </c:pt>
                <c:pt idx="4">
                  <c:v>748.9</c:v>
                </c:pt>
                <c:pt idx="5">
                  <c:v>1190.65275</c:v>
                </c:pt>
                <c:pt idx="6">
                  <c:v>854.9</c:v>
                </c:pt>
                <c:pt idx="7">
                  <c:v>959.6</c:v>
                </c:pt>
                <c:pt idx="8">
                  <c:v>722.6</c:v>
                </c:pt>
                <c:pt idx="9">
                  <c:v>960.1</c:v>
                </c:pt>
                <c:pt idx="10">
                  <c:v>932.2</c:v>
                </c:pt>
                <c:pt idx="11">
                  <c:v>719.55580659999998</c:v>
                </c:pt>
                <c:pt idx="12">
                  <c:v>691.1</c:v>
                </c:pt>
                <c:pt idx="13">
                  <c:v>688.9</c:v>
                </c:pt>
                <c:pt idx="14">
                  <c:v>729.7</c:v>
                </c:pt>
                <c:pt idx="15">
                  <c:v>709.5</c:v>
                </c:pt>
                <c:pt idx="16">
                  <c:v>590.55279999999993</c:v>
                </c:pt>
                <c:pt idx="17">
                  <c:v>687.33839999999987</c:v>
                </c:pt>
                <c:pt idx="18">
                  <c:v>861.00300000000004</c:v>
                </c:pt>
                <c:pt idx="19">
                  <c:v>545.29999999999995</c:v>
                </c:pt>
                <c:pt idx="20">
                  <c:v>655</c:v>
                </c:pt>
                <c:pt idx="21">
                  <c:v>635</c:v>
                </c:pt>
                <c:pt idx="22">
                  <c:v>691.7</c:v>
                </c:pt>
                <c:pt idx="23">
                  <c:v>778.01355000000012</c:v>
                </c:pt>
                <c:pt idx="24">
                  <c:v>618.29999999999995</c:v>
                </c:pt>
                <c:pt idx="25">
                  <c:v>545.78699999999992</c:v>
                </c:pt>
                <c:pt idx="26">
                  <c:v>443</c:v>
                </c:pt>
                <c:pt idx="27">
                  <c:v>116</c:v>
                </c:pt>
                <c:pt idx="28">
                  <c:v>167.4</c:v>
                </c:pt>
                <c:pt idx="29">
                  <c:v>323.3</c:v>
                </c:pt>
                <c:pt idx="30">
                  <c:v>206.9</c:v>
                </c:pt>
                <c:pt idx="31">
                  <c:v>225.6</c:v>
                </c:pt>
                <c:pt idx="32">
                  <c:v>278</c:v>
                </c:pt>
                <c:pt idx="33">
                  <c:v>110.6</c:v>
                </c:pt>
                <c:pt idx="34">
                  <c:v>111.3</c:v>
                </c:pt>
                <c:pt idx="35">
                  <c:v>50.5</c:v>
                </c:pt>
                <c:pt idx="36">
                  <c:v>106.27065000000002</c:v>
                </c:pt>
                <c:pt idx="37">
                  <c:v>52.9</c:v>
                </c:pt>
                <c:pt idx="40">
                  <c:v>657</c:v>
                </c:pt>
                <c:pt idx="41">
                  <c:v>638</c:v>
                </c:pt>
                <c:pt idx="42">
                  <c:v>364.2</c:v>
                </c:pt>
                <c:pt idx="43">
                  <c:v>229.7</c:v>
                </c:pt>
              </c:numCache>
            </c:numRef>
          </c:yVal>
          <c:smooth val="0"/>
          <c:extLst>
            <c:ext xmlns:c16="http://schemas.microsoft.com/office/drawing/2014/chart" uri="{C3380CC4-5D6E-409C-BE32-E72D297353CC}">
              <c16:uniqueId val="{00000000-5B9B-5245-B1C0-4859AFF73FA9}"/>
            </c:ext>
          </c:extLst>
        </c:ser>
        <c:ser>
          <c:idx val="3"/>
          <c:order val="1"/>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Cr'!$K$5:$K$22</c:f>
              <c:numCache>
                <c:formatCode>0.00</c:formatCode>
                <c:ptCount val="18"/>
                <c:pt idx="0">
                  <c:v>55.218788302410523</c:v>
                </c:pt>
                <c:pt idx="1">
                  <c:v>56.219574042813711</c:v>
                </c:pt>
                <c:pt idx="2">
                  <c:v>57.002682130244239</c:v>
                </c:pt>
                <c:pt idx="3">
                  <c:v>59.566523663225404</c:v>
                </c:pt>
                <c:pt idx="4">
                  <c:v>59.61628800582583</c:v>
                </c:pt>
                <c:pt idx="5">
                  <c:v>59.946121475718343</c:v>
                </c:pt>
                <c:pt idx="6">
                  <c:v>60.648349320427471</c:v>
                </c:pt>
                <c:pt idx="7">
                  <c:v>62.594898585087584</c:v>
                </c:pt>
                <c:pt idx="8">
                  <c:v>66.67778581949473</c:v>
                </c:pt>
                <c:pt idx="9">
                  <c:v>67.539490738101023</c:v>
                </c:pt>
                <c:pt idx="10">
                  <c:v>67.608479912908123</c:v>
                </c:pt>
                <c:pt idx="11">
                  <c:v>67.624937895367893</c:v>
                </c:pt>
                <c:pt idx="12">
                  <c:v>68.340526928590492</c:v>
                </c:pt>
                <c:pt idx="13">
                  <c:v>68.477552543841867</c:v>
                </c:pt>
                <c:pt idx="14">
                  <c:v>69.989784467323418</c:v>
                </c:pt>
                <c:pt idx="15">
                  <c:v>71.381924503061384</c:v>
                </c:pt>
                <c:pt idx="16">
                  <c:v>72.697131724993199</c:v>
                </c:pt>
                <c:pt idx="17">
                  <c:v>73.553308465078928</c:v>
                </c:pt>
              </c:numCache>
            </c:numRef>
          </c:xVal>
          <c:yVal>
            <c:numRef>
              <c:f>'2E. Jacks Cr'!$AA$5:$AA$22</c:f>
              <c:numCache>
                <c:formatCode>0</c:formatCode>
                <c:ptCount val="18"/>
                <c:pt idx="0">
                  <c:v>1080.9000000000001</c:v>
                </c:pt>
                <c:pt idx="1">
                  <c:v>1178</c:v>
                </c:pt>
                <c:pt idx="2">
                  <c:v>1251.5</c:v>
                </c:pt>
                <c:pt idx="3">
                  <c:v>853</c:v>
                </c:pt>
                <c:pt idx="4">
                  <c:v>993.9</c:v>
                </c:pt>
                <c:pt idx="5">
                  <c:v>887.4</c:v>
                </c:pt>
                <c:pt idx="6">
                  <c:v>940.2</c:v>
                </c:pt>
                <c:pt idx="7">
                  <c:v>1048.8788</c:v>
                </c:pt>
                <c:pt idx="8">
                  <c:v>515.5</c:v>
                </c:pt>
                <c:pt idx="9">
                  <c:v>677.59960000000001</c:v>
                </c:pt>
                <c:pt idx="10">
                  <c:v>625.29999999999995</c:v>
                </c:pt>
                <c:pt idx="11">
                  <c:v>648.28280000000007</c:v>
                </c:pt>
                <c:pt idx="12">
                  <c:v>392.1</c:v>
                </c:pt>
                <c:pt idx="13">
                  <c:v>652.5</c:v>
                </c:pt>
                <c:pt idx="14">
                  <c:v>403.1</c:v>
                </c:pt>
                <c:pt idx="15">
                  <c:v>397.6</c:v>
                </c:pt>
                <c:pt idx="16" formatCode="General">
                  <c:v>169</c:v>
                </c:pt>
                <c:pt idx="17">
                  <c:v>273.39999999999998</c:v>
                </c:pt>
              </c:numCache>
            </c:numRef>
          </c:yVal>
          <c:smooth val="0"/>
          <c:extLst>
            <c:ext xmlns:c16="http://schemas.microsoft.com/office/drawing/2014/chart" uri="{C3380CC4-5D6E-409C-BE32-E72D297353CC}">
              <c16:uniqueId val="{00000001-5B9B-5245-B1C0-4859AFF73FA9}"/>
            </c:ext>
          </c:extLst>
        </c:ser>
        <c:ser>
          <c:idx val="4"/>
          <c:order val="2"/>
          <c:tx>
            <c:v>Tracy volcano</c:v>
          </c:tx>
          <c:spPr>
            <a:ln w="31750">
              <a:noFill/>
            </a:ln>
          </c:spPr>
          <c:marker>
            <c:symbol val="circle"/>
            <c:size val="6"/>
            <c:spPr>
              <a:solidFill>
                <a:srgbClr val="FFFF00"/>
              </a:solidFill>
              <a:ln>
                <a:solidFill>
                  <a:srgbClr val="660066"/>
                </a:solidFill>
              </a:ln>
            </c:spPr>
          </c:marker>
          <c:xVal>
            <c:numRef>
              <c:f>'2D. Tracy Volc'!$J$5:$J$34</c:f>
              <c:numCache>
                <c:formatCode>0.00</c:formatCode>
                <c:ptCount val="30"/>
                <c:pt idx="0">
                  <c:v>56.469187259473003</c:v>
                </c:pt>
                <c:pt idx="1">
                  <c:v>56.78812624993197</c:v>
                </c:pt>
                <c:pt idx="2">
                  <c:v>57.144313196001775</c:v>
                </c:pt>
                <c:pt idx="3">
                  <c:v>57.406383196721308</c:v>
                </c:pt>
                <c:pt idx="4">
                  <c:v>57.632950886633679</c:v>
                </c:pt>
                <c:pt idx="5">
                  <c:v>59.534188673737809</c:v>
                </c:pt>
                <c:pt idx="6">
                  <c:v>59.605595445907134</c:v>
                </c:pt>
                <c:pt idx="7">
                  <c:v>59.667847025473478</c:v>
                </c:pt>
                <c:pt idx="8">
                  <c:v>60.364987185701281</c:v>
                </c:pt>
                <c:pt idx="9">
                  <c:v>60.561359195548924</c:v>
                </c:pt>
                <c:pt idx="10">
                  <c:v>61.111482868503124</c:v>
                </c:pt>
                <c:pt idx="11">
                  <c:v>61.891833458190469</c:v>
                </c:pt>
                <c:pt idx="12">
                  <c:v>63.755956128770187</c:v>
                </c:pt>
                <c:pt idx="13">
                  <c:v>63.95270632219534</c:v>
                </c:pt>
                <c:pt idx="14">
                  <c:v>64.432382812260485</c:v>
                </c:pt>
                <c:pt idx="15">
                  <c:v>65.33918546493824</c:v>
                </c:pt>
                <c:pt idx="16">
                  <c:v>65.963618799183877</c:v>
                </c:pt>
                <c:pt idx="17">
                  <c:v>66.868690128062937</c:v>
                </c:pt>
                <c:pt idx="18">
                  <c:v>67.487101419461013</c:v>
                </c:pt>
                <c:pt idx="19">
                  <c:v>67.715492233309334</c:v>
                </c:pt>
                <c:pt idx="20">
                  <c:v>68.449453551912569</c:v>
                </c:pt>
                <c:pt idx="21">
                  <c:v>68.517460317460319</c:v>
                </c:pt>
                <c:pt idx="22">
                  <c:v>67.374651187508434</c:v>
                </c:pt>
                <c:pt idx="23">
                  <c:v>69.045073896807295</c:v>
                </c:pt>
                <c:pt idx="24">
                  <c:v>70.477532861476234</c:v>
                </c:pt>
                <c:pt idx="25">
                  <c:v>71.590406652469326</c:v>
                </c:pt>
                <c:pt idx="26">
                  <c:v>76.429481346678799</c:v>
                </c:pt>
                <c:pt idx="27">
                  <c:v>76.697803315366627</c:v>
                </c:pt>
                <c:pt idx="28">
                  <c:v>76.870092891760891</c:v>
                </c:pt>
                <c:pt idx="29">
                  <c:v>77.799364085999798</c:v>
                </c:pt>
              </c:numCache>
            </c:numRef>
          </c:xVal>
          <c:yVal>
            <c:numRef>
              <c:f>'2D. Tracy Volc'!$Z$5:$Z$34</c:f>
              <c:numCache>
                <c:formatCode>0</c:formatCode>
                <c:ptCount val="30"/>
                <c:pt idx="0">
                  <c:v>1854.56835</c:v>
                </c:pt>
                <c:pt idx="1">
                  <c:v>982.5</c:v>
                </c:pt>
                <c:pt idx="2">
                  <c:v>933.05430000000001</c:v>
                </c:pt>
                <c:pt idx="3">
                  <c:v>954</c:v>
                </c:pt>
                <c:pt idx="4">
                  <c:v>954.83025000000009</c:v>
                </c:pt>
                <c:pt idx="5">
                  <c:v>1059.0938999999998</c:v>
                </c:pt>
                <c:pt idx="6">
                  <c:v>1058.4918</c:v>
                </c:pt>
                <c:pt idx="7">
                  <c:v>1030.1931</c:v>
                </c:pt>
                <c:pt idx="8">
                  <c:v>893.71710000000007</c:v>
                </c:pt>
                <c:pt idx="9">
                  <c:v>1082.8768500000001</c:v>
                </c:pt>
                <c:pt idx="10">
                  <c:v>931.74975000000006</c:v>
                </c:pt>
                <c:pt idx="11">
                  <c:v>869.53275000000008</c:v>
                </c:pt>
                <c:pt idx="12">
                  <c:v>678</c:v>
                </c:pt>
                <c:pt idx="13">
                  <c:v>656.0883</c:v>
                </c:pt>
                <c:pt idx="14">
                  <c:v>790.25625000000002</c:v>
                </c:pt>
                <c:pt idx="15">
                  <c:v>614</c:v>
                </c:pt>
                <c:pt idx="16">
                  <c:v>685.2</c:v>
                </c:pt>
                <c:pt idx="17">
                  <c:v>725</c:v>
                </c:pt>
                <c:pt idx="18">
                  <c:v>615</c:v>
                </c:pt>
                <c:pt idx="19">
                  <c:v>609</c:v>
                </c:pt>
                <c:pt idx="20">
                  <c:v>576</c:v>
                </c:pt>
                <c:pt idx="21">
                  <c:v>601</c:v>
                </c:pt>
                <c:pt idx="22">
                  <c:v>614.04165</c:v>
                </c:pt>
                <c:pt idx="23">
                  <c:v>717.6028500000001</c:v>
                </c:pt>
                <c:pt idx="24" formatCode="General">
                  <c:v>472</c:v>
                </c:pt>
                <c:pt idx="25">
                  <c:v>581</c:v>
                </c:pt>
                <c:pt idx="26">
                  <c:v>105</c:v>
                </c:pt>
                <c:pt idx="27">
                  <c:v>44</c:v>
                </c:pt>
                <c:pt idx="28">
                  <c:v>70</c:v>
                </c:pt>
                <c:pt idx="29">
                  <c:v>107</c:v>
                </c:pt>
              </c:numCache>
            </c:numRef>
          </c:yVal>
          <c:smooth val="0"/>
          <c:extLst>
            <c:ext xmlns:c16="http://schemas.microsoft.com/office/drawing/2014/chart" uri="{C3380CC4-5D6E-409C-BE32-E72D297353CC}">
              <c16:uniqueId val="{00000002-5B9B-5245-B1C0-4859AFF73FA9}"/>
            </c:ext>
          </c:extLst>
        </c:ser>
        <c:ser>
          <c:idx val="0"/>
          <c:order val="3"/>
          <c:tx>
            <c:v>Biedell-Lime</c:v>
          </c:tx>
          <c:spPr>
            <a:ln w="31750">
              <a:noFill/>
            </a:ln>
          </c:spPr>
          <c:xVal>
            <c:numRef>
              <c:f>'2A. BLVC'!$J$5:$J$77</c:f>
              <c:numCache>
                <c:formatCode>0.00</c:formatCode>
                <c:ptCount val="73"/>
                <c:pt idx="0">
                  <c:v>55.266161664818306</c:v>
                </c:pt>
                <c:pt idx="1">
                  <c:v>57.443272503298971</c:v>
                </c:pt>
                <c:pt idx="2">
                  <c:v>63.891124198635794</c:v>
                </c:pt>
                <c:pt idx="3">
                  <c:v>61.136522290730433</c:v>
                </c:pt>
                <c:pt idx="4">
                  <c:v>63.43319557431262</c:v>
                </c:pt>
                <c:pt idx="5">
                  <c:v>67.945264851003088</c:v>
                </c:pt>
                <c:pt idx="7">
                  <c:v>62.467249787627168</c:v>
                </c:pt>
                <c:pt idx="8">
                  <c:v>65.788711839921788</c:v>
                </c:pt>
                <c:pt idx="10">
                  <c:v>58.118623770452047</c:v>
                </c:pt>
                <c:pt idx="11">
                  <c:v>59.095875097042175</c:v>
                </c:pt>
                <c:pt idx="12">
                  <c:v>60.637108320201584</c:v>
                </c:pt>
                <c:pt idx="13">
                  <c:v>73.306820491969916</c:v>
                </c:pt>
                <c:pt idx="16">
                  <c:v>62.313104750953244</c:v>
                </c:pt>
                <c:pt idx="17">
                  <c:v>62.345081653198804</c:v>
                </c:pt>
                <c:pt idx="18">
                  <c:v>67.617748864536225</c:v>
                </c:pt>
                <c:pt idx="19">
                  <c:v>56.327922678688196</c:v>
                </c:pt>
                <c:pt idx="20">
                  <c:v>62.45001732696074</c:v>
                </c:pt>
                <c:pt idx="22">
                  <c:v>63.093244401843187</c:v>
                </c:pt>
                <c:pt idx="23">
                  <c:v>64.26166748902871</c:v>
                </c:pt>
                <c:pt idx="24">
                  <c:v>63.813839519649669</c:v>
                </c:pt>
                <c:pt idx="25">
                  <c:v>65.768002269363322</c:v>
                </c:pt>
                <c:pt idx="26">
                  <c:v>70.227454683939257</c:v>
                </c:pt>
                <c:pt idx="28">
                  <c:v>68.567260096416518</c:v>
                </c:pt>
                <c:pt idx="29">
                  <c:v>68.578866415570999</c:v>
                </c:pt>
                <c:pt idx="30">
                  <c:v>71.87222591133262</c:v>
                </c:pt>
                <c:pt idx="32">
                  <c:v>56.982635269040117</c:v>
                </c:pt>
                <c:pt idx="33">
                  <c:v>60.976414706990035</c:v>
                </c:pt>
                <c:pt idx="34">
                  <c:v>64.280159618085762</c:v>
                </c:pt>
                <c:pt idx="35">
                  <c:v>70.709980596226274</c:v>
                </c:pt>
                <c:pt idx="38">
                  <c:v>65.961866392712622</c:v>
                </c:pt>
                <c:pt idx="40">
                  <c:v>64.146626333059899</c:v>
                </c:pt>
                <c:pt idx="41">
                  <c:v>65.006758801573696</c:v>
                </c:pt>
                <c:pt idx="42">
                  <c:v>67.350230037828439</c:v>
                </c:pt>
                <c:pt idx="43">
                  <c:v>67.600576078477175</c:v>
                </c:pt>
                <c:pt idx="44">
                  <c:v>68.535428917501534</c:v>
                </c:pt>
                <c:pt idx="47">
                  <c:v>55.43</c:v>
                </c:pt>
                <c:pt idx="48">
                  <c:v>55.63</c:v>
                </c:pt>
                <c:pt idx="49">
                  <c:v>56.4</c:v>
                </c:pt>
                <c:pt idx="50">
                  <c:v>59.03</c:v>
                </c:pt>
                <c:pt idx="51">
                  <c:v>60.8</c:v>
                </c:pt>
                <c:pt idx="52">
                  <c:v>60.99</c:v>
                </c:pt>
                <c:pt idx="53">
                  <c:v>61.05</c:v>
                </c:pt>
                <c:pt idx="54">
                  <c:v>61.13</c:v>
                </c:pt>
                <c:pt idx="55">
                  <c:v>62.09</c:v>
                </c:pt>
                <c:pt idx="56">
                  <c:v>62.93</c:v>
                </c:pt>
                <c:pt idx="57">
                  <c:v>63.1</c:v>
                </c:pt>
                <c:pt idx="58">
                  <c:v>63.23</c:v>
                </c:pt>
                <c:pt idx="59">
                  <c:v>63.29</c:v>
                </c:pt>
                <c:pt idx="60">
                  <c:v>63.45</c:v>
                </c:pt>
                <c:pt idx="61">
                  <c:v>63.62</c:v>
                </c:pt>
                <c:pt idx="62">
                  <c:v>63.92</c:v>
                </c:pt>
                <c:pt idx="63">
                  <c:v>64.040000000000006</c:v>
                </c:pt>
                <c:pt idx="64">
                  <c:v>64.510000000000005</c:v>
                </c:pt>
                <c:pt idx="65">
                  <c:v>65.34</c:v>
                </c:pt>
                <c:pt idx="66">
                  <c:v>65.36</c:v>
                </c:pt>
                <c:pt idx="67">
                  <c:v>65.67</c:v>
                </c:pt>
                <c:pt idx="68">
                  <c:v>65.959999999999994</c:v>
                </c:pt>
                <c:pt idx="69">
                  <c:v>66.459999999999994</c:v>
                </c:pt>
                <c:pt idx="70">
                  <c:v>66.53</c:v>
                </c:pt>
                <c:pt idx="71">
                  <c:v>66.62</c:v>
                </c:pt>
                <c:pt idx="72">
                  <c:v>67.91</c:v>
                </c:pt>
              </c:numCache>
            </c:numRef>
          </c:xVal>
          <c:yVal>
            <c:numRef>
              <c:f>'2A. BLVC'!$AC$5:$AC$77</c:f>
              <c:numCache>
                <c:formatCode>0</c:formatCode>
                <c:ptCount val="73"/>
                <c:pt idx="0">
                  <c:v>843.67506000000014</c:v>
                </c:pt>
                <c:pt idx="1">
                  <c:v>1155.9574645</c:v>
                </c:pt>
                <c:pt idx="2">
                  <c:v>699.28517999999997</c:v>
                </c:pt>
                <c:pt idx="3">
                  <c:v>1129.4086199999999</c:v>
                </c:pt>
                <c:pt idx="4">
                  <c:v>906.38501000000008</c:v>
                </c:pt>
                <c:pt idx="5">
                  <c:v>720.75414399999988</c:v>
                </c:pt>
                <c:pt idx="7">
                  <c:v>665.13688000000002</c:v>
                </c:pt>
                <c:pt idx="8">
                  <c:v>657.31645384000001</c:v>
                </c:pt>
                <c:pt idx="10">
                  <c:v>1203.1010677600002</c:v>
                </c:pt>
                <c:pt idx="11">
                  <c:v>1220.9397863200004</c:v>
                </c:pt>
                <c:pt idx="12">
                  <c:v>790.26502000000016</c:v>
                </c:pt>
                <c:pt idx="13">
                  <c:v>459</c:v>
                </c:pt>
                <c:pt idx="16">
                  <c:v>639.54216999999994</c:v>
                </c:pt>
                <c:pt idx="17">
                  <c:v>738.47961999999995</c:v>
                </c:pt>
                <c:pt idx="18">
                  <c:v>446.25835671999994</c:v>
                </c:pt>
                <c:pt idx="19">
                  <c:v>922.77472</c:v>
                </c:pt>
                <c:pt idx="20">
                  <c:v>693.49739999999997</c:v>
                </c:pt>
                <c:pt idx="22">
                  <c:v>770.26159887999995</c:v>
                </c:pt>
                <c:pt idx="23">
                  <c:v>746.66212089999999</c:v>
                </c:pt>
                <c:pt idx="24">
                  <c:v>684.15572000000009</c:v>
                </c:pt>
                <c:pt idx="25">
                  <c:v>785.08647999999994</c:v>
                </c:pt>
                <c:pt idx="26">
                  <c:v>466.45396000000005</c:v>
                </c:pt>
                <c:pt idx="28">
                  <c:v>378.24999000000003</c:v>
                </c:pt>
                <c:pt idx="29">
                  <c:v>193.99570971999995</c:v>
                </c:pt>
                <c:pt idx="30">
                  <c:v>540.86369560000003</c:v>
                </c:pt>
                <c:pt idx="32">
                  <c:v>885.30646000000002</c:v>
                </c:pt>
                <c:pt idx="33">
                  <c:v>874.13706000000002</c:v>
                </c:pt>
                <c:pt idx="34">
                  <c:v>1549.9145749299996</c:v>
                </c:pt>
                <c:pt idx="35">
                  <c:v>400.55542000000003</c:v>
                </c:pt>
                <c:pt idx="38">
                  <c:v>811.28379999999993</c:v>
                </c:pt>
                <c:pt idx="40">
                  <c:v>784</c:v>
                </c:pt>
                <c:pt idx="41">
                  <c:v>837</c:v>
                </c:pt>
                <c:pt idx="42">
                  <c:v>868</c:v>
                </c:pt>
                <c:pt idx="43">
                  <c:v>710.65766000000019</c:v>
                </c:pt>
                <c:pt idx="44">
                  <c:v>487.37120000000004</c:v>
                </c:pt>
                <c:pt idx="47" formatCode="General">
                  <c:v>830</c:v>
                </c:pt>
                <c:pt idx="48" formatCode="General">
                  <c:v>758</c:v>
                </c:pt>
                <c:pt idx="49" formatCode="General">
                  <c:v>856</c:v>
                </c:pt>
                <c:pt idx="50" formatCode="General">
                  <c:v>1178</c:v>
                </c:pt>
                <c:pt idx="51" formatCode="General">
                  <c:v>1091</c:v>
                </c:pt>
                <c:pt idx="52" formatCode="General">
                  <c:v>860</c:v>
                </c:pt>
                <c:pt idx="53" formatCode="General">
                  <c:v>1124</c:v>
                </c:pt>
                <c:pt idx="54" formatCode="General">
                  <c:v>671</c:v>
                </c:pt>
                <c:pt idx="55" formatCode="General">
                  <c:v>861</c:v>
                </c:pt>
                <c:pt idx="56" formatCode="General">
                  <c:v>873</c:v>
                </c:pt>
                <c:pt idx="57" formatCode="General">
                  <c:v>1093</c:v>
                </c:pt>
                <c:pt idx="58" formatCode="General">
                  <c:v>912</c:v>
                </c:pt>
                <c:pt idx="59" formatCode="General">
                  <c:v>843</c:v>
                </c:pt>
                <c:pt idx="60" formatCode="General">
                  <c:v>1091</c:v>
                </c:pt>
                <c:pt idx="61" formatCode="General">
                  <c:v>212</c:v>
                </c:pt>
                <c:pt idx="62" formatCode="General">
                  <c:v>893</c:v>
                </c:pt>
                <c:pt idx="63" formatCode="General">
                  <c:v>1066</c:v>
                </c:pt>
                <c:pt idx="64" formatCode="General">
                  <c:v>784</c:v>
                </c:pt>
                <c:pt idx="65" formatCode="General">
                  <c:v>665</c:v>
                </c:pt>
                <c:pt idx="66" formatCode="General">
                  <c:v>325</c:v>
                </c:pt>
                <c:pt idx="67" formatCode="General">
                  <c:v>716</c:v>
                </c:pt>
                <c:pt idx="68" formatCode="General">
                  <c:v>654</c:v>
                </c:pt>
                <c:pt idx="69" formatCode="General">
                  <c:v>745</c:v>
                </c:pt>
                <c:pt idx="70" formatCode="General">
                  <c:v>969</c:v>
                </c:pt>
                <c:pt idx="71" formatCode="General">
                  <c:v>650</c:v>
                </c:pt>
                <c:pt idx="72" formatCode="General">
                  <c:v>621</c:v>
                </c:pt>
              </c:numCache>
            </c:numRef>
          </c:yVal>
          <c:smooth val="0"/>
          <c:extLst>
            <c:ext xmlns:c16="http://schemas.microsoft.com/office/drawing/2014/chart" uri="{C3380CC4-5D6E-409C-BE32-E72D297353CC}">
              <c16:uniqueId val="{00000003-5B9B-5245-B1C0-4859AFF73FA9}"/>
            </c:ext>
          </c:extLst>
        </c:ser>
        <c:ser>
          <c:idx val="2"/>
          <c:order val="4"/>
          <c:tx>
            <c:v>Baughman</c:v>
          </c:tx>
          <c:spPr>
            <a:ln w="31750">
              <a:noFill/>
            </a:ln>
          </c:spPr>
          <c:marker>
            <c:spPr>
              <a:solidFill>
                <a:schemeClr val="accent5">
                  <a:lumMod val="20000"/>
                  <a:lumOff val="80000"/>
                </a:schemeClr>
              </a:solidFill>
              <a:ln>
                <a:solidFill>
                  <a:srgbClr val="008000"/>
                </a:solidFill>
              </a:ln>
            </c:spPr>
          </c:marker>
          <c:xVal>
            <c:numRef>
              <c:f>'2B. Baughman'!$J$6:$J$40</c:f>
              <c:numCache>
                <c:formatCode>0.00</c:formatCode>
                <c:ptCount val="35"/>
                <c:pt idx="0">
                  <c:v>56.402043306630659</c:v>
                </c:pt>
                <c:pt idx="1">
                  <c:v>64.174735132366294</c:v>
                </c:pt>
                <c:pt idx="2">
                  <c:v>71.984235331911762</c:v>
                </c:pt>
                <c:pt idx="3">
                  <c:v>68.293337637438242</c:v>
                </c:pt>
                <c:pt idx="4">
                  <c:v>70.331615400849515</c:v>
                </c:pt>
                <c:pt idx="5">
                  <c:v>58.893850191233334</c:v>
                </c:pt>
                <c:pt idx="6">
                  <c:v>62.383825169073937</c:v>
                </c:pt>
                <c:pt idx="7">
                  <c:v>58.624264421316532</c:v>
                </c:pt>
                <c:pt idx="9">
                  <c:v>66.207022972447319</c:v>
                </c:pt>
                <c:pt idx="10">
                  <c:v>72.252203236652747</c:v>
                </c:pt>
                <c:pt idx="11">
                  <c:v>72.443616374934592</c:v>
                </c:pt>
                <c:pt idx="12">
                  <c:v>57.145212860923905</c:v>
                </c:pt>
                <c:pt idx="13">
                  <c:v>57.296333384866642</c:v>
                </c:pt>
                <c:pt idx="14">
                  <c:v>57.535535559049826</c:v>
                </c:pt>
                <c:pt idx="15">
                  <c:v>53.603518157730463</c:v>
                </c:pt>
                <c:pt idx="16">
                  <c:v>55.64494777803062</c:v>
                </c:pt>
                <c:pt idx="18" formatCode="0.00_)">
                  <c:v>53.680177455132089</c:v>
                </c:pt>
                <c:pt idx="19" formatCode="0.00_)">
                  <c:v>53.846922462030378</c:v>
                </c:pt>
                <c:pt idx="20" formatCode="0.00_)">
                  <c:v>55.799755799755815</c:v>
                </c:pt>
                <c:pt idx="21" formatCode="0.00_)">
                  <c:v>56.070927669805648</c:v>
                </c:pt>
                <c:pt idx="22" formatCode="0.00_)">
                  <c:v>56.903343096656904</c:v>
                </c:pt>
                <c:pt idx="23" formatCode="0.00_)">
                  <c:v>58.494623655913976</c:v>
                </c:pt>
                <c:pt idx="24" formatCode="0.00_)">
                  <c:v>58.716426918821035</c:v>
                </c:pt>
                <c:pt idx="25" formatCode="0.00_)">
                  <c:v>61.242185924581563</c:v>
                </c:pt>
                <c:pt idx="26" formatCode="0.00_)">
                  <c:v>67.064463484292133</c:v>
                </c:pt>
                <c:pt idx="27" formatCode="0.00_)">
                  <c:v>68.520757758968145</c:v>
                </c:pt>
                <c:pt idx="28" formatCode="0.00_)">
                  <c:v>72.755889520714874</c:v>
                </c:pt>
                <c:pt idx="29" formatCode="0.00_)">
                  <c:v>73.039066463723998</c:v>
                </c:pt>
                <c:pt idx="30" formatCode="0.00_)">
                  <c:v>73.526128868594611</c:v>
                </c:pt>
                <c:pt idx="31" formatCode="0.00_)">
                  <c:v>73.764992884732663</c:v>
                </c:pt>
                <c:pt idx="32" formatCode="0.00_)">
                  <c:v>74.707307226483664</c:v>
                </c:pt>
                <c:pt idx="33" formatCode="0.00_)">
                  <c:v>75.010113268608393</c:v>
                </c:pt>
                <c:pt idx="34" formatCode="0.00_)">
                  <c:v>75.311266322502277</c:v>
                </c:pt>
              </c:numCache>
            </c:numRef>
          </c:xVal>
          <c:yVal>
            <c:numRef>
              <c:f>'2B. Baughman'!$AC$6:$AC$40</c:f>
              <c:numCache>
                <c:formatCode>0</c:formatCode>
                <c:ptCount val="35"/>
                <c:pt idx="0">
                  <c:v>759.29532000000006</c:v>
                </c:pt>
                <c:pt idx="1">
                  <c:v>499.96215999999998</c:v>
                </c:pt>
                <c:pt idx="2">
                  <c:v>251.08762000000002</c:v>
                </c:pt>
                <c:pt idx="3">
                  <c:v>443.91208000000006</c:v>
                </c:pt>
                <c:pt idx="4">
                  <c:v>310.31096019999995</c:v>
                </c:pt>
                <c:pt idx="5">
                  <c:v>936.53217555999981</c:v>
                </c:pt>
                <c:pt idx="6">
                  <c:v>766.45333311999991</c:v>
                </c:pt>
                <c:pt idx="7">
                  <c:v>716.74544319999995</c:v>
                </c:pt>
                <c:pt idx="9">
                  <c:v>462.22712511999998</c:v>
                </c:pt>
                <c:pt idx="10">
                  <c:v>226.53144412</c:v>
                </c:pt>
                <c:pt idx="11">
                  <c:v>214.25479791999996</c:v>
                </c:pt>
                <c:pt idx="12">
                  <c:v>717.93076785999995</c:v>
                </c:pt>
                <c:pt idx="13">
                  <c:v>820.67101144000003</c:v>
                </c:pt>
                <c:pt idx="14">
                  <c:v>772.16573175999997</c:v>
                </c:pt>
                <c:pt idx="15">
                  <c:v>610.21421943999997</c:v>
                </c:pt>
                <c:pt idx="16">
                  <c:v>638.67599512000004</c:v>
                </c:pt>
                <c:pt idx="18" formatCode="0_)">
                  <c:v>945</c:v>
                </c:pt>
                <c:pt idx="19" formatCode="0_)">
                  <c:v>677</c:v>
                </c:pt>
                <c:pt idx="20" formatCode="0_)">
                  <c:v>825</c:v>
                </c:pt>
                <c:pt idx="21" formatCode="0_)">
                  <c:v>815</c:v>
                </c:pt>
                <c:pt idx="22" formatCode="0_)">
                  <c:v>792</c:v>
                </c:pt>
                <c:pt idx="23" formatCode="0_)">
                  <c:v>805</c:v>
                </c:pt>
                <c:pt idx="24" formatCode="0_)">
                  <c:v>826</c:v>
                </c:pt>
                <c:pt idx="25" formatCode="0_)">
                  <c:v>574</c:v>
                </c:pt>
                <c:pt idx="26" formatCode="0_)">
                  <c:v>519</c:v>
                </c:pt>
                <c:pt idx="27" formatCode="0_)">
                  <c:v>737</c:v>
                </c:pt>
                <c:pt idx="28" formatCode="0_)">
                  <c:v>203</c:v>
                </c:pt>
                <c:pt idx="29" formatCode="0_)">
                  <c:v>199</c:v>
                </c:pt>
                <c:pt idx="30" formatCode="0_)">
                  <c:v>198</c:v>
                </c:pt>
                <c:pt idx="31" formatCode="0_)">
                  <c:v>207</c:v>
                </c:pt>
                <c:pt idx="32" formatCode="0_)">
                  <c:v>207</c:v>
                </c:pt>
                <c:pt idx="33" formatCode="0_)">
                  <c:v>197</c:v>
                </c:pt>
                <c:pt idx="34" formatCode="0_)">
                  <c:v>175</c:v>
                </c:pt>
              </c:numCache>
            </c:numRef>
          </c:yVal>
          <c:smooth val="0"/>
          <c:extLst>
            <c:ext xmlns:c16="http://schemas.microsoft.com/office/drawing/2014/chart" uri="{C3380CC4-5D6E-409C-BE32-E72D297353CC}">
              <c16:uniqueId val="{00000004-5B9B-5245-B1C0-4859AFF73FA9}"/>
            </c:ext>
          </c:extLst>
        </c:ser>
        <c:ser>
          <c:idx val="6"/>
          <c:order val="5"/>
          <c:tx>
            <c:v>Summer Coon</c:v>
          </c:tx>
          <c:spPr>
            <a:ln w="31750">
              <a:noFill/>
            </a:ln>
          </c:spPr>
          <c:marker>
            <c:symbol val="circle"/>
            <c:size val="6"/>
            <c:spPr>
              <a:solidFill>
                <a:srgbClr val="CCFFCC"/>
              </a:solidFill>
              <a:ln>
                <a:solidFill>
                  <a:srgbClr val="008000"/>
                </a:solidFill>
              </a:ln>
            </c:spPr>
          </c:marker>
          <c:xVal>
            <c:numRef>
              <c:f>'2C. Summer Coon'!$H$6:$H$46</c:f>
              <c:numCache>
                <c:formatCode>General</c:formatCode>
                <c:ptCount val="41"/>
                <c:pt idx="0">
                  <c:v>54.11</c:v>
                </c:pt>
                <c:pt idx="1">
                  <c:v>51.26</c:v>
                </c:pt>
                <c:pt idx="2" formatCode="0.00">
                  <c:v>50.8</c:v>
                </c:pt>
                <c:pt idx="3">
                  <c:v>59.88</c:v>
                </c:pt>
                <c:pt idx="4">
                  <c:v>52.65</c:v>
                </c:pt>
                <c:pt idx="5">
                  <c:v>53.93</c:v>
                </c:pt>
                <c:pt idx="7" formatCode="0.00_)">
                  <c:v>53.040505542318456</c:v>
                </c:pt>
                <c:pt idx="8" formatCode="0.00_)">
                  <c:v>54.538136445964987</c:v>
                </c:pt>
                <c:pt idx="9" formatCode="0.00_)">
                  <c:v>55.566884176182697</c:v>
                </c:pt>
                <c:pt idx="10" formatCode="0.00_)">
                  <c:v>56.264143180415545</c:v>
                </c:pt>
                <c:pt idx="11" formatCode="0.00_)">
                  <c:v>55.838079739625705</c:v>
                </c:pt>
                <c:pt idx="12" formatCode="0.00_)">
                  <c:v>57.015728476821174</c:v>
                </c:pt>
                <c:pt idx="13" formatCode="0.00_)">
                  <c:v>56.065342341433904</c:v>
                </c:pt>
                <c:pt idx="14" formatCode="0.00_)">
                  <c:v>57.020669992872413</c:v>
                </c:pt>
                <c:pt idx="15" formatCode="0.00_)">
                  <c:v>57.069122558445507</c:v>
                </c:pt>
                <c:pt idx="16" formatCode="0.00_)">
                  <c:v>58.244707285558079</c:v>
                </c:pt>
                <c:pt idx="17" formatCode="0.00_)">
                  <c:v>59.084492841298641</c:v>
                </c:pt>
                <c:pt idx="18" formatCode="0.00_)">
                  <c:v>59.366225431207376</c:v>
                </c:pt>
                <c:pt idx="19" formatCode="0.00_)">
                  <c:v>58.596837944664031</c:v>
                </c:pt>
                <c:pt idx="20" formatCode="0.00_)">
                  <c:v>60.092295345104333</c:v>
                </c:pt>
                <c:pt idx="21" formatCode="0.00_)">
                  <c:v>60.313630880579019</c:v>
                </c:pt>
                <c:pt idx="22" formatCode="0.00_)">
                  <c:v>60.177865612648219</c:v>
                </c:pt>
                <c:pt idx="23" formatCode="0.00_)">
                  <c:v>61.93977238392587</c:v>
                </c:pt>
                <c:pt idx="24" formatCode="0.00_)">
                  <c:v>62.211055276381906</c:v>
                </c:pt>
                <c:pt idx="25" formatCode="0.00_)">
                  <c:v>64.059131506005542</c:v>
                </c:pt>
                <c:pt idx="26" formatCode="0.00_)">
                  <c:v>61.262497549500097</c:v>
                </c:pt>
                <c:pt idx="27" formatCode="0.00_)">
                  <c:v>62.8</c:v>
                </c:pt>
                <c:pt idx="28" formatCode="0.00_)">
                  <c:v>62.100186989469549</c:v>
                </c:pt>
                <c:pt idx="29" formatCode="0.00_)">
                  <c:v>63.72745490981962</c:v>
                </c:pt>
                <c:pt idx="30" formatCode="0.00_)">
                  <c:v>64.766317485898469</c:v>
                </c:pt>
                <c:pt idx="31" formatCode="0.00_)">
                  <c:v>65.715995213402479</c:v>
                </c:pt>
                <c:pt idx="32" formatCode="0.00_)">
                  <c:v>65.296848760248949</c:v>
                </c:pt>
                <c:pt idx="33" formatCode="0.00_)">
                  <c:v>67.103274559193935</c:v>
                </c:pt>
                <c:pt idx="34" formatCode="0.00_)">
                  <c:v>66.171371966319981</c:v>
                </c:pt>
                <c:pt idx="35" formatCode="0.00_)">
                  <c:v>70.038910505836569</c:v>
                </c:pt>
                <c:pt idx="36" formatCode="0.00_)">
                  <c:v>68.049955747861134</c:v>
                </c:pt>
                <c:pt idx="37" formatCode="0.00_)">
                  <c:v>70.453856262003427</c:v>
                </c:pt>
                <c:pt idx="38" formatCode="0.00_)">
                  <c:v>70.228857676063257</c:v>
                </c:pt>
                <c:pt idx="39" formatCode="0.00_)">
                  <c:v>73.792394655704015</c:v>
                </c:pt>
                <c:pt idx="40" formatCode="0.00_)">
                  <c:v>74.695426403035739</c:v>
                </c:pt>
              </c:numCache>
            </c:numRef>
          </c:xVal>
          <c:yVal>
            <c:numRef>
              <c:f>'2C. Summer Coon'!$Z$6:$Z$46</c:f>
              <c:numCache>
                <c:formatCode>General</c:formatCode>
                <c:ptCount val="41"/>
                <c:pt idx="0">
                  <c:v>767</c:v>
                </c:pt>
                <c:pt idx="1">
                  <c:v>876</c:v>
                </c:pt>
                <c:pt idx="2">
                  <c:v>754</c:v>
                </c:pt>
                <c:pt idx="3">
                  <c:v>669</c:v>
                </c:pt>
                <c:pt idx="4">
                  <c:v>703</c:v>
                </c:pt>
                <c:pt idx="5">
                  <c:v>849</c:v>
                </c:pt>
                <c:pt idx="7">
                  <c:v>939</c:v>
                </c:pt>
                <c:pt idx="8">
                  <c:v>761</c:v>
                </c:pt>
                <c:pt idx="9">
                  <c:v>747</c:v>
                </c:pt>
                <c:pt idx="10">
                  <c:v>826</c:v>
                </c:pt>
                <c:pt idx="11">
                  <c:v>807</c:v>
                </c:pt>
                <c:pt idx="12">
                  <c:v>951</c:v>
                </c:pt>
                <c:pt idx="13">
                  <c:v>764</c:v>
                </c:pt>
                <c:pt idx="14">
                  <c:v>903</c:v>
                </c:pt>
                <c:pt idx="15">
                  <c:v>968</c:v>
                </c:pt>
                <c:pt idx="16">
                  <c:v>924</c:v>
                </c:pt>
                <c:pt idx="17">
                  <c:v>805</c:v>
                </c:pt>
                <c:pt idx="18">
                  <c:v>667</c:v>
                </c:pt>
                <c:pt idx="19">
                  <c:v>768</c:v>
                </c:pt>
                <c:pt idx="20">
                  <c:v>860</c:v>
                </c:pt>
                <c:pt idx="21">
                  <c:v>794</c:v>
                </c:pt>
                <c:pt idx="22">
                  <c:v>896</c:v>
                </c:pt>
                <c:pt idx="23">
                  <c:v>806</c:v>
                </c:pt>
                <c:pt idx="24">
                  <c:v>815</c:v>
                </c:pt>
                <c:pt idx="25">
                  <c:v>703</c:v>
                </c:pt>
                <c:pt idx="26">
                  <c:v>834</c:v>
                </c:pt>
                <c:pt idx="27">
                  <c:v>788</c:v>
                </c:pt>
                <c:pt idx="28">
                  <c:v>688</c:v>
                </c:pt>
                <c:pt idx="29">
                  <c:v>644</c:v>
                </c:pt>
                <c:pt idx="30">
                  <c:v>678</c:v>
                </c:pt>
                <c:pt idx="31">
                  <c:v>649</c:v>
                </c:pt>
                <c:pt idx="32">
                  <c:v>603</c:v>
                </c:pt>
                <c:pt idx="33">
                  <c:v>693</c:v>
                </c:pt>
                <c:pt idx="34">
                  <c:v>774</c:v>
                </c:pt>
                <c:pt idx="35">
                  <c:v>473</c:v>
                </c:pt>
                <c:pt idx="36">
                  <c:v>642</c:v>
                </c:pt>
                <c:pt idx="37">
                  <c:v>330</c:v>
                </c:pt>
                <c:pt idx="38">
                  <c:v>491</c:v>
                </c:pt>
                <c:pt idx="39">
                  <c:v>469</c:v>
                </c:pt>
                <c:pt idx="40">
                  <c:v>290</c:v>
                </c:pt>
              </c:numCache>
            </c:numRef>
          </c:yVal>
          <c:smooth val="0"/>
          <c:extLst>
            <c:ext xmlns:c16="http://schemas.microsoft.com/office/drawing/2014/chart" uri="{C3380CC4-5D6E-409C-BE32-E72D297353CC}">
              <c16:uniqueId val="{00000005-5B9B-5245-B1C0-4859AFF73FA9}"/>
            </c:ext>
          </c:extLst>
        </c:ser>
        <c:ser>
          <c:idx val="5"/>
          <c:order val="6"/>
          <c:tx>
            <c:v>Platoro Conejos</c:v>
          </c:tx>
          <c:spPr>
            <a:ln w="31750">
              <a:noFill/>
            </a:ln>
          </c:spPr>
          <c:marker>
            <c:symbol val="plus"/>
            <c:size val="7"/>
            <c:spPr>
              <a:ln w="12700">
                <a:solidFill>
                  <a:schemeClr val="tx1"/>
                </a:solidFill>
              </a:ln>
            </c:spPr>
          </c:marker>
          <c:xVal>
            <c:numRef>
              <c:f>'2F. Platoro Conejos'!$I$15:$I$57</c:f>
              <c:numCache>
                <c:formatCode>0.00</c:formatCode>
                <c:ptCount val="43"/>
                <c:pt idx="1">
                  <c:v>58.484293309747756</c:v>
                </c:pt>
                <c:pt idx="2">
                  <c:v>58.074898657169484</c:v>
                </c:pt>
                <c:pt idx="3">
                  <c:v>57.518948215415591</c:v>
                </c:pt>
                <c:pt idx="4">
                  <c:v>51.816955444958175</c:v>
                </c:pt>
                <c:pt idx="5">
                  <c:v>58.218154390579841</c:v>
                </c:pt>
                <c:pt idx="9">
                  <c:v>61.16887057506618</c:v>
                </c:pt>
                <c:pt idx="10">
                  <c:v>58.376503997089316</c:v>
                </c:pt>
                <c:pt idx="12">
                  <c:v>58.446565073545464</c:v>
                </c:pt>
                <c:pt idx="13">
                  <c:v>55.926874680042992</c:v>
                </c:pt>
                <c:pt idx="14">
                  <c:v>56.388740167485587</c:v>
                </c:pt>
                <c:pt idx="15">
                  <c:v>59.363927610146334</c:v>
                </c:pt>
                <c:pt idx="16">
                  <c:v>60.431731446250097</c:v>
                </c:pt>
                <c:pt idx="18">
                  <c:v>60.431688900000005</c:v>
                </c:pt>
                <c:pt idx="19">
                  <c:v>67.344106499999995</c:v>
                </c:pt>
                <c:pt idx="23" formatCode="0.00_)">
                  <c:v>55.096696212731672</c:v>
                </c:pt>
                <c:pt idx="24" formatCode="0.00_)">
                  <c:v>57.954776940313707</c:v>
                </c:pt>
                <c:pt idx="25" formatCode="0.00_)">
                  <c:v>58.763828275652074</c:v>
                </c:pt>
                <c:pt idx="26" formatCode="0.00_)">
                  <c:v>59.649482422875877</c:v>
                </c:pt>
                <c:pt idx="27" formatCode="0.00_)">
                  <c:v>60.030627871362945</c:v>
                </c:pt>
                <c:pt idx="28" formatCode="0.00_)">
                  <c:v>60.102688009664753</c:v>
                </c:pt>
                <c:pt idx="29" formatCode="0.00_)">
                  <c:v>60.865139949109412</c:v>
                </c:pt>
                <c:pt idx="30" formatCode="0.00_)">
                  <c:v>62.754091525070358</c:v>
                </c:pt>
                <c:pt idx="31" formatCode="0.00_)">
                  <c:v>62.957689178193633</c:v>
                </c:pt>
                <c:pt idx="32" formatCode="0.00_)">
                  <c:v>64.814246238870126</c:v>
                </c:pt>
                <c:pt idx="33" formatCode="0.00_)">
                  <c:v>69.862733046506875</c:v>
                </c:pt>
                <c:pt idx="35" formatCode="0.00_)">
                  <c:v>56.878705657722847</c:v>
                </c:pt>
                <c:pt idx="36" formatCode="0.00_)">
                  <c:v>56.909739928607848</c:v>
                </c:pt>
                <c:pt idx="37" formatCode="0.00_)">
                  <c:v>57.528043634866719</c:v>
                </c:pt>
                <c:pt idx="38" formatCode="0.00_)">
                  <c:v>59.502125075895577</c:v>
                </c:pt>
                <c:pt idx="39" formatCode="0.00_)">
                  <c:v>60.292137159432293</c:v>
                </c:pt>
                <c:pt idx="40" formatCode="0.00_)">
                  <c:v>62.564102564102555</c:v>
                </c:pt>
                <c:pt idx="41" formatCode="0.00_)">
                  <c:v>62.943535945695778</c:v>
                </c:pt>
                <c:pt idx="42" formatCode="0.00_)">
                  <c:v>63.571428571428569</c:v>
                </c:pt>
              </c:numCache>
            </c:numRef>
          </c:xVal>
          <c:yVal>
            <c:numRef>
              <c:f>'2F. Platoro Conejos'!$AC$15:$AC$57</c:f>
              <c:numCache>
                <c:formatCode>0</c:formatCode>
                <c:ptCount val="43"/>
                <c:pt idx="1">
                  <c:v>435.36599999999993</c:v>
                </c:pt>
                <c:pt idx="2">
                  <c:v>469.3</c:v>
                </c:pt>
                <c:pt idx="3">
                  <c:v>610.6</c:v>
                </c:pt>
                <c:pt idx="4">
                  <c:v>671.32650000000001</c:v>
                </c:pt>
                <c:pt idx="5">
                  <c:v>595.78199999999993</c:v>
                </c:pt>
                <c:pt idx="9">
                  <c:v>462.5</c:v>
                </c:pt>
                <c:pt idx="10">
                  <c:v>571.80000000000007</c:v>
                </c:pt>
                <c:pt idx="12">
                  <c:v>572.62249999999995</c:v>
                </c:pt>
                <c:pt idx="13">
                  <c:v>681.77399999999989</c:v>
                </c:pt>
                <c:pt idx="14">
                  <c:v>693.24899999999991</c:v>
                </c:pt>
                <c:pt idx="15">
                  <c:v>604.70000000000005</c:v>
                </c:pt>
                <c:pt idx="16">
                  <c:v>695.25900000000001</c:v>
                </c:pt>
                <c:pt idx="18">
                  <c:v>972.87299999999993</c:v>
                </c:pt>
                <c:pt idx="19">
                  <c:v>413.62199999999996</c:v>
                </c:pt>
                <c:pt idx="23" formatCode="General">
                  <c:v>575</c:v>
                </c:pt>
                <c:pt idx="24" formatCode="General">
                  <c:v>815</c:v>
                </c:pt>
                <c:pt idx="25" formatCode="General">
                  <c:v>616</c:v>
                </c:pt>
                <c:pt idx="26" formatCode="General">
                  <c:v>602</c:v>
                </c:pt>
                <c:pt idx="27" formatCode="General">
                  <c:v>707</c:v>
                </c:pt>
                <c:pt idx="28" formatCode="General">
                  <c:v>628</c:v>
                </c:pt>
                <c:pt idx="29" formatCode="General">
                  <c:v>640</c:v>
                </c:pt>
                <c:pt idx="30" formatCode="General">
                  <c:v>760</c:v>
                </c:pt>
                <c:pt idx="31" formatCode="General">
                  <c:v>574</c:v>
                </c:pt>
                <c:pt idx="32" formatCode="General">
                  <c:v>681</c:v>
                </c:pt>
                <c:pt idx="33" formatCode="General">
                  <c:v>648</c:v>
                </c:pt>
                <c:pt idx="35" formatCode="General">
                  <c:v>783</c:v>
                </c:pt>
                <c:pt idx="36" formatCode="General">
                  <c:v>772</c:v>
                </c:pt>
                <c:pt idx="37" formatCode="General">
                  <c:v>826</c:v>
                </c:pt>
                <c:pt idx="38" formatCode="General">
                  <c:v>852</c:v>
                </c:pt>
                <c:pt idx="39" formatCode="General">
                  <c:v>675</c:v>
                </c:pt>
                <c:pt idx="40" formatCode="General">
                  <c:v>681</c:v>
                </c:pt>
                <c:pt idx="41" formatCode="General">
                  <c:v>664</c:v>
                </c:pt>
                <c:pt idx="42" formatCode="General">
                  <c:v>785</c:v>
                </c:pt>
              </c:numCache>
            </c:numRef>
          </c:yVal>
          <c:smooth val="0"/>
          <c:extLst>
            <c:ext xmlns:c16="http://schemas.microsoft.com/office/drawing/2014/chart" uri="{C3380CC4-5D6E-409C-BE32-E72D297353CC}">
              <c16:uniqueId val="{00000006-5B9B-5245-B1C0-4859AFF73FA9}"/>
            </c:ext>
          </c:extLst>
        </c:ser>
        <c:dLbls>
          <c:showLegendKey val="0"/>
          <c:showVal val="0"/>
          <c:showCatName val="0"/>
          <c:showSerName val="0"/>
          <c:showPercent val="0"/>
          <c:showBubbleSize val="0"/>
        </c:dLbls>
        <c:axId val="2081748760"/>
        <c:axId val="2081609880"/>
      </c:scatterChart>
      <c:valAx>
        <c:axId val="2081748760"/>
        <c:scaling>
          <c:orientation val="minMax"/>
          <c:max val="80"/>
          <c:min val="50"/>
        </c:scaling>
        <c:delete val="0"/>
        <c:axPos val="b"/>
        <c:majorGridlines/>
        <c:title>
          <c:tx>
            <c:rich>
              <a:bodyPr/>
              <a:lstStyle/>
              <a:p>
                <a:pPr>
                  <a:defRPr/>
                </a:pPr>
                <a:r>
                  <a:rPr lang="en-US"/>
                  <a:t>SiO</a:t>
                </a:r>
                <a:r>
                  <a:rPr lang="en-US" baseline="-25000"/>
                  <a:t>2</a:t>
                </a:r>
                <a:r>
                  <a:rPr lang="en-US"/>
                  <a:t>  (wt %)</a:t>
                </a:r>
              </a:p>
            </c:rich>
          </c:tx>
          <c:layout>
            <c:manualLayout>
              <c:xMode val="edge"/>
              <c:yMode val="edge"/>
              <c:x val="0.41820397450318703"/>
              <c:y val="0.92510485320551195"/>
            </c:manualLayout>
          </c:layout>
          <c:overlay val="0"/>
        </c:title>
        <c:numFmt formatCode="0" sourceLinked="0"/>
        <c:majorTickMark val="out"/>
        <c:minorTickMark val="none"/>
        <c:tickLblPos val="nextTo"/>
        <c:crossAx val="2081609880"/>
        <c:crosses val="autoZero"/>
        <c:crossBetween val="midCat"/>
        <c:majorUnit val="5"/>
        <c:minorUnit val="1"/>
      </c:valAx>
      <c:valAx>
        <c:axId val="2081609880"/>
        <c:scaling>
          <c:orientation val="minMax"/>
          <c:max val="1600"/>
          <c:min val="0"/>
        </c:scaling>
        <c:delete val="0"/>
        <c:axPos val="l"/>
        <c:majorGridlines/>
        <c:title>
          <c:tx>
            <c:rich>
              <a:bodyPr rot="-5400000" vert="horz"/>
              <a:lstStyle/>
              <a:p>
                <a:pPr>
                  <a:defRPr/>
                </a:pPr>
                <a:r>
                  <a:rPr lang="en-US"/>
                  <a:t>Sr (ppm)</a:t>
                </a:r>
              </a:p>
            </c:rich>
          </c:tx>
          <c:overlay val="0"/>
        </c:title>
        <c:numFmt formatCode="0" sourceLinked="1"/>
        <c:majorTickMark val="out"/>
        <c:minorTickMark val="none"/>
        <c:tickLblPos val="nextTo"/>
        <c:crossAx val="2081748760"/>
        <c:crosses val="autoZero"/>
        <c:crossBetween val="midCat"/>
        <c:majorUnit val="400"/>
      </c:valAx>
    </c:plotArea>
    <c:legend>
      <c:legendPos val="r"/>
      <c:layout>
        <c:manualLayout>
          <c:xMode val="edge"/>
          <c:yMode val="edge"/>
          <c:x val="0.69618092610218596"/>
          <c:y val="7.0854583111203406E-2"/>
          <c:w val="0.20717077741166501"/>
          <c:h val="0.352496426263073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9.4588657187082398E-2"/>
          <c:y val="3.8945476333133597E-2"/>
          <c:w val="0.85206352411076802"/>
          <c:h val="0.82520487066138903"/>
        </c:manualLayout>
      </c:layout>
      <c:scatterChart>
        <c:scatterStyle val="lineMarker"/>
        <c:varyColors val="0"/>
        <c:ser>
          <c:idx val="1"/>
          <c:order val="0"/>
          <c:tx>
            <c:v>Bonanza Tuff (outflow)</c:v>
          </c:tx>
          <c:spPr>
            <a:ln w="31750">
              <a:noFill/>
            </a:ln>
          </c:spPr>
          <c:marker>
            <c:symbol val="diamond"/>
            <c:size val="7"/>
            <c:spPr>
              <a:noFill/>
              <a:ln>
                <a:solidFill>
                  <a:srgbClr val="800000"/>
                </a:solidFill>
              </a:ln>
            </c:spPr>
          </c:marker>
          <c:xVal>
            <c:numRef>
              <c:f>'2G. Rawley &amp; BZT'!$AD$55:$AD$87</c:f>
              <c:numCache>
                <c:formatCode>0</c:formatCode>
                <c:ptCount val="33"/>
                <c:pt idx="0">
                  <c:v>1362.1</c:v>
                </c:pt>
                <c:pt idx="1">
                  <c:v>1660</c:v>
                </c:pt>
                <c:pt idx="2">
                  <c:v>1510</c:v>
                </c:pt>
                <c:pt idx="3">
                  <c:v>1174.7</c:v>
                </c:pt>
                <c:pt idx="4">
                  <c:v>1161.3</c:v>
                </c:pt>
                <c:pt idx="5">
                  <c:v>1560</c:v>
                </c:pt>
                <c:pt idx="6">
                  <c:v>1720</c:v>
                </c:pt>
                <c:pt idx="7">
                  <c:v>1410</c:v>
                </c:pt>
                <c:pt idx="8">
                  <c:v>1200</c:v>
                </c:pt>
                <c:pt idx="9">
                  <c:v>146.69999999999999</c:v>
                </c:pt>
                <c:pt idx="10">
                  <c:v>106</c:v>
                </c:pt>
                <c:pt idx="11">
                  <c:v>511</c:v>
                </c:pt>
                <c:pt idx="12">
                  <c:v>126.3</c:v>
                </c:pt>
                <c:pt idx="13">
                  <c:v>143</c:v>
                </c:pt>
                <c:pt idx="14">
                  <c:v>157.1</c:v>
                </c:pt>
                <c:pt idx="15">
                  <c:v>411</c:v>
                </c:pt>
                <c:pt idx="17">
                  <c:v>1809.3104999999998</c:v>
                </c:pt>
                <c:pt idx="18">
                  <c:v>2148.6942000000004</c:v>
                </c:pt>
                <c:pt idx="19">
                  <c:v>1211.2245</c:v>
                </c:pt>
                <c:pt idx="20">
                  <c:v>1141.6819500000001</c:v>
                </c:pt>
                <c:pt idx="21">
                  <c:v>1730</c:v>
                </c:pt>
                <c:pt idx="22">
                  <c:v>1612.4</c:v>
                </c:pt>
                <c:pt idx="23">
                  <c:v>1476.3</c:v>
                </c:pt>
                <c:pt idx="25">
                  <c:v>1110.5999999999999</c:v>
                </c:pt>
                <c:pt idx="26">
                  <c:v>1123.2752</c:v>
                </c:pt>
                <c:pt idx="27">
                  <c:v>394.1</c:v>
                </c:pt>
                <c:pt idx="28">
                  <c:v>375.5</c:v>
                </c:pt>
                <c:pt idx="29">
                  <c:v>364.1</c:v>
                </c:pt>
                <c:pt idx="30">
                  <c:v>207.6</c:v>
                </c:pt>
                <c:pt idx="31">
                  <c:v>201</c:v>
                </c:pt>
                <c:pt idx="32">
                  <c:v>271.2</c:v>
                </c:pt>
              </c:numCache>
            </c:numRef>
          </c:xVal>
          <c:yVal>
            <c:numRef>
              <c:f>'2G. Rawley &amp; BZT'!$Z$55:$Z$87</c:f>
              <c:numCache>
                <c:formatCode>0</c:formatCode>
                <c:ptCount val="33"/>
                <c:pt idx="0">
                  <c:v>446.1</c:v>
                </c:pt>
                <c:pt idx="1">
                  <c:v>548.6</c:v>
                </c:pt>
                <c:pt idx="2">
                  <c:v>524</c:v>
                </c:pt>
                <c:pt idx="3">
                  <c:v>430.6</c:v>
                </c:pt>
                <c:pt idx="4">
                  <c:v>326.89999999999998</c:v>
                </c:pt>
                <c:pt idx="5">
                  <c:v>513</c:v>
                </c:pt>
                <c:pt idx="6">
                  <c:v>528</c:v>
                </c:pt>
                <c:pt idx="7">
                  <c:v>460</c:v>
                </c:pt>
                <c:pt idx="8">
                  <c:v>445</c:v>
                </c:pt>
                <c:pt idx="9">
                  <c:v>260.8</c:v>
                </c:pt>
                <c:pt idx="10">
                  <c:v>202</c:v>
                </c:pt>
                <c:pt idx="11">
                  <c:v>218</c:v>
                </c:pt>
                <c:pt idx="12">
                  <c:v>208</c:v>
                </c:pt>
                <c:pt idx="13">
                  <c:v>212</c:v>
                </c:pt>
                <c:pt idx="14">
                  <c:v>220.6</c:v>
                </c:pt>
                <c:pt idx="15">
                  <c:v>218</c:v>
                </c:pt>
                <c:pt idx="17">
                  <c:v>529.94835</c:v>
                </c:pt>
                <c:pt idx="18">
                  <c:v>546.80714999999998</c:v>
                </c:pt>
                <c:pt idx="19">
                  <c:v>412.33815000000004</c:v>
                </c:pt>
                <c:pt idx="20">
                  <c:v>444.14910000000003</c:v>
                </c:pt>
                <c:pt idx="21">
                  <c:v>599.79999999999995</c:v>
                </c:pt>
                <c:pt idx="22">
                  <c:v>600.20000000000005</c:v>
                </c:pt>
                <c:pt idx="23">
                  <c:v>590.5</c:v>
                </c:pt>
                <c:pt idx="25">
                  <c:v>427.6</c:v>
                </c:pt>
                <c:pt idx="26">
                  <c:v>382.72480000000002</c:v>
                </c:pt>
                <c:pt idx="27">
                  <c:v>291.10000000000002</c:v>
                </c:pt>
                <c:pt idx="28">
                  <c:v>267.3</c:v>
                </c:pt>
                <c:pt idx="29">
                  <c:v>258.89999999999998</c:v>
                </c:pt>
                <c:pt idx="30">
                  <c:v>231.9</c:v>
                </c:pt>
                <c:pt idx="31">
                  <c:v>209</c:v>
                </c:pt>
                <c:pt idx="32">
                  <c:v>223.9</c:v>
                </c:pt>
              </c:numCache>
            </c:numRef>
          </c:yVal>
          <c:smooth val="0"/>
          <c:extLst>
            <c:ext xmlns:c16="http://schemas.microsoft.com/office/drawing/2014/chart" uri="{C3380CC4-5D6E-409C-BE32-E72D297353CC}">
              <c16:uniqueId val="{00000000-495B-D743-B0DE-73ED7010571C}"/>
            </c:ext>
          </c:extLst>
        </c:ser>
        <c:ser>
          <c:idx val="7"/>
          <c:order val="1"/>
          <c:tx>
            <c:v>Bonanza Rawley</c:v>
          </c:tx>
          <c:spPr>
            <a:ln w="31750">
              <a:noFill/>
            </a:ln>
          </c:spPr>
          <c:marker>
            <c:symbol val="plus"/>
            <c:size val="8"/>
            <c:spPr>
              <a:ln>
                <a:solidFill>
                  <a:srgbClr val="800000"/>
                </a:solidFill>
              </a:ln>
            </c:spPr>
          </c:marker>
          <c:xVal>
            <c:numRef>
              <c:f>'2G. Rawley &amp; BZT'!$AD$7:$AD$46</c:f>
              <c:numCache>
                <c:formatCode>0</c:formatCode>
                <c:ptCount val="40"/>
                <c:pt idx="0">
                  <c:v>1711.6</c:v>
                </c:pt>
                <c:pt idx="1">
                  <c:v>1267.5999999999999</c:v>
                </c:pt>
                <c:pt idx="2">
                  <c:v>1380.2991999999999</c:v>
                </c:pt>
                <c:pt idx="3">
                  <c:v>1368.6</c:v>
                </c:pt>
                <c:pt idx="4">
                  <c:v>1528.1</c:v>
                </c:pt>
                <c:pt idx="5">
                  <c:v>1898.5216499999999</c:v>
                </c:pt>
                <c:pt idx="6">
                  <c:v>1244.9000000000001</c:v>
                </c:pt>
                <c:pt idx="7">
                  <c:v>1637.7</c:v>
                </c:pt>
                <c:pt idx="8">
                  <c:v>1155.8</c:v>
                </c:pt>
                <c:pt idx="9">
                  <c:v>1639.5</c:v>
                </c:pt>
                <c:pt idx="10">
                  <c:v>1797.4</c:v>
                </c:pt>
                <c:pt idx="11">
                  <c:v>1363.3176088</c:v>
                </c:pt>
                <c:pt idx="12">
                  <c:v>1463.1</c:v>
                </c:pt>
                <c:pt idx="13">
                  <c:v>1460.6</c:v>
                </c:pt>
                <c:pt idx="14">
                  <c:v>1365.5</c:v>
                </c:pt>
                <c:pt idx="15">
                  <c:v>1557.3</c:v>
                </c:pt>
                <c:pt idx="16">
                  <c:v>1406.0016000000001</c:v>
                </c:pt>
                <c:pt idx="17">
                  <c:v>1180.6036000000001</c:v>
                </c:pt>
                <c:pt idx="18">
                  <c:v>1613.92905</c:v>
                </c:pt>
                <c:pt idx="19">
                  <c:v>1284.5</c:v>
                </c:pt>
                <c:pt idx="20">
                  <c:v>1590</c:v>
                </c:pt>
                <c:pt idx="21">
                  <c:v>1570</c:v>
                </c:pt>
                <c:pt idx="22">
                  <c:v>1377.3</c:v>
                </c:pt>
                <c:pt idx="23">
                  <c:v>1391.1520500000001</c:v>
                </c:pt>
                <c:pt idx="24">
                  <c:v>1390.7</c:v>
                </c:pt>
                <c:pt idx="25">
                  <c:v>1330.758</c:v>
                </c:pt>
                <c:pt idx="26">
                  <c:v>1625.6</c:v>
                </c:pt>
                <c:pt idx="27">
                  <c:v>1210</c:v>
                </c:pt>
                <c:pt idx="28">
                  <c:v>1565.6</c:v>
                </c:pt>
                <c:pt idx="29">
                  <c:v>1225.5999999999999</c:v>
                </c:pt>
                <c:pt idx="30">
                  <c:v>1563.4</c:v>
                </c:pt>
                <c:pt idx="31">
                  <c:v>1517.2</c:v>
                </c:pt>
                <c:pt idx="32">
                  <c:v>1641.4</c:v>
                </c:pt>
                <c:pt idx="33">
                  <c:v>1157.7</c:v>
                </c:pt>
                <c:pt idx="34">
                  <c:v>987.7</c:v>
                </c:pt>
                <c:pt idx="35">
                  <c:v>453.6</c:v>
                </c:pt>
                <c:pt idx="36">
                  <c:v>1074.7485000000001</c:v>
                </c:pt>
                <c:pt idx="37">
                  <c:v>501.3</c:v>
                </c:pt>
              </c:numCache>
            </c:numRef>
          </c:xVal>
          <c:yVal>
            <c:numRef>
              <c:f>'2G. Rawley &amp; BZT'!$Z$7:$Z$50</c:f>
              <c:numCache>
                <c:formatCode>0</c:formatCode>
                <c:ptCount val="44"/>
                <c:pt idx="0">
                  <c:v>350.4</c:v>
                </c:pt>
                <c:pt idx="1">
                  <c:v>252.4</c:v>
                </c:pt>
                <c:pt idx="2">
                  <c:v>258.83120000000002</c:v>
                </c:pt>
                <c:pt idx="3">
                  <c:v>260.89999999999998</c:v>
                </c:pt>
                <c:pt idx="4">
                  <c:v>402.4</c:v>
                </c:pt>
                <c:pt idx="5">
                  <c:v>262.71630000000005</c:v>
                </c:pt>
                <c:pt idx="6">
                  <c:v>408.4</c:v>
                </c:pt>
                <c:pt idx="7">
                  <c:v>229.8</c:v>
                </c:pt>
                <c:pt idx="8">
                  <c:v>417.7</c:v>
                </c:pt>
                <c:pt idx="9">
                  <c:v>229.4</c:v>
                </c:pt>
                <c:pt idx="10">
                  <c:v>280.60000000000002</c:v>
                </c:pt>
                <c:pt idx="11">
                  <c:v>291.59137500000003</c:v>
                </c:pt>
                <c:pt idx="12">
                  <c:v>308.39999999999998</c:v>
                </c:pt>
                <c:pt idx="13">
                  <c:v>368.6</c:v>
                </c:pt>
                <c:pt idx="14">
                  <c:v>342.7</c:v>
                </c:pt>
                <c:pt idx="15">
                  <c:v>351.8</c:v>
                </c:pt>
                <c:pt idx="16">
                  <c:v>325.39640000000003</c:v>
                </c:pt>
                <c:pt idx="17">
                  <c:v>431.82040000000001</c:v>
                </c:pt>
                <c:pt idx="18">
                  <c:v>285.89715000000007</c:v>
                </c:pt>
                <c:pt idx="19">
                  <c:v>296.89999999999998</c:v>
                </c:pt>
                <c:pt idx="20">
                  <c:v>312</c:v>
                </c:pt>
                <c:pt idx="21">
                  <c:v>307</c:v>
                </c:pt>
                <c:pt idx="22">
                  <c:v>310.2</c:v>
                </c:pt>
                <c:pt idx="23">
                  <c:v>251.67780000000002</c:v>
                </c:pt>
                <c:pt idx="24">
                  <c:v>316.3</c:v>
                </c:pt>
                <c:pt idx="25">
                  <c:v>412.85399999999998</c:v>
                </c:pt>
                <c:pt idx="26">
                  <c:v>362.1</c:v>
                </c:pt>
                <c:pt idx="27">
                  <c:v>419</c:v>
                </c:pt>
                <c:pt idx="28">
                  <c:v>377.7</c:v>
                </c:pt>
                <c:pt idx="29">
                  <c:v>254.2</c:v>
                </c:pt>
                <c:pt idx="30">
                  <c:v>351.4</c:v>
                </c:pt>
                <c:pt idx="31">
                  <c:v>388.8</c:v>
                </c:pt>
                <c:pt idx="32">
                  <c:v>376.6</c:v>
                </c:pt>
                <c:pt idx="33">
                  <c:v>354.6</c:v>
                </c:pt>
                <c:pt idx="34">
                  <c:v>312.3</c:v>
                </c:pt>
                <c:pt idx="35">
                  <c:v>263.39999999999998</c:v>
                </c:pt>
                <c:pt idx="36">
                  <c:v>339.38370000000009</c:v>
                </c:pt>
                <c:pt idx="37">
                  <c:v>277.3</c:v>
                </c:pt>
                <c:pt idx="40">
                  <c:v>491</c:v>
                </c:pt>
                <c:pt idx="41">
                  <c:v>493</c:v>
                </c:pt>
                <c:pt idx="42">
                  <c:v>478.7</c:v>
                </c:pt>
                <c:pt idx="43">
                  <c:v>502.3</c:v>
                </c:pt>
              </c:numCache>
            </c:numRef>
          </c:yVal>
          <c:smooth val="0"/>
          <c:extLst>
            <c:ext xmlns:c16="http://schemas.microsoft.com/office/drawing/2014/chart" uri="{C3380CC4-5D6E-409C-BE32-E72D297353CC}">
              <c16:uniqueId val="{00000001-495B-D743-B0DE-73ED7010571C}"/>
            </c:ext>
          </c:extLst>
        </c:ser>
        <c:ser>
          <c:idx val="3"/>
          <c:order val="2"/>
          <c:tx>
            <c:v>Jacks Creek</c:v>
          </c:tx>
          <c:spPr>
            <a:ln w="31750">
              <a:noFill/>
            </a:ln>
          </c:spPr>
          <c:marker>
            <c:symbol val="square"/>
            <c:size val="6"/>
            <c:spPr>
              <a:solidFill>
                <a:schemeClr val="accent2">
                  <a:lumMod val="20000"/>
                  <a:lumOff val="80000"/>
                </a:schemeClr>
              </a:solidFill>
              <a:ln>
                <a:solidFill>
                  <a:srgbClr val="800000"/>
                </a:solidFill>
              </a:ln>
            </c:spPr>
          </c:marker>
          <c:xVal>
            <c:numRef>
              <c:f>'2E. Jacks Cr'!$AG$5:$AG$22</c:f>
              <c:numCache>
                <c:formatCode>0</c:formatCode>
                <c:ptCount val="18"/>
                <c:pt idx="0">
                  <c:v>1585.6</c:v>
                </c:pt>
                <c:pt idx="1">
                  <c:v>1755.4</c:v>
                </c:pt>
                <c:pt idx="2">
                  <c:v>1761.2</c:v>
                </c:pt>
                <c:pt idx="3">
                  <c:v>1433.9</c:v>
                </c:pt>
                <c:pt idx="4">
                  <c:v>1554.4</c:v>
                </c:pt>
                <c:pt idx="5">
                  <c:v>1553.2</c:v>
                </c:pt>
                <c:pt idx="6">
                  <c:v>1661.5</c:v>
                </c:pt>
                <c:pt idx="7">
                  <c:v>1901.3751999999999</c:v>
                </c:pt>
                <c:pt idx="8">
                  <c:v>1783.8</c:v>
                </c:pt>
                <c:pt idx="9">
                  <c:v>2080.0872000000004</c:v>
                </c:pt>
                <c:pt idx="10">
                  <c:v>2045.5</c:v>
                </c:pt>
                <c:pt idx="11">
                  <c:v>1725.7755999999999</c:v>
                </c:pt>
                <c:pt idx="12">
                  <c:v>2275.6</c:v>
                </c:pt>
                <c:pt idx="13">
                  <c:v>1959.6</c:v>
                </c:pt>
                <c:pt idx="14">
                  <c:v>1967.4</c:v>
                </c:pt>
                <c:pt idx="15">
                  <c:v>1599.6</c:v>
                </c:pt>
                <c:pt idx="16" formatCode="General">
                  <c:v>1806</c:v>
                </c:pt>
                <c:pt idx="17">
                  <c:v>1587.2</c:v>
                </c:pt>
              </c:numCache>
            </c:numRef>
          </c:xVal>
          <c:yVal>
            <c:numRef>
              <c:f>'2E. Jacks Cr'!$AC$5:$AC$22</c:f>
              <c:numCache>
                <c:formatCode>0</c:formatCode>
                <c:ptCount val="18"/>
                <c:pt idx="0">
                  <c:v>228.8</c:v>
                </c:pt>
                <c:pt idx="1">
                  <c:v>208.1</c:v>
                </c:pt>
                <c:pt idx="2">
                  <c:v>216</c:v>
                </c:pt>
                <c:pt idx="3">
                  <c:v>175.7</c:v>
                </c:pt>
                <c:pt idx="4">
                  <c:v>257.3</c:v>
                </c:pt>
                <c:pt idx="5">
                  <c:v>203.8</c:v>
                </c:pt>
                <c:pt idx="6">
                  <c:v>265.2</c:v>
                </c:pt>
                <c:pt idx="7">
                  <c:v>301.80240000000003</c:v>
                </c:pt>
                <c:pt idx="8">
                  <c:v>334.3</c:v>
                </c:pt>
                <c:pt idx="9">
                  <c:v>430.61559999999997</c:v>
                </c:pt>
                <c:pt idx="10">
                  <c:v>356.5</c:v>
                </c:pt>
                <c:pt idx="11">
                  <c:v>338.64920000000001</c:v>
                </c:pt>
                <c:pt idx="12">
                  <c:v>237.7</c:v>
                </c:pt>
                <c:pt idx="13">
                  <c:v>402.3</c:v>
                </c:pt>
                <c:pt idx="14">
                  <c:v>290.7</c:v>
                </c:pt>
                <c:pt idx="15">
                  <c:v>227.1</c:v>
                </c:pt>
                <c:pt idx="16" formatCode="General">
                  <c:v>256</c:v>
                </c:pt>
                <c:pt idx="17">
                  <c:v>133.9</c:v>
                </c:pt>
              </c:numCache>
            </c:numRef>
          </c:yVal>
          <c:smooth val="0"/>
          <c:extLst>
            <c:ext xmlns:c16="http://schemas.microsoft.com/office/drawing/2014/chart" uri="{C3380CC4-5D6E-409C-BE32-E72D297353CC}">
              <c16:uniqueId val="{00000002-495B-D743-B0DE-73ED7010571C}"/>
            </c:ext>
          </c:extLst>
        </c:ser>
        <c:ser>
          <c:idx val="4"/>
          <c:order val="3"/>
          <c:tx>
            <c:v>Tracy volcano</c:v>
          </c:tx>
          <c:spPr>
            <a:ln w="31750">
              <a:noFill/>
            </a:ln>
          </c:spPr>
          <c:marker>
            <c:symbol val="circle"/>
            <c:size val="6"/>
            <c:spPr>
              <a:solidFill>
                <a:srgbClr val="FFFF00"/>
              </a:solidFill>
              <a:ln>
                <a:solidFill>
                  <a:srgbClr val="660066"/>
                </a:solidFill>
              </a:ln>
            </c:spPr>
          </c:marker>
          <c:xVal>
            <c:numRef>
              <c:f>'2D. Tracy Volc'!$AF$5:$AF$30</c:f>
              <c:numCache>
                <c:formatCode>0</c:formatCode>
                <c:ptCount val="26"/>
                <c:pt idx="0">
                  <c:v>2091.5950500000004</c:v>
                </c:pt>
                <c:pt idx="1">
                  <c:v>1370.7</c:v>
                </c:pt>
                <c:pt idx="2">
                  <c:v>1508.36085</c:v>
                </c:pt>
                <c:pt idx="3">
                  <c:v>1610</c:v>
                </c:pt>
                <c:pt idx="4">
                  <c:v>1489.6957500000001</c:v>
                </c:pt>
                <c:pt idx="5">
                  <c:v>1698.9255000000001</c:v>
                </c:pt>
                <c:pt idx="6">
                  <c:v>1684.6758</c:v>
                </c:pt>
                <c:pt idx="7">
                  <c:v>1646.2417500000001</c:v>
                </c:pt>
                <c:pt idx="8">
                  <c:v>1847.9452500000002</c:v>
                </c:pt>
                <c:pt idx="9">
                  <c:v>1695.1122</c:v>
                </c:pt>
                <c:pt idx="10">
                  <c:v>2008.8063</c:v>
                </c:pt>
                <c:pt idx="11">
                  <c:v>1654.4704499999998</c:v>
                </c:pt>
                <c:pt idx="12">
                  <c:v>1560</c:v>
                </c:pt>
                <c:pt idx="13">
                  <c:v>1968.4656</c:v>
                </c:pt>
                <c:pt idx="14">
                  <c:v>2065.9054499999997</c:v>
                </c:pt>
                <c:pt idx="15">
                  <c:v>1510</c:v>
                </c:pt>
                <c:pt idx="16">
                  <c:v>2040.9</c:v>
                </c:pt>
                <c:pt idx="17">
                  <c:v>2430</c:v>
                </c:pt>
                <c:pt idx="18">
                  <c:v>2410</c:v>
                </c:pt>
                <c:pt idx="19">
                  <c:v>2390</c:v>
                </c:pt>
                <c:pt idx="20">
                  <c:v>2300</c:v>
                </c:pt>
                <c:pt idx="21">
                  <c:v>2330</c:v>
                </c:pt>
                <c:pt idx="22">
                  <c:v>2113.7724000000003</c:v>
                </c:pt>
                <c:pt idx="23">
                  <c:v>2075.0373</c:v>
                </c:pt>
                <c:pt idx="24" formatCode="General">
                  <c:v>1700</c:v>
                </c:pt>
                <c:pt idx="25">
                  <c:v>1950</c:v>
                </c:pt>
              </c:numCache>
            </c:numRef>
          </c:xVal>
          <c:yVal>
            <c:numRef>
              <c:f>'2D. Tracy Volc'!$AB$5:$AB$30</c:f>
              <c:numCache>
                <c:formatCode>0</c:formatCode>
                <c:ptCount val="26"/>
                <c:pt idx="0">
                  <c:v>283.9905</c:v>
                </c:pt>
                <c:pt idx="1">
                  <c:v>254.1</c:v>
                </c:pt>
                <c:pt idx="2">
                  <c:v>237.12705000000003</c:v>
                </c:pt>
                <c:pt idx="3">
                  <c:v>250</c:v>
                </c:pt>
                <c:pt idx="4">
                  <c:v>239.93685000000002</c:v>
                </c:pt>
                <c:pt idx="5">
                  <c:v>238.03020000000004</c:v>
                </c:pt>
                <c:pt idx="6">
                  <c:v>228.39660000000001</c:v>
                </c:pt>
                <c:pt idx="7">
                  <c:v>238.4316</c:v>
                </c:pt>
                <c:pt idx="8">
                  <c:v>283.08734999999996</c:v>
                </c:pt>
                <c:pt idx="9">
                  <c:v>260.20755000000003</c:v>
                </c:pt>
                <c:pt idx="10">
                  <c:v>287.50274999999999</c:v>
                </c:pt>
                <c:pt idx="11">
                  <c:v>180.83070000000004</c:v>
                </c:pt>
                <c:pt idx="12">
                  <c:v>232</c:v>
                </c:pt>
                <c:pt idx="13">
                  <c:v>316.50389999999999</c:v>
                </c:pt>
                <c:pt idx="14">
                  <c:v>319.31369999999998</c:v>
                </c:pt>
                <c:pt idx="15">
                  <c:v>231</c:v>
                </c:pt>
                <c:pt idx="16">
                  <c:v>315.3</c:v>
                </c:pt>
                <c:pt idx="17">
                  <c:v>380</c:v>
                </c:pt>
                <c:pt idx="18">
                  <c:v>401</c:v>
                </c:pt>
                <c:pt idx="19">
                  <c:v>390</c:v>
                </c:pt>
                <c:pt idx="20">
                  <c:v>363</c:v>
                </c:pt>
                <c:pt idx="21">
                  <c:v>399</c:v>
                </c:pt>
                <c:pt idx="22">
                  <c:v>328.04415</c:v>
                </c:pt>
                <c:pt idx="23">
                  <c:v>337.07565000000005</c:v>
                </c:pt>
                <c:pt idx="24" formatCode="General">
                  <c:v>247</c:v>
                </c:pt>
                <c:pt idx="25">
                  <c:v>284</c:v>
                </c:pt>
              </c:numCache>
            </c:numRef>
          </c:yVal>
          <c:smooth val="0"/>
          <c:extLst>
            <c:ext xmlns:c16="http://schemas.microsoft.com/office/drawing/2014/chart" uri="{C3380CC4-5D6E-409C-BE32-E72D297353CC}">
              <c16:uniqueId val="{00000003-495B-D743-B0DE-73ED7010571C}"/>
            </c:ext>
          </c:extLst>
        </c:ser>
        <c:ser>
          <c:idx val="0"/>
          <c:order val="4"/>
          <c:tx>
            <c:v>Biedell-Lime</c:v>
          </c:tx>
          <c:spPr>
            <a:ln w="31750">
              <a:noFill/>
            </a:ln>
          </c:spPr>
          <c:xVal>
            <c:numRef>
              <c:f>'2A. BLVC'!$AI$5:$AI$77</c:f>
              <c:numCache>
                <c:formatCode>0</c:formatCode>
                <c:ptCount val="73"/>
                <c:pt idx="0">
                  <c:v>1109.3824999999999</c:v>
                </c:pt>
                <c:pt idx="1">
                  <c:v>1461.8357080000001</c:v>
                </c:pt>
                <c:pt idx="2">
                  <c:v>1393.5124999999998</c:v>
                </c:pt>
                <c:pt idx="3">
                  <c:v>1777.2725</c:v>
                </c:pt>
                <c:pt idx="4">
                  <c:v>1590.1277399999999</c:v>
                </c:pt>
                <c:pt idx="5">
                  <c:v>1511.1163556799997</c:v>
                </c:pt>
                <c:pt idx="7">
                  <c:v>1256.9529600000001</c:v>
                </c:pt>
                <c:pt idx="8">
                  <c:v>1496.3895505599999</c:v>
                </c:pt>
                <c:pt idx="10">
                  <c:v>1832.1209051199999</c:v>
                </c:pt>
                <c:pt idx="11">
                  <c:v>2059.1923191999999</c:v>
                </c:pt>
                <c:pt idx="12">
                  <c:v>1494.27</c:v>
                </c:pt>
                <c:pt idx="13">
                  <c:v>1670</c:v>
                </c:pt>
                <c:pt idx="16">
                  <c:v>1381.6573200000003</c:v>
                </c:pt>
                <c:pt idx="17">
                  <c:v>1487.71</c:v>
                </c:pt>
                <c:pt idx="18">
                  <c:v>1507.7331707200001</c:v>
                </c:pt>
                <c:pt idx="19">
                  <c:v>1301.365</c:v>
                </c:pt>
                <c:pt idx="20">
                  <c:v>1314.1775</c:v>
                </c:pt>
                <c:pt idx="22">
                  <c:v>1482.3592835199997</c:v>
                </c:pt>
                <c:pt idx="23">
                  <c:v>1546.6486684000001</c:v>
                </c:pt>
                <c:pt idx="24">
                  <c:v>1474.5900000000001</c:v>
                </c:pt>
                <c:pt idx="25">
                  <c:v>1690.9675</c:v>
                </c:pt>
                <c:pt idx="26">
                  <c:v>1424.7749999999999</c:v>
                </c:pt>
                <c:pt idx="28">
                  <c:v>1369.6907400000002</c:v>
                </c:pt>
                <c:pt idx="29">
                  <c:v>2900.0682465999998</c:v>
                </c:pt>
                <c:pt idx="30">
                  <c:v>1774.5072553599998</c:v>
                </c:pt>
                <c:pt idx="32">
                  <c:v>2288.7474999999995</c:v>
                </c:pt>
                <c:pt idx="33">
                  <c:v>1639.7175</c:v>
                </c:pt>
                <c:pt idx="34">
                  <c:v>1653.2537058399996</c:v>
                </c:pt>
                <c:pt idx="35">
                  <c:v>1342.1886000000002</c:v>
                </c:pt>
                <c:pt idx="38">
                  <c:v>1725.9199999999998</c:v>
                </c:pt>
                <c:pt idx="40">
                  <c:v>1650</c:v>
                </c:pt>
                <c:pt idx="41">
                  <c:v>1820</c:v>
                </c:pt>
                <c:pt idx="42">
                  <c:v>1800</c:v>
                </c:pt>
                <c:pt idx="43">
                  <c:v>1521.9449999999999</c:v>
                </c:pt>
                <c:pt idx="44">
                  <c:v>1453.0649999999998</c:v>
                </c:pt>
                <c:pt idx="47">
                  <c:v>843</c:v>
                </c:pt>
                <c:pt idx="48">
                  <c:v>1100</c:v>
                </c:pt>
                <c:pt idx="49">
                  <c:v>1092</c:v>
                </c:pt>
                <c:pt idx="50">
                  <c:v>1815</c:v>
                </c:pt>
                <c:pt idx="51">
                  <c:v>1817</c:v>
                </c:pt>
                <c:pt idx="52">
                  <c:v>1638</c:v>
                </c:pt>
                <c:pt idx="53">
                  <c:v>1711</c:v>
                </c:pt>
                <c:pt idx="54">
                  <c:v>1333</c:v>
                </c:pt>
                <c:pt idx="55">
                  <c:v>1463</c:v>
                </c:pt>
                <c:pt idx="56">
                  <c:v>1475</c:v>
                </c:pt>
                <c:pt idx="57">
                  <c:v>1854</c:v>
                </c:pt>
                <c:pt idx="58">
                  <c:v>1485</c:v>
                </c:pt>
                <c:pt idx="59">
                  <c:v>1490</c:v>
                </c:pt>
                <c:pt idx="60">
                  <c:v>1760</c:v>
                </c:pt>
                <c:pt idx="61">
                  <c:v>1375</c:v>
                </c:pt>
                <c:pt idx="62">
                  <c:v>1562</c:v>
                </c:pt>
                <c:pt idx="63">
                  <c:v>1976</c:v>
                </c:pt>
                <c:pt idx="64">
                  <c:v>1396</c:v>
                </c:pt>
                <c:pt idx="65">
                  <c:v>1497</c:v>
                </c:pt>
                <c:pt idx="66">
                  <c:v>1508</c:v>
                </c:pt>
                <c:pt idx="67">
                  <c:v>1503</c:v>
                </c:pt>
                <c:pt idx="68">
                  <c:v>1303</c:v>
                </c:pt>
                <c:pt idx="69">
                  <c:v>1485</c:v>
                </c:pt>
                <c:pt idx="70">
                  <c:v>1902</c:v>
                </c:pt>
                <c:pt idx="71">
                  <c:v>1477</c:v>
                </c:pt>
                <c:pt idx="72">
                  <c:v>1513</c:v>
                </c:pt>
              </c:numCache>
            </c:numRef>
          </c:xVal>
          <c:yVal>
            <c:numRef>
              <c:f>'2A. BLVC'!$AE$5:$AE$77</c:f>
              <c:numCache>
                <c:formatCode>0</c:formatCode>
                <c:ptCount val="73"/>
                <c:pt idx="0">
                  <c:v>181.10043999999999</c:v>
                </c:pt>
                <c:pt idx="1">
                  <c:v>169.84151250000002</c:v>
                </c:pt>
                <c:pt idx="2">
                  <c:v>197.91118000000003</c:v>
                </c:pt>
                <c:pt idx="3">
                  <c:v>231.42889</c:v>
                </c:pt>
                <c:pt idx="4">
                  <c:v>224.39719999999997</c:v>
                </c:pt>
                <c:pt idx="5">
                  <c:v>337.50025000000005</c:v>
                </c:pt>
                <c:pt idx="7">
                  <c:v>199.5188</c:v>
                </c:pt>
                <c:pt idx="8">
                  <c:v>253.93405000000001</c:v>
                </c:pt>
                <c:pt idx="10">
                  <c:v>189.11929000000001</c:v>
                </c:pt>
                <c:pt idx="11">
                  <c:v>214.18915000000004</c:v>
                </c:pt>
                <c:pt idx="12">
                  <c:v>183.17583999999999</c:v>
                </c:pt>
                <c:pt idx="13">
                  <c:v>132</c:v>
                </c:pt>
                <c:pt idx="16">
                  <c:v>229.06189999999998</c:v>
                </c:pt>
                <c:pt idx="17">
                  <c:v>226.44792999999999</c:v>
                </c:pt>
                <c:pt idx="18">
                  <c:v>236.30362000000002</c:v>
                </c:pt>
                <c:pt idx="19">
                  <c:v>199.98657999999998</c:v>
                </c:pt>
                <c:pt idx="20">
                  <c:v>207.87310000000002</c:v>
                </c:pt>
                <c:pt idx="22">
                  <c:v>226.62217000000004</c:v>
                </c:pt>
                <c:pt idx="23">
                  <c:v>225.37653750000004</c:v>
                </c:pt>
                <c:pt idx="24">
                  <c:v>224.06122000000005</c:v>
                </c:pt>
                <c:pt idx="25">
                  <c:v>184.52485000000001</c:v>
                </c:pt>
                <c:pt idx="26">
                  <c:v>197.49610000000001</c:v>
                </c:pt>
                <c:pt idx="28">
                  <c:v>212.16532000000001</c:v>
                </c:pt>
                <c:pt idx="29">
                  <c:v>190.98655375000001</c:v>
                </c:pt>
                <c:pt idx="30">
                  <c:v>175.66717</c:v>
                </c:pt>
                <c:pt idx="32">
                  <c:v>170.30836000000002</c:v>
                </c:pt>
                <c:pt idx="33">
                  <c:v>221.77828000000002</c:v>
                </c:pt>
                <c:pt idx="34">
                  <c:v>172.096765</c:v>
                </c:pt>
                <c:pt idx="35">
                  <c:v>204.90911999999997</c:v>
                </c:pt>
                <c:pt idx="38">
                  <c:v>165.43117000000001</c:v>
                </c:pt>
                <c:pt idx="40">
                  <c:v>163</c:v>
                </c:pt>
                <c:pt idx="41">
                  <c:v>156</c:v>
                </c:pt>
                <c:pt idx="42">
                  <c:v>148</c:v>
                </c:pt>
                <c:pt idx="43">
                  <c:v>179.44012000000001</c:v>
                </c:pt>
                <c:pt idx="44">
                  <c:v>212.02390000000003</c:v>
                </c:pt>
                <c:pt idx="47" formatCode="General">
                  <c:v>140</c:v>
                </c:pt>
                <c:pt idx="48" formatCode="General">
                  <c:v>177</c:v>
                </c:pt>
                <c:pt idx="49" formatCode="General">
                  <c:v>195</c:v>
                </c:pt>
                <c:pt idx="50" formatCode="General">
                  <c:v>197</c:v>
                </c:pt>
                <c:pt idx="51" formatCode="General">
                  <c:v>214</c:v>
                </c:pt>
                <c:pt idx="52" formatCode="General">
                  <c:v>195</c:v>
                </c:pt>
                <c:pt idx="53" formatCode="General">
                  <c:v>244</c:v>
                </c:pt>
                <c:pt idx="54" formatCode="General">
                  <c:v>204</c:v>
                </c:pt>
                <c:pt idx="55" formatCode="General">
                  <c:v>202</c:v>
                </c:pt>
                <c:pt idx="56" formatCode="General">
                  <c:v>228</c:v>
                </c:pt>
                <c:pt idx="57" formatCode="General">
                  <c:v>224</c:v>
                </c:pt>
                <c:pt idx="58" formatCode="General">
                  <c:v>234</c:v>
                </c:pt>
                <c:pt idx="59" formatCode="General">
                  <c:v>252</c:v>
                </c:pt>
                <c:pt idx="60" formatCode="General">
                  <c:v>239</c:v>
                </c:pt>
                <c:pt idx="61" formatCode="General">
                  <c:v>200</c:v>
                </c:pt>
                <c:pt idx="62" formatCode="General">
                  <c:v>254</c:v>
                </c:pt>
                <c:pt idx="63" formatCode="General">
                  <c:v>235</c:v>
                </c:pt>
                <c:pt idx="64" formatCode="General">
                  <c:v>188</c:v>
                </c:pt>
                <c:pt idx="65" formatCode="General">
                  <c:v>250</c:v>
                </c:pt>
                <c:pt idx="66" formatCode="General">
                  <c:v>199</c:v>
                </c:pt>
                <c:pt idx="67" formatCode="General">
                  <c:v>247</c:v>
                </c:pt>
                <c:pt idx="68" formatCode="General">
                  <c:v>203</c:v>
                </c:pt>
                <c:pt idx="69" formatCode="General">
                  <c:v>220</c:v>
                </c:pt>
                <c:pt idx="70" formatCode="General">
                  <c:v>250</c:v>
                </c:pt>
                <c:pt idx="71" formatCode="General">
                  <c:v>248</c:v>
                </c:pt>
                <c:pt idx="72" formatCode="General">
                  <c:v>251</c:v>
                </c:pt>
              </c:numCache>
            </c:numRef>
          </c:yVal>
          <c:smooth val="0"/>
          <c:extLst>
            <c:ext xmlns:c16="http://schemas.microsoft.com/office/drawing/2014/chart" uri="{C3380CC4-5D6E-409C-BE32-E72D297353CC}">
              <c16:uniqueId val="{00000004-495B-D743-B0DE-73ED7010571C}"/>
            </c:ext>
          </c:extLst>
        </c:ser>
        <c:ser>
          <c:idx val="2"/>
          <c:order val="5"/>
          <c:tx>
            <c:v>Baughman</c:v>
          </c:tx>
          <c:spPr>
            <a:ln w="31750">
              <a:noFill/>
            </a:ln>
          </c:spPr>
          <c:marker>
            <c:spPr>
              <a:solidFill>
                <a:schemeClr val="accent5">
                  <a:lumMod val="20000"/>
                  <a:lumOff val="80000"/>
                </a:schemeClr>
              </a:solidFill>
              <a:ln>
                <a:solidFill>
                  <a:srgbClr val="008000"/>
                </a:solidFill>
              </a:ln>
            </c:spPr>
          </c:marker>
          <c:xVal>
            <c:numRef>
              <c:f>'2B. Baughman'!$AI$6:$AI$40</c:f>
              <c:numCache>
                <c:formatCode>0</c:formatCode>
                <c:ptCount val="35"/>
                <c:pt idx="0">
                  <c:v>1181.2350000000001</c:v>
                </c:pt>
                <c:pt idx="1">
                  <c:v>1007.9074999999999</c:v>
                </c:pt>
                <c:pt idx="2">
                  <c:v>1270.3074999999999</c:v>
                </c:pt>
                <c:pt idx="3">
                  <c:v>1654.9899999999998</c:v>
                </c:pt>
                <c:pt idx="4">
                  <c:v>1520.0579607999996</c:v>
                </c:pt>
                <c:pt idx="5">
                  <c:v>1386.5869366599998</c:v>
                </c:pt>
                <c:pt idx="6">
                  <c:v>1423.7505793599998</c:v>
                </c:pt>
                <c:pt idx="7">
                  <c:v>1203.2465243199999</c:v>
                </c:pt>
                <c:pt idx="9">
                  <c:v>1064.1676165599997</c:v>
                </c:pt>
                <c:pt idx="10">
                  <c:v>1475.9420504199998</c:v>
                </c:pt>
                <c:pt idx="11">
                  <c:v>1475.1948918399999</c:v>
                </c:pt>
                <c:pt idx="12">
                  <c:v>1226.8279637199998</c:v>
                </c:pt>
                <c:pt idx="13">
                  <c:v>1522.7584921599998</c:v>
                </c:pt>
                <c:pt idx="14">
                  <c:v>1857.4947923199998</c:v>
                </c:pt>
                <c:pt idx="15">
                  <c:v>1092.9944967999998</c:v>
                </c:pt>
                <c:pt idx="16">
                  <c:v>1256.8799564799999</c:v>
                </c:pt>
                <c:pt idx="18" formatCode="0_)">
                  <c:v>1182</c:v>
                </c:pt>
                <c:pt idx="19" formatCode="0_)">
                  <c:v>967</c:v>
                </c:pt>
                <c:pt idx="20" formatCode="0_)">
                  <c:v>1098</c:v>
                </c:pt>
                <c:pt idx="21" formatCode="0_)">
                  <c:v>1206</c:v>
                </c:pt>
                <c:pt idx="22" formatCode="0_)">
                  <c:v>1273</c:v>
                </c:pt>
                <c:pt idx="23" formatCode="0_)">
                  <c:v>1468</c:v>
                </c:pt>
                <c:pt idx="24" formatCode="0_)">
                  <c:v>1169</c:v>
                </c:pt>
                <c:pt idx="25" formatCode="0_)">
                  <c:v>1613</c:v>
                </c:pt>
                <c:pt idx="26" formatCode="0_)">
                  <c:v>1441</c:v>
                </c:pt>
                <c:pt idx="27" formatCode="0_)">
                  <c:v>1383</c:v>
                </c:pt>
                <c:pt idx="28" formatCode="0_)">
                  <c:v>1447</c:v>
                </c:pt>
                <c:pt idx="29" formatCode="0_)">
                  <c:v>1440</c:v>
                </c:pt>
                <c:pt idx="30" formatCode="0_)">
                  <c:v>1428</c:v>
                </c:pt>
                <c:pt idx="31" formatCode="0_)">
                  <c:v>1463</c:v>
                </c:pt>
                <c:pt idx="32" formatCode="0_)">
                  <c:v>1400</c:v>
                </c:pt>
                <c:pt idx="33" formatCode="0_)">
                  <c:v>1465</c:v>
                </c:pt>
                <c:pt idx="34" formatCode="0_)">
                  <c:v>1449</c:v>
                </c:pt>
              </c:numCache>
            </c:numRef>
          </c:xVal>
          <c:yVal>
            <c:numRef>
              <c:f>'2B. Baughman'!$AE$6:$AE$40</c:f>
              <c:numCache>
                <c:formatCode>0</c:formatCode>
                <c:ptCount val="35"/>
                <c:pt idx="0">
                  <c:v>224.47630000000001</c:v>
                </c:pt>
                <c:pt idx="1">
                  <c:v>159.20497</c:v>
                </c:pt>
                <c:pt idx="2">
                  <c:v>212.85406000000003</c:v>
                </c:pt>
                <c:pt idx="3">
                  <c:v>354.08503000000002</c:v>
                </c:pt>
                <c:pt idx="4">
                  <c:v>317.33066124999999</c:v>
                </c:pt>
                <c:pt idx="5">
                  <c:v>274.70532250000002</c:v>
                </c:pt>
                <c:pt idx="6">
                  <c:v>288.78727000000003</c:v>
                </c:pt>
                <c:pt idx="7">
                  <c:v>258.92764</c:v>
                </c:pt>
                <c:pt idx="9">
                  <c:v>250.69900000000004</c:v>
                </c:pt>
                <c:pt idx="10">
                  <c:v>199.361245</c:v>
                </c:pt>
                <c:pt idx="11">
                  <c:v>197.67973000000001</c:v>
                </c:pt>
                <c:pt idx="12">
                  <c:v>288.56528000000003</c:v>
                </c:pt>
                <c:pt idx="13">
                  <c:v>352.78675000000004</c:v>
                </c:pt>
                <c:pt idx="14">
                  <c:v>303.97186000000005</c:v>
                </c:pt>
                <c:pt idx="15">
                  <c:v>283.08031000000005</c:v>
                </c:pt>
                <c:pt idx="16">
                  <c:v>211.23375999999999</c:v>
                </c:pt>
                <c:pt idx="18" formatCode="0_)">
                  <c:v>215</c:v>
                </c:pt>
                <c:pt idx="19" formatCode="0_)">
                  <c:v>193</c:v>
                </c:pt>
                <c:pt idx="20" formatCode="0_)">
                  <c:v>207</c:v>
                </c:pt>
                <c:pt idx="21" formatCode="0_)">
                  <c:v>221</c:v>
                </c:pt>
                <c:pt idx="22" formatCode="0_)">
                  <c:v>233</c:v>
                </c:pt>
                <c:pt idx="23" formatCode="0_)">
                  <c:v>294</c:v>
                </c:pt>
                <c:pt idx="24" formatCode="0_)">
                  <c:v>173</c:v>
                </c:pt>
                <c:pt idx="25" formatCode="0_)">
                  <c:v>315</c:v>
                </c:pt>
                <c:pt idx="26" formatCode="0_)">
                  <c:v>262</c:v>
                </c:pt>
                <c:pt idx="27" formatCode="0_)">
                  <c:v>240</c:v>
                </c:pt>
                <c:pt idx="28" formatCode="0_)">
                  <c:v>20</c:v>
                </c:pt>
                <c:pt idx="29" formatCode="0_)">
                  <c:v>189</c:v>
                </c:pt>
                <c:pt idx="30" formatCode="0_)">
                  <c:v>156</c:v>
                </c:pt>
                <c:pt idx="31" formatCode="0_)">
                  <c:v>159</c:v>
                </c:pt>
                <c:pt idx="32" formatCode="0_)">
                  <c:v>152</c:v>
                </c:pt>
                <c:pt idx="33" formatCode="0_)">
                  <c:v>152</c:v>
                </c:pt>
                <c:pt idx="34" formatCode="0_)">
                  <c:v>244</c:v>
                </c:pt>
              </c:numCache>
            </c:numRef>
          </c:yVal>
          <c:smooth val="0"/>
          <c:extLst>
            <c:ext xmlns:c16="http://schemas.microsoft.com/office/drawing/2014/chart" uri="{C3380CC4-5D6E-409C-BE32-E72D297353CC}">
              <c16:uniqueId val="{00000005-495B-D743-B0DE-73ED7010571C}"/>
            </c:ext>
          </c:extLst>
        </c:ser>
        <c:ser>
          <c:idx val="6"/>
          <c:order val="6"/>
          <c:tx>
            <c:v>Summer Coon</c:v>
          </c:tx>
          <c:spPr>
            <a:ln w="31750">
              <a:noFill/>
            </a:ln>
          </c:spPr>
          <c:marker>
            <c:symbol val="circle"/>
            <c:size val="6"/>
            <c:spPr>
              <a:solidFill>
                <a:srgbClr val="CCFFCC"/>
              </a:solidFill>
              <a:ln>
                <a:solidFill>
                  <a:srgbClr val="008000"/>
                </a:solidFill>
              </a:ln>
            </c:spPr>
          </c:marker>
          <c:xVal>
            <c:numRef>
              <c:f>'2C. Summer Coon'!$AC$6:$AC$46</c:f>
              <c:numCache>
                <c:formatCode>General</c:formatCode>
                <c:ptCount val="41"/>
                <c:pt idx="0">
                  <c:v>1220</c:v>
                </c:pt>
                <c:pt idx="1">
                  <c:v>1310</c:v>
                </c:pt>
                <c:pt idx="2">
                  <c:v>967</c:v>
                </c:pt>
                <c:pt idx="3">
                  <c:v>1120</c:v>
                </c:pt>
                <c:pt idx="4">
                  <c:v>1170</c:v>
                </c:pt>
                <c:pt idx="5">
                  <c:v>1320</c:v>
                </c:pt>
                <c:pt idx="7">
                  <c:v>1005</c:v>
                </c:pt>
                <c:pt idx="8">
                  <c:v>990</c:v>
                </c:pt>
                <c:pt idx="9">
                  <c:v>987</c:v>
                </c:pt>
                <c:pt idx="10">
                  <c:v>1252</c:v>
                </c:pt>
                <c:pt idx="11">
                  <c:v>1124</c:v>
                </c:pt>
                <c:pt idx="12">
                  <c:v>1239</c:v>
                </c:pt>
                <c:pt idx="13">
                  <c:v>1002</c:v>
                </c:pt>
                <c:pt idx="14">
                  <c:v>1273</c:v>
                </c:pt>
                <c:pt idx="15">
                  <c:v>1269</c:v>
                </c:pt>
                <c:pt idx="16">
                  <c:v>1223</c:v>
                </c:pt>
                <c:pt idx="17">
                  <c:v>1242</c:v>
                </c:pt>
                <c:pt idx="18">
                  <c:v>1119</c:v>
                </c:pt>
                <c:pt idx="19">
                  <c:v>1172</c:v>
                </c:pt>
                <c:pt idx="20">
                  <c:v>1266</c:v>
                </c:pt>
                <c:pt idx="21">
                  <c:v>1217</c:v>
                </c:pt>
                <c:pt idx="22">
                  <c:v>1213</c:v>
                </c:pt>
                <c:pt idx="23">
                  <c:v>1311</c:v>
                </c:pt>
                <c:pt idx="24">
                  <c:v>1232</c:v>
                </c:pt>
                <c:pt idx="25">
                  <c:v>1236</c:v>
                </c:pt>
                <c:pt idx="26">
                  <c:v>1258</c:v>
                </c:pt>
                <c:pt idx="27">
                  <c:v>1298</c:v>
                </c:pt>
                <c:pt idx="28">
                  <c:v>1240</c:v>
                </c:pt>
                <c:pt idx="29">
                  <c:v>1412</c:v>
                </c:pt>
                <c:pt idx="30">
                  <c:v>1244</c:v>
                </c:pt>
                <c:pt idx="31">
                  <c:v>1306</c:v>
                </c:pt>
                <c:pt idx="32">
                  <c:v>1448</c:v>
                </c:pt>
                <c:pt idx="33">
                  <c:v>1404</c:v>
                </c:pt>
                <c:pt idx="34">
                  <c:v>1214</c:v>
                </c:pt>
                <c:pt idx="35">
                  <c:v>1717</c:v>
                </c:pt>
                <c:pt idx="36">
                  <c:v>1448</c:v>
                </c:pt>
                <c:pt idx="37">
                  <c:v>1558</c:v>
                </c:pt>
                <c:pt idx="38">
                  <c:v>1541</c:v>
                </c:pt>
                <c:pt idx="39">
                  <c:v>1729</c:v>
                </c:pt>
                <c:pt idx="40">
                  <c:v>1533</c:v>
                </c:pt>
              </c:numCache>
            </c:numRef>
          </c:xVal>
          <c:yVal>
            <c:numRef>
              <c:f>'2C. Summer Coon'!$AA$6:$AA$46</c:f>
              <c:numCache>
                <c:formatCode>General</c:formatCode>
                <c:ptCount val="41"/>
                <c:pt idx="0">
                  <c:v>199</c:v>
                </c:pt>
                <c:pt idx="1">
                  <c:v>169</c:v>
                </c:pt>
                <c:pt idx="2">
                  <c:v>155</c:v>
                </c:pt>
                <c:pt idx="3">
                  <c:v>170</c:v>
                </c:pt>
                <c:pt idx="4">
                  <c:v>262</c:v>
                </c:pt>
                <c:pt idx="5">
                  <c:v>221</c:v>
                </c:pt>
                <c:pt idx="7">
                  <c:v>180</c:v>
                </c:pt>
                <c:pt idx="8">
                  <c:v>199</c:v>
                </c:pt>
                <c:pt idx="9">
                  <c:v>212</c:v>
                </c:pt>
                <c:pt idx="10">
                  <c:v>210</c:v>
                </c:pt>
                <c:pt idx="11">
                  <c:v>178</c:v>
                </c:pt>
                <c:pt idx="12">
                  <c:v>201</c:v>
                </c:pt>
                <c:pt idx="13">
                  <c:v>183</c:v>
                </c:pt>
                <c:pt idx="14">
                  <c:v>192</c:v>
                </c:pt>
                <c:pt idx="15">
                  <c:v>190</c:v>
                </c:pt>
                <c:pt idx="16">
                  <c:v>182</c:v>
                </c:pt>
                <c:pt idx="17">
                  <c:v>194</c:v>
                </c:pt>
                <c:pt idx="18">
                  <c:v>154</c:v>
                </c:pt>
                <c:pt idx="19">
                  <c:v>217</c:v>
                </c:pt>
                <c:pt idx="20">
                  <c:v>238</c:v>
                </c:pt>
                <c:pt idx="21">
                  <c:v>189</c:v>
                </c:pt>
                <c:pt idx="22">
                  <c:v>207</c:v>
                </c:pt>
                <c:pt idx="23">
                  <c:v>345</c:v>
                </c:pt>
                <c:pt idx="24">
                  <c:v>199</c:v>
                </c:pt>
                <c:pt idx="25">
                  <c:v>217</c:v>
                </c:pt>
                <c:pt idx="26">
                  <c:v>203</c:v>
                </c:pt>
                <c:pt idx="27">
                  <c:v>189</c:v>
                </c:pt>
                <c:pt idx="28">
                  <c:v>222</c:v>
                </c:pt>
                <c:pt idx="29">
                  <c:v>233</c:v>
                </c:pt>
                <c:pt idx="30">
                  <c:v>228</c:v>
                </c:pt>
                <c:pt idx="31">
                  <c:v>183</c:v>
                </c:pt>
                <c:pt idx="32">
                  <c:v>257</c:v>
                </c:pt>
                <c:pt idx="33">
                  <c:v>216</c:v>
                </c:pt>
                <c:pt idx="34">
                  <c:v>212</c:v>
                </c:pt>
                <c:pt idx="35">
                  <c:v>279</c:v>
                </c:pt>
                <c:pt idx="36">
                  <c:v>193</c:v>
                </c:pt>
                <c:pt idx="37">
                  <c:v>193</c:v>
                </c:pt>
                <c:pt idx="38">
                  <c:v>280</c:v>
                </c:pt>
                <c:pt idx="39">
                  <c:v>297</c:v>
                </c:pt>
                <c:pt idx="40">
                  <c:v>180</c:v>
                </c:pt>
              </c:numCache>
            </c:numRef>
          </c:yVal>
          <c:smooth val="0"/>
          <c:extLst>
            <c:ext xmlns:c16="http://schemas.microsoft.com/office/drawing/2014/chart" uri="{C3380CC4-5D6E-409C-BE32-E72D297353CC}">
              <c16:uniqueId val="{00000006-495B-D743-B0DE-73ED7010571C}"/>
            </c:ext>
          </c:extLst>
        </c:ser>
        <c:ser>
          <c:idx val="5"/>
          <c:order val="7"/>
          <c:tx>
            <c:v>Platoro Conejos</c:v>
          </c:tx>
          <c:spPr>
            <a:ln w="31750">
              <a:noFill/>
            </a:ln>
          </c:spPr>
          <c:marker>
            <c:symbol val="plus"/>
            <c:size val="7"/>
            <c:spPr>
              <a:ln w="12700">
                <a:solidFill>
                  <a:schemeClr val="tx1"/>
                </a:solidFill>
              </a:ln>
            </c:spPr>
          </c:marker>
          <c:xVal>
            <c:numRef>
              <c:f>'2F. Platoro Conejos'!$AA$16:$AA$57</c:f>
              <c:numCache>
                <c:formatCode>0</c:formatCode>
                <c:ptCount val="42"/>
                <c:pt idx="0">
                  <c:v>639.17999999999995</c:v>
                </c:pt>
                <c:pt idx="1">
                  <c:v>900.8</c:v>
                </c:pt>
                <c:pt idx="2">
                  <c:v>656.59999999999991</c:v>
                </c:pt>
                <c:pt idx="3">
                  <c:v>613.01949999999999</c:v>
                </c:pt>
                <c:pt idx="4">
                  <c:v>687.15899999999999</c:v>
                </c:pt>
                <c:pt idx="8">
                  <c:v>854</c:v>
                </c:pt>
                <c:pt idx="9">
                  <c:v>763.40000000000009</c:v>
                </c:pt>
                <c:pt idx="11">
                  <c:v>720.77800000000013</c:v>
                </c:pt>
                <c:pt idx="12">
                  <c:v>666.65</c:v>
                </c:pt>
                <c:pt idx="13">
                  <c:v>861.78750000000002</c:v>
                </c:pt>
                <c:pt idx="14">
                  <c:v>744.3</c:v>
                </c:pt>
                <c:pt idx="15">
                  <c:v>830.83349999999984</c:v>
                </c:pt>
                <c:pt idx="17">
                  <c:v>1065.636</c:v>
                </c:pt>
                <c:pt idx="18">
                  <c:v>855.16199999999992</c:v>
                </c:pt>
                <c:pt idx="22" formatCode="General">
                  <c:v>529</c:v>
                </c:pt>
                <c:pt idx="23" formatCode="General">
                  <c:v>840</c:v>
                </c:pt>
                <c:pt idx="24" formatCode="General">
                  <c:v>811</c:v>
                </c:pt>
                <c:pt idx="25" formatCode="General">
                  <c:v>716</c:v>
                </c:pt>
                <c:pt idx="26" formatCode="General">
                  <c:v>827</c:v>
                </c:pt>
                <c:pt idx="27" formatCode="General">
                  <c:v>733</c:v>
                </c:pt>
                <c:pt idx="28" formatCode="General">
                  <c:v>730</c:v>
                </c:pt>
                <c:pt idx="29" formatCode="General">
                  <c:v>880</c:v>
                </c:pt>
                <c:pt idx="30" formatCode="General">
                  <c:v>29</c:v>
                </c:pt>
                <c:pt idx="31" formatCode="General">
                  <c:v>954</c:v>
                </c:pt>
                <c:pt idx="32" formatCode="General">
                  <c:v>1113</c:v>
                </c:pt>
                <c:pt idx="34" formatCode="General">
                  <c:v>978</c:v>
                </c:pt>
                <c:pt idx="35" formatCode="General">
                  <c:v>798</c:v>
                </c:pt>
                <c:pt idx="36" formatCode="General">
                  <c:v>963</c:v>
                </c:pt>
                <c:pt idx="37" formatCode="General">
                  <c:v>962</c:v>
                </c:pt>
                <c:pt idx="38" formatCode="General">
                  <c:v>923</c:v>
                </c:pt>
                <c:pt idx="39" formatCode="General">
                  <c:v>913</c:v>
                </c:pt>
                <c:pt idx="40" formatCode="General">
                  <c:v>926</c:v>
                </c:pt>
                <c:pt idx="41" formatCode="General">
                  <c:v>909</c:v>
                </c:pt>
              </c:numCache>
            </c:numRef>
          </c:xVal>
          <c:yVal>
            <c:numRef>
              <c:f>'2F. Platoro Conejos'!$AD$15:$AD$57</c:f>
              <c:numCache>
                <c:formatCode>0</c:formatCode>
                <c:ptCount val="43"/>
                <c:pt idx="1">
                  <c:v>202.77395999999999</c:v>
                </c:pt>
                <c:pt idx="2">
                  <c:v>155.7088</c:v>
                </c:pt>
                <c:pt idx="3">
                  <c:v>151.6112</c:v>
                </c:pt>
                <c:pt idx="4">
                  <c:v>123.9682</c:v>
                </c:pt>
                <c:pt idx="5">
                  <c:v>155.73339999999999</c:v>
                </c:pt>
                <c:pt idx="9">
                  <c:v>158.40089999999998</c:v>
                </c:pt>
                <c:pt idx="10">
                  <c:v>151.25733</c:v>
                </c:pt>
                <c:pt idx="12">
                  <c:v>217.37220000000002</c:v>
                </c:pt>
                <c:pt idx="13">
                  <c:v>218.81447999999997</c:v>
                </c:pt>
                <c:pt idx="14">
                  <c:v>206.9973</c:v>
                </c:pt>
                <c:pt idx="15">
                  <c:v>225.95</c:v>
                </c:pt>
                <c:pt idx="16">
                  <c:v>178.005</c:v>
                </c:pt>
                <c:pt idx="18">
                  <c:v>160.29749999999999</c:v>
                </c:pt>
                <c:pt idx="19">
                  <c:v>184.61850000000001</c:v>
                </c:pt>
                <c:pt idx="23" formatCode="General">
                  <c:v>144</c:v>
                </c:pt>
                <c:pt idx="24" formatCode="General">
                  <c:v>174</c:v>
                </c:pt>
                <c:pt idx="25" formatCode="General">
                  <c:v>215</c:v>
                </c:pt>
                <c:pt idx="26" formatCode="General">
                  <c:v>157</c:v>
                </c:pt>
                <c:pt idx="27" formatCode="General">
                  <c:v>183</c:v>
                </c:pt>
                <c:pt idx="28" formatCode="General">
                  <c:v>253</c:v>
                </c:pt>
                <c:pt idx="29" formatCode="General">
                  <c:v>200</c:v>
                </c:pt>
                <c:pt idx="30" formatCode="General">
                  <c:v>196</c:v>
                </c:pt>
                <c:pt idx="31" formatCode="General">
                  <c:v>229</c:v>
                </c:pt>
                <c:pt idx="32" formatCode="General">
                  <c:v>175</c:v>
                </c:pt>
                <c:pt idx="33" formatCode="General">
                  <c:v>153</c:v>
                </c:pt>
                <c:pt idx="35" formatCode="General">
                  <c:v>151</c:v>
                </c:pt>
                <c:pt idx="36" formatCode="General">
                  <c:v>134</c:v>
                </c:pt>
                <c:pt idx="37" formatCode="General">
                  <c:v>143</c:v>
                </c:pt>
                <c:pt idx="38" formatCode="General">
                  <c:v>149</c:v>
                </c:pt>
                <c:pt idx="39" formatCode="General">
                  <c:v>143</c:v>
                </c:pt>
                <c:pt idx="40" formatCode="General">
                  <c:v>155</c:v>
                </c:pt>
                <c:pt idx="41" formatCode="General">
                  <c:v>156</c:v>
                </c:pt>
                <c:pt idx="42" formatCode="General">
                  <c:v>160</c:v>
                </c:pt>
              </c:numCache>
            </c:numRef>
          </c:yVal>
          <c:smooth val="0"/>
          <c:extLst>
            <c:ext xmlns:c16="http://schemas.microsoft.com/office/drawing/2014/chart" uri="{C3380CC4-5D6E-409C-BE32-E72D297353CC}">
              <c16:uniqueId val="{00000007-495B-D743-B0DE-73ED7010571C}"/>
            </c:ext>
          </c:extLst>
        </c:ser>
        <c:dLbls>
          <c:showLegendKey val="0"/>
          <c:showVal val="0"/>
          <c:showCatName val="0"/>
          <c:showSerName val="0"/>
          <c:showPercent val="0"/>
          <c:showBubbleSize val="0"/>
        </c:dLbls>
        <c:axId val="2094784120"/>
        <c:axId val="2094602792"/>
      </c:scatterChart>
      <c:valAx>
        <c:axId val="2094784120"/>
        <c:scaling>
          <c:orientation val="minMax"/>
          <c:max val="2500"/>
          <c:min val="0"/>
        </c:scaling>
        <c:delete val="0"/>
        <c:axPos val="b"/>
        <c:majorGridlines/>
        <c:title>
          <c:tx>
            <c:rich>
              <a:bodyPr/>
              <a:lstStyle/>
              <a:p>
                <a:pPr>
                  <a:defRPr/>
                </a:pPr>
                <a:r>
                  <a:rPr lang="en-US"/>
                  <a:t>Ba (ppm)</a:t>
                </a:r>
              </a:p>
            </c:rich>
          </c:tx>
          <c:layout>
            <c:manualLayout>
              <c:xMode val="edge"/>
              <c:yMode val="edge"/>
              <c:x val="0.41820397450318703"/>
              <c:y val="0.92510485320551195"/>
            </c:manualLayout>
          </c:layout>
          <c:overlay val="0"/>
        </c:title>
        <c:numFmt formatCode="0" sourceLinked="0"/>
        <c:majorTickMark val="out"/>
        <c:minorTickMark val="none"/>
        <c:tickLblPos val="nextTo"/>
        <c:crossAx val="2094602792"/>
        <c:crosses val="autoZero"/>
        <c:crossBetween val="midCat"/>
        <c:majorUnit val="500"/>
        <c:minorUnit val="1"/>
      </c:valAx>
      <c:valAx>
        <c:axId val="2094602792"/>
        <c:scaling>
          <c:orientation val="minMax"/>
          <c:max val="600"/>
          <c:min val="100"/>
        </c:scaling>
        <c:delete val="0"/>
        <c:axPos val="l"/>
        <c:majorGridlines/>
        <c:title>
          <c:tx>
            <c:rich>
              <a:bodyPr rot="-5400000" vert="horz"/>
              <a:lstStyle/>
              <a:p>
                <a:pPr>
                  <a:defRPr/>
                </a:pPr>
                <a:r>
                  <a:rPr lang="en-US"/>
                  <a:t>Zr (ppm)</a:t>
                </a:r>
              </a:p>
            </c:rich>
          </c:tx>
          <c:overlay val="0"/>
        </c:title>
        <c:numFmt formatCode="0" sourceLinked="1"/>
        <c:majorTickMark val="out"/>
        <c:minorTickMark val="none"/>
        <c:tickLblPos val="nextTo"/>
        <c:crossAx val="2094784120"/>
        <c:crosses val="autoZero"/>
        <c:crossBetween val="midCat"/>
        <c:majorUnit val="100"/>
      </c:valAx>
    </c:plotArea>
    <c:legend>
      <c:legendPos val="r"/>
      <c:layout>
        <c:manualLayout>
          <c:xMode val="edge"/>
          <c:yMode val="edge"/>
          <c:x val="0.120305178247831"/>
          <c:y val="2.2921689162731199E-2"/>
          <c:w val="0.22850778581394199"/>
          <c:h val="0.48131607874959298"/>
        </c:manualLayout>
      </c:layout>
      <c:overlay val="1"/>
      <c:spPr>
        <a:solidFill>
          <a:schemeClr val="bg1">
            <a:lumMod val="95000"/>
          </a:schemeClr>
        </a:solidFill>
        <a:ln>
          <a:solidFill>
            <a:schemeClr val="tx1"/>
          </a:solidFill>
        </a:ln>
      </c:spPr>
    </c:legend>
    <c:plotVisOnly val="1"/>
    <c:dispBlanksAs val="gap"/>
    <c:showDLblsOverMax val="0"/>
  </c:chart>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8</xdr:col>
      <xdr:colOff>772160</xdr:colOff>
      <xdr:row>0</xdr:row>
      <xdr:rowOff>55033</xdr:rowOff>
    </xdr:from>
    <xdr:to>
      <xdr:col>16</xdr:col>
      <xdr:colOff>426720</xdr:colOff>
      <xdr:row>28</xdr:row>
      <xdr:rowOff>27093</xdr:rowOff>
    </xdr:to>
    <xdr:graphicFrame macro="">
      <xdr:nvGraphicFramePr>
        <xdr:cNvPr id="4" name="Chart 3">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186267</xdr:colOff>
      <xdr:row>2</xdr:row>
      <xdr:rowOff>50800</xdr:rowOff>
    </xdr:from>
    <xdr:to>
      <xdr:col>25</xdr:col>
      <xdr:colOff>673100</xdr:colOff>
      <xdr:row>30</xdr:row>
      <xdr:rowOff>22860</xdr:rowOff>
    </xdr:to>
    <xdr:graphicFrame macro="">
      <xdr:nvGraphicFramePr>
        <xdr:cNvPr id="11" name="Chart 10">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812800</xdr:colOff>
      <xdr:row>29</xdr:row>
      <xdr:rowOff>68580</xdr:rowOff>
    </xdr:from>
    <xdr:to>
      <xdr:col>8</xdr:col>
      <xdr:colOff>467360</xdr:colOff>
      <xdr:row>57</xdr:row>
      <xdr:rowOff>40640</xdr:rowOff>
    </xdr:to>
    <xdr:graphicFrame macro="">
      <xdr:nvGraphicFramePr>
        <xdr:cNvPr id="12" name="Chart 11">
          <a:extLst>
            <a:ext uri="{FF2B5EF4-FFF2-40B4-BE49-F238E27FC236}">
              <a16:creationId xmlns:a16="http://schemas.microsoft.com/office/drawing/2014/main"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447040</xdr:colOff>
      <xdr:row>77</xdr:row>
      <xdr:rowOff>142240</xdr:rowOff>
    </xdr:from>
    <xdr:to>
      <xdr:col>9</xdr:col>
      <xdr:colOff>104140</xdr:colOff>
      <xdr:row>105</xdr:row>
      <xdr:rowOff>114300</xdr:rowOff>
    </xdr:to>
    <xdr:graphicFrame macro="">
      <xdr:nvGraphicFramePr>
        <xdr:cNvPr id="13" name="Chart 12">
          <a:extLst>
            <a:ext uri="{FF2B5EF4-FFF2-40B4-BE49-F238E27FC236}">
              <a16:creationId xmlns:a16="http://schemas.microsoft.com/office/drawing/2014/main" id="{00000000-0008-0000-0C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436880</xdr:colOff>
      <xdr:row>107</xdr:row>
      <xdr:rowOff>20320</xdr:rowOff>
    </xdr:from>
    <xdr:to>
      <xdr:col>9</xdr:col>
      <xdr:colOff>93980</xdr:colOff>
      <xdr:row>134</xdr:row>
      <xdr:rowOff>144780</xdr:rowOff>
    </xdr:to>
    <xdr:graphicFrame macro="">
      <xdr:nvGraphicFramePr>
        <xdr:cNvPr id="14" name="Chart 13">
          <a:extLst>
            <a:ext uri="{FF2B5EF4-FFF2-40B4-BE49-F238E27FC236}">
              <a16:creationId xmlns:a16="http://schemas.microsoft.com/office/drawing/2014/main"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779780</xdr:colOff>
      <xdr:row>0</xdr:row>
      <xdr:rowOff>86360</xdr:rowOff>
    </xdr:from>
    <xdr:to>
      <xdr:col>8</xdr:col>
      <xdr:colOff>436880</xdr:colOff>
      <xdr:row>28</xdr:row>
      <xdr:rowOff>58420</xdr:rowOff>
    </xdr:to>
    <xdr:graphicFrame macro="">
      <xdr:nvGraphicFramePr>
        <xdr:cNvPr id="16" name="Chart 15">
          <a:extLst>
            <a:ext uri="{FF2B5EF4-FFF2-40B4-BE49-F238E27FC236}">
              <a16:creationId xmlns:a16="http://schemas.microsoft.com/office/drawing/2014/main"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30480</xdr:colOff>
      <xdr:row>78</xdr:row>
      <xdr:rowOff>10160</xdr:rowOff>
    </xdr:from>
    <xdr:to>
      <xdr:col>17</xdr:col>
      <xdr:colOff>510540</xdr:colOff>
      <xdr:row>105</xdr:row>
      <xdr:rowOff>134620</xdr:rowOff>
    </xdr:to>
    <xdr:graphicFrame macro="">
      <xdr:nvGraphicFramePr>
        <xdr:cNvPr id="17" name="Chart 16">
          <a:extLst>
            <a:ext uri="{FF2B5EF4-FFF2-40B4-BE49-F238E27FC236}">
              <a16:creationId xmlns:a16="http://schemas.microsoft.com/office/drawing/2014/main" id="{00000000-0008-0000-0C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20320</xdr:colOff>
      <xdr:row>107</xdr:row>
      <xdr:rowOff>50800</xdr:rowOff>
    </xdr:from>
    <xdr:to>
      <xdr:col>17</xdr:col>
      <xdr:colOff>500380</xdr:colOff>
      <xdr:row>135</xdr:row>
      <xdr:rowOff>22860</xdr:rowOff>
    </xdr:to>
    <xdr:graphicFrame macro="">
      <xdr:nvGraphicFramePr>
        <xdr:cNvPr id="18" name="Chart 17">
          <a:extLst>
            <a:ext uri="{FF2B5EF4-FFF2-40B4-BE49-F238E27FC236}">
              <a16:creationId xmlns:a16="http://schemas.microsoft.com/office/drawing/2014/main" id="{00000000-0008-0000-0C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812800</xdr:colOff>
      <xdr:row>29</xdr:row>
      <xdr:rowOff>22860</xdr:rowOff>
    </xdr:from>
    <xdr:to>
      <xdr:col>16</xdr:col>
      <xdr:colOff>464820</xdr:colOff>
      <xdr:row>56</xdr:row>
      <xdr:rowOff>147320</xdr:rowOff>
    </xdr:to>
    <xdr:graphicFrame macro="">
      <xdr:nvGraphicFramePr>
        <xdr:cNvPr id="10" name="Chart 9">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817034</xdr:colOff>
      <xdr:row>141</xdr:row>
      <xdr:rowOff>122766</xdr:rowOff>
    </xdr:from>
    <xdr:to>
      <xdr:col>8</xdr:col>
      <xdr:colOff>469053</xdr:colOff>
      <xdr:row>169</xdr:row>
      <xdr:rowOff>94826</xdr:rowOff>
    </xdr:to>
    <xdr:graphicFrame macro="">
      <xdr:nvGraphicFramePr>
        <xdr:cNvPr id="15" name="Chart 14">
          <a:extLst>
            <a:ext uri="{FF2B5EF4-FFF2-40B4-BE49-F238E27FC236}">
              <a16:creationId xmlns:a16="http://schemas.microsoft.com/office/drawing/2014/main"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0</xdr:colOff>
      <xdr:row>142</xdr:row>
      <xdr:rowOff>0</xdr:rowOff>
    </xdr:from>
    <xdr:to>
      <xdr:col>16</xdr:col>
      <xdr:colOff>477520</xdr:colOff>
      <xdr:row>169</xdr:row>
      <xdr:rowOff>124460</xdr:rowOff>
    </xdr:to>
    <xdr:graphicFrame macro="">
      <xdr:nvGraphicFramePr>
        <xdr:cNvPr id="19" name="Chart 18">
          <a:extLst>
            <a:ext uri="{FF2B5EF4-FFF2-40B4-BE49-F238E27FC236}">
              <a16:creationId xmlns:a16="http://schemas.microsoft.com/office/drawing/2014/main" id="{00000000-0008-0000-0C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9</xdr:col>
      <xdr:colOff>0</xdr:colOff>
      <xdr:row>172</xdr:row>
      <xdr:rowOff>0</xdr:rowOff>
    </xdr:from>
    <xdr:to>
      <xdr:col>16</xdr:col>
      <xdr:colOff>477520</xdr:colOff>
      <xdr:row>199</xdr:row>
      <xdr:rowOff>124460</xdr:rowOff>
    </xdr:to>
    <xdr:graphicFrame macro="">
      <xdr:nvGraphicFramePr>
        <xdr:cNvPr id="20" name="Chart 19">
          <a:extLst>
            <a:ext uri="{FF2B5EF4-FFF2-40B4-BE49-F238E27FC236}">
              <a16:creationId xmlns:a16="http://schemas.microsoft.com/office/drawing/2014/main" id="{00000000-0008-0000-0C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0</xdr:colOff>
      <xdr:row>172</xdr:row>
      <xdr:rowOff>0</xdr:rowOff>
    </xdr:from>
    <xdr:to>
      <xdr:col>8</xdr:col>
      <xdr:colOff>477519</xdr:colOff>
      <xdr:row>199</xdr:row>
      <xdr:rowOff>124460</xdr:rowOff>
    </xdr:to>
    <xdr:graphicFrame macro="">
      <xdr:nvGraphicFramePr>
        <xdr:cNvPr id="21" name="Chart 20">
          <a:extLst>
            <a:ext uri="{FF2B5EF4-FFF2-40B4-BE49-F238E27FC236}">
              <a16:creationId xmlns:a16="http://schemas.microsoft.com/office/drawing/2014/main" id="{00000000-0008-0000-0C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xdr:col>
      <xdr:colOff>0</xdr:colOff>
      <xdr:row>211</xdr:row>
      <xdr:rowOff>0</xdr:rowOff>
    </xdr:from>
    <xdr:to>
      <xdr:col>8</xdr:col>
      <xdr:colOff>477519</xdr:colOff>
      <xdr:row>238</xdr:row>
      <xdr:rowOff>124460</xdr:rowOff>
    </xdr:to>
    <xdr:graphicFrame macro="">
      <xdr:nvGraphicFramePr>
        <xdr:cNvPr id="22" name="Chart 21">
          <a:extLst>
            <a:ext uri="{FF2B5EF4-FFF2-40B4-BE49-F238E27FC236}">
              <a16:creationId xmlns:a16="http://schemas.microsoft.com/office/drawing/2014/main" id="{00000000-0008-0000-0C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9</xdr:col>
      <xdr:colOff>0</xdr:colOff>
      <xdr:row>211</xdr:row>
      <xdr:rowOff>0</xdr:rowOff>
    </xdr:from>
    <xdr:to>
      <xdr:col>16</xdr:col>
      <xdr:colOff>480060</xdr:colOff>
      <xdr:row>238</xdr:row>
      <xdr:rowOff>124460</xdr:rowOff>
    </xdr:to>
    <xdr:graphicFrame macro="">
      <xdr:nvGraphicFramePr>
        <xdr:cNvPr id="24" name="Chart 23">
          <a:extLst>
            <a:ext uri="{FF2B5EF4-FFF2-40B4-BE49-F238E27FC236}">
              <a16:creationId xmlns:a16="http://schemas.microsoft.com/office/drawing/2014/main" id="{00000000-0008-0000-0C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242</xdr:row>
      <xdr:rowOff>0</xdr:rowOff>
    </xdr:from>
    <xdr:to>
      <xdr:col>8</xdr:col>
      <xdr:colOff>480060</xdr:colOff>
      <xdr:row>269</xdr:row>
      <xdr:rowOff>124460</xdr:rowOff>
    </xdr:to>
    <xdr:graphicFrame macro="">
      <xdr:nvGraphicFramePr>
        <xdr:cNvPr id="25" name="Chart 24">
          <a:extLst>
            <a:ext uri="{FF2B5EF4-FFF2-40B4-BE49-F238E27FC236}">
              <a16:creationId xmlns:a16="http://schemas.microsoft.com/office/drawing/2014/main" id="{00000000-0008-0000-0C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18</xdr:col>
      <xdr:colOff>254000</xdr:colOff>
      <xdr:row>31</xdr:row>
      <xdr:rowOff>152400</xdr:rowOff>
    </xdr:from>
    <xdr:to>
      <xdr:col>25</xdr:col>
      <xdr:colOff>734060</xdr:colOff>
      <xdr:row>59</xdr:row>
      <xdr:rowOff>124460</xdr:rowOff>
    </xdr:to>
    <xdr:graphicFrame macro="">
      <xdr:nvGraphicFramePr>
        <xdr:cNvPr id="2" name="Chart 1">
          <a:extLst>
            <a:ext uri="{FF2B5EF4-FFF2-40B4-BE49-F238E27FC236}">
              <a16:creationId xmlns:a16="http://schemas.microsoft.com/office/drawing/2014/main" id="{BC8CF9A7-61F6-4D48-815A-2753787732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27</xdr:col>
      <xdr:colOff>0</xdr:colOff>
      <xdr:row>2</xdr:row>
      <xdr:rowOff>0</xdr:rowOff>
    </xdr:from>
    <xdr:to>
      <xdr:col>34</xdr:col>
      <xdr:colOff>486833</xdr:colOff>
      <xdr:row>29</xdr:row>
      <xdr:rowOff>142426</xdr:rowOff>
    </xdr:to>
    <xdr:graphicFrame macro="">
      <xdr:nvGraphicFramePr>
        <xdr:cNvPr id="3" name="Chart 2">
          <a:extLst>
            <a:ext uri="{FF2B5EF4-FFF2-40B4-BE49-F238E27FC236}">
              <a16:creationId xmlns:a16="http://schemas.microsoft.com/office/drawing/2014/main" id="{F313AD2A-CC1E-BE4B-B4E1-7B76E9D71A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27</xdr:col>
      <xdr:colOff>0</xdr:colOff>
      <xdr:row>31</xdr:row>
      <xdr:rowOff>0</xdr:rowOff>
    </xdr:from>
    <xdr:to>
      <xdr:col>34</xdr:col>
      <xdr:colOff>486833</xdr:colOff>
      <xdr:row>58</xdr:row>
      <xdr:rowOff>142426</xdr:rowOff>
    </xdr:to>
    <xdr:graphicFrame macro="">
      <xdr:nvGraphicFramePr>
        <xdr:cNvPr id="5" name="Chart 4">
          <a:extLst>
            <a:ext uri="{FF2B5EF4-FFF2-40B4-BE49-F238E27FC236}">
              <a16:creationId xmlns:a16="http://schemas.microsoft.com/office/drawing/2014/main" id="{E405FA3B-A877-B54F-9DFC-7CD04125BA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M134"/>
  <sheetViews>
    <sheetView tabSelected="1" zoomScaleNormal="100" workbookViewId="0">
      <selection activeCell="P1" sqref="P1"/>
    </sheetView>
  </sheetViews>
  <sheetFormatPr defaultColWidth="11.42578125" defaultRowHeight="12.75"/>
  <cols>
    <col min="1" max="1" width="8.28515625" style="130" customWidth="1"/>
    <col min="2" max="2" width="22.140625" style="142" customWidth="1"/>
    <col min="3" max="3" width="18.85546875" style="142" customWidth="1"/>
    <col min="4" max="4" width="6.85546875" style="150" customWidth="1"/>
    <col min="5" max="5" width="3.85546875" style="142" customWidth="1"/>
    <col min="6" max="6" width="5.42578125" style="142" customWidth="1"/>
    <col min="7" max="7" width="4.7109375" style="142" customWidth="1"/>
    <col min="8" max="8" width="5.85546875" style="142" customWidth="1"/>
    <col min="9" max="9" width="1.28515625" style="142" customWidth="1"/>
    <col min="10" max="10" width="6.42578125" style="142" customWidth="1"/>
    <col min="11" max="11" width="4.28515625" style="142" customWidth="1"/>
    <col min="12" max="12" width="6" style="142" customWidth="1"/>
    <col min="13" max="13" width="6.140625" style="142" bestFit="1" customWidth="1"/>
    <col min="14" max="14" width="5.7109375" style="142" bestFit="1" customWidth="1"/>
    <col min="15" max="15" width="5" style="142" bestFit="1" customWidth="1"/>
    <col min="16" max="16" width="4.7109375" style="142" bestFit="1" customWidth="1"/>
    <col min="17" max="17" width="5.28515625" style="142" bestFit="1" customWidth="1"/>
    <col min="18" max="18" width="4.7109375" style="142" bestFit="1" customWidth="1"/>
    <col min="19" max="19" width="5.7109375" style="142" bestFit="1" customWidth="1"/>
    <col min="20" max="20" width="4.7109375" style="142" bestFit="1" customWidth="1"/>
    <col min="21" max="21" width="6.7109375" style="142" bestFit="1" customWidth="1"/>
    <col min="22" max="22" width="6.85546875" style="142" bestFit="1" customWidth="1"/>
    <col min="23" max="23" width="4.7109375" style="142" bestFit="1" customWidth="1"/>
    <col min="24" max="24" width="5.7109375" style="151" bestFit="1" customWidth="1"/>
    <col min="25" max="25" width="5.140625" style="151" bestFit="1" customWidth="1"/>
    <col min="26" max="26" width="2.140625" style="151" customWidth="1"/>
    <col min="27" max="27" width="4.7109375" style="151" bestFit="1" customWidth="1"/>
    <col min="28" max="28" width="5.7109375" style="151" bestFit="1" customWidth="1"/>
    <col min="29" max="29" width="5.140625" style="151" bestFit="1" customWidth="1"/>
    <col min="30" max="30" width="4.7109375" style="151" bestFit="1" customWidth="1"/>
    <col min="31" max="32" width="5.7109375" style="151" bestFit="1" customWidth="1"/>
    <col min="33" max="33" width="4.140625" style="151" bestFit="1" customWidth="1"/>
    <col min="34" max="34" width="4.7109375" style="151" bestFit="1" customWidth="1"/>
    <col min="35" max="35" width="5.140625" style="151" bestFit="1" customWidth="1"/>
    <col min="36" max="36" width="3.7109375" style="151" customWidth="1"/>
    <col min="37" max="37" width="4.140625" style="151" customWidth="1"/>
    <col min="38" max="38" width="3.85546875" style="151" customWidth="1"/>
    <col min="39" max="39" width="3.7109375" style="151" customWidth="1"/>
    <col min="40" max="40" width="4" style="151" customWidth="1"/>
    <col min="41" max="42" width="3.85546875" style="151" customWidth="1"/>
    <col min="43" max="43" width="4.7109375" style="118" customWidth="1"/>
    <col min="44" max="44" width="3.28515625" style="151" customWidth="1"/>
    <col min="45" max="45" width="5.42578125" style="151" customWidth="1"/>
    <col min="46" max="46" width="3.7109375" style="151" bestFit="1" customWidth="1"/>
    <col min="47" max="47" width="4.7109375" style="151" bestFit="1" customWidth="1"/>
    <col min="48" max="48" width="4.85546875" style="151" bestFit="1" customWidth="1"/>
    <col min="49" max="49" width="4.7109375" style="151" bestFit="1" customWidth="1"/>
    <col min="50" max="50" width="7" style="150" bestFit="1" customWidth="1"/>
    <col min="51" max="16384" width="11.42578125" style="142"/>
  </cols>
  <sheetData>
    <row r="1" spans="1:55" ht="13.5" thickBot="1">
      <c r="A1" s="161" t="s">
        <v>1393</v>
      </c>
      <c r="B1" s="162"/>
      <c r="C1" s="162"/>
      <c r="D1" s="163"/>
      <c r="E1" s="162"/>
      <c r="F1" s="162"/>
      <c r="G1" s="162"/>
      <c r="H1" s="162"/>
      <c r="I1" s="162"/>
      <c r="J1" s="162"/>
      <c r="K1" s="162"/>
      <c r="L1" s="162"/>
      <c r="M1" s="162"/>
      <c r="N1" s="162"/>
      <c r="O1" s="162"/>
      <c r="P1" s="162" t="s">
        <v>1395</v>
      </c>
      <c r="Q1" s="162"/>
      <c r="R1" s="162"/>
      <c r="S1" s="162"/>
      <c r="T1" s="162"/>
      <c r="U1" s="162"/>
      <c r="V1" s="162"/>
      <c r="W1" s="162"/>
      <c r="X1" s="164"/>
      <c r="Y1" s="164"/>
      <c r="Z1" s="164"/>
      <c r="AA1" s="164"/>
      <c r="AB1" s="164"/>
      <c r="AC1" s="164"/>
      <c r="AD1" s="164"/>
      <c r="AE1" s="164"/>
      <c r="AF1" s="164"/>
      <c r="AG1" s="164"/>
      <c r="AH1" s="164"/>
      <c r="AI1" s="164"/>
      <c r="AJ1" s="164"/>
      <c r="AK1" s="164"/>
      <c r="AL1" s="164"/>
      <c r="AM1" s="164"/>
      <c r="AN1" s="164"/>
      <c r="AO1" s="164"/>
      <c r="AP1" s="164"/>
      <c r="AQ1" s="275"/>
      <c r="AR1" s="164"/>
      <c r="AS1" s="164"/>
      <c r="AT1" s="164"/>
      <c r="AU1" s="164"/>
      <c r="AV1" s="164"/>
      <c r="AW1" s="164"/>
      <c r="AX1" s="163"/>
    </row>
    <row r="2" spans="1:55" ht="15" thickTop="1">
      <c r="A2" s="142"/>
      <c r="D2" s="78" t="s">
        <v>468</v>
      </c>
      <c r="E2" s="278" t="s">
        <v>300</v>
      </c>
      <c r="F2" s="278"/>
      <c r="G2" s="278" t="s">
        <v>301</v>
      </c>
      <c r="H2" s="278"/>
      <c r="I2" s="119"/>
      <c r="J2" s="157"/>
      <c r="L2" s="149" t="s">
        <v>949</v>
      </c>
      <c r="M2" s="157"/>
      <c r="N2" s="157"/>
      <c r="O2" s="157"/>
      <c r="P2" s="157"/>
      <c r="Q2" s="157"/>
      <c r="R2" s="157"/>
      <c r="S2" s="157"/>
      <c r="T2" s="157"/>
      <c r="U2" s="157"/>
      <c r="V2" s="157"/>
      <c r="W2" s="157"/>
      <c r="X2" s="157"/>
      <c r="Y2" s="157"/>
      <c r="Z2" s="56"/>
      <c r="AA2" s="153"/>
      <c r="AB2" s="153"/>
      <c r="AC2" s="153"/>
      <c r="AD2" s="153"/>
      <c r="AE2" s="153"/>
      <c r="AF2" s="153"/>
      <c r="AG2" s="153"/>
      <c r="AH2" s="153"/>
      <c r="AI2" s="153"/>
      <c r="AJ2" s="153"/>
      <c r="AK2" s="153"/>
      <c r="AL2" s="153"/>
      <c r="AM2" s="153"/>
      <c r="AN2" s="153"/>
      <c r="AO2" s="153"/>
      <c r="AP2" s="153"/>
      <c r="AQ2" s="119"/>
      <c r="AR2" s="153"/>
      <c r="AS2" s="153"/>
      <c r="AT2" s="153"/>
      <c r="AU2" s="153"/>
      <c r="AV2" s="153"/>
      <c r="AW2" s="142"/>
    </row>
    <row r="3" spans="1:55" s="50" customFormat="1" ht="14.25">
      <c r="A3" s="57" t="s">
        <v>0</v>
      </c>
      <c r="B3" s="50" t="s">
        <v>101</v>
      </c>
      <c r="C3" s="50" t="s">
        <v>102</v>
      </c>
      <c r="D3" s="75" t="s">
        <v>817</v>
      </c>
      <c r="E3" s="50" t="s">
        <v>104</v>
      </c>
      <c r="F3" s="52" t="s">
        <v>105</v>
      </c>
      <c r="G3" s="51" t="s">
        <v>104</v>
      </c>
      <c r="H3" s="52" t="s">
        <v>105</v>
      </c>
      <c r="I3" s="80"/>
      <c r="J3" s="81" t="s">
        <v>469</v>
      </c>
      <c r="K3" s="80" t="s">
        <v>470</v>
      </c>
      <c r="L3" s="80" t="s">
        <v>471</v>
      </c>
      <c r="M3" s="80" t="s">
        <v>472</v>
      </c>
      <c r="N3" s="80" t="s">
        <v>2</v>
      </c>
      <c r="O3" s="80" t="s">
        <v>3</v>
      </c>
      <c r="P3" s="80" t="s">
        <v>4</v>
      </c>
      <c r="Q3" s="80" t="s">
        <v>473</v>
      </c>
      <c r="R3" s="80" t="s">
        <v>474</v>
      </c>
      <c r="S3" s="80" t="s">
        <v>475</v>
      </c>
      <c r="T3" s="80" t="s">
        <v>113</v>
      </c>
      <c r="U3" s="80" t="s">
        <v>114</v>
      </c>
      <c r="V3" s="82" t="s">
        <v>93</v>
      </c>
      <c r="W3" s="50" t="s">
        <v>941</v>
      </c>
      <c r="X3" s="50" t="s">
        <v>942</v>
      </c>
      <c r="Y3" s="50" t="s">
        <v>943</v>
      </c>
      <c r="Z3" s="51"/>
      <c r="AA3" s="83" t="s">
        <v>11</v>
      </c>
      <c r="AB3" s="83" t="s">
        <v>14</v>
      </c>
      <c r="AC3" s="83" t="s">
        <v>16</v>
      </c>
      <c r="AD3" s="83" t="s">
        <v>17</v>
      </c>
      <c r="AE3" s="83" t="s">
        <v>18</v>
      </c>
      <c r="AF3" s="83" t="s">
        <v>19</v>
      </c>
      <c r="AG3" s="83" t="s">
        <v>26</v>
      </c>
      <c r="AH3" s="83" t="s">
        <v>24</v>
      </c>
      <c r="AI3" s="83" t="s">
        <v>13</v>
      </c>
      <c r="AJ3" s="83" t="s">
        <v>21</v>
      </c>
      <c r="AK3" s="83" t="s">
        <v>22</v>
      </c>
      <c r="AL3" s="83" t="s">
        <v>23</v>
      </c>
      <c r="AM3" s="51" t="s">
        <v>350</v>
      </c>
      <c r="AN3" s="51" t="s">
        <v>354</v>
      </c>
      <c r="AO3" s="51" t="s">
        <v>358</v>
      </c>
      <c r="AP3" s="83" t="s">
        <v>10</v>
      </c>
      <c r="AQ3" s="276" t="s">
        <v>8</v>
      </c>
      <c r="AR3" s="83" t="s">
        <v>25</v>
      </c>
      <c r="AS3" s="83" t="s">
        <v>7</v>
      </c>
      <c r="AT3" s="83" t="s">
        <v>12</v>
      </c>
      <c r="AU3" s="83" t="s">
        <v>6</v>
      </c>
      <c r="AV3" s="84" t="s">
        <v>9</v>
      </c>
      <c r="AW3" s="50" t="s">
        <v>346</v>
      </c>
      <c r="AX3" s="165" t="s">
        <v>948</v>
      </c>
      <c r="AY3" s="142"/>
      <c r="AZ3" s="142"/>
      <c r="BA3" s="142"/>
      <c r="BB3" s="142"/>
      <c r="BC3" s="142"/>
    </row>
    <row r="4" spans="1:55" ht="21" customHeight="1">
      <c r="A4" s="57" t="s">
        <v>487</v>
      </c>
      <c r="F4" s="152"/>
      <c r="H4" s="152"/>
      <c r="J4" s="118"/>
      <c r="K4" s="118"/>
      <c r="L4" s="118"/>
      <c r="M4" s="118"/>
      <c r="N4" s="118"/>
      <c r="O4" s="118"/>
      <c r="P4" s="118"/>
      <c r="Q4" s="118"/>
      <c r="R4" s="118"/>
      <c r="S4" s="118"/>
      <c r="T4" s="118"/>
      <c r="U4" s="118"/>
      <c r="V4" s="118"/>
      <c r="W4" s="119"/>
      <c r="X4" s="119"/>
      <c r="Y4" s="119"/>
      <c r="AA4" s="153"/>
      <c r="AB4" s="153"/>
      <c r="AC4" s="153"/>
      <c r="AD4" s="153"/>
      <c r="AE4" s="153"/>
      <c r="AF4" s="153"/>
      <c r="AG4" s="153"/>
      <c r="AH4" s="153"/>
      <c r="AI4" s="153"/>
      <c r="AJ4" s="153"/>
      <c r="AK4" s="153"/>
      <c r="AL4" s="153"/>
      <c r="AM4" s="153"/>
      <c r="AN4" s="153"/>
      <c r="AO4" s="153"/>
      <c r="AP4" s="153"/>
      <c r="AQ4" s="119"/>
      <c r="AR4" s="153"/>
      <c r="AS4" s="153"/>
      <c r="AT4" s="153"/>
      <c r="AU4" s="153"/>
      <c r="AV4" s="153"/>
      <c r="AW4" s="153"/>
    </row>
    <row r="5" spans="1:55">
      <c r="A5" s="130" t="s">
        <v>35</v>
      </c>
      <c r="B5" s="142" t="s">
        <v>53</v>
      </c>
      <c r="C5" s="142" t="s">
        <v>366</v>
      </c>
      <c r="D5" s="150">
        <v>33.26</v>
      </c>
      <c r="E5" s="142">
        <v>37</v>
      </c>
      <c r="F5" s="130">
        <v>54.27</v>
      </c>
      <c r="G5" s="142">
        <v>106</v>
      </c>
      <c r="H5" s="130">
        <v>18.78</v>
      </c>
      <c r="J5" s="118">
        <v>55.266161664818306</v>
      </c>
      <c r="K5" s="118">
        <v>1.177542961247942</v>
      </c>
      <c r="L5" s="118">
        <v>17.127399081377444</v>
      </c>
      <c r="M5" s="118">
        <v>8.2475941708873712</v>
      </c>
      <c r="N5" s="118">
        <v>0.13937200840907596</v>
      </c>
      <c r="O5" s="118">
        <v>3.7988912742070213</v>
      </c>
      <c r="P5" s="118">
        <v>6.8040583728020234</v>
      </c>
      <c r="Q5" s="118">
        <v>3.5663403387891259</v>
      </c>
      <c r="R5" s="118">
        <v>2.5300940481756884</v>
      </c>
      <c r="S5" s="118">
        <v>0.44527714215099978</v>
      </c>
      <c r="T5" s="118">
        <v>1.4006278676649826</v>
      </c>
      <c r="U5" s="118">
        <v>99.102731062865004</v>
      </c>
      <c r="V5" s="118">
        <f t="shared" ref="V5:V10" si="0">Q5+R5</f>
        <v>6.0964343869648143</v>
      </c>
      <c r="W5" s="119">
        <v>0.2472</v>
      </c>
      <c r="X5" s="119">
        <v>2.2599999999999999E-2</v>
      </c>
      <c r="Y5" s="119">
        <v>1.1999999999999999E-3</v>
      </c>
      <c r="AA5" s="153">
        <v>94.346640000000008</v>
      </c>
      <c r="AB5" s="153">
        <v>48.938580000000002</v>
      </c>
      <c r="AC5" s="153">
        <v>843.67506000000014</v>
      </c>
      <c r="AD5" s="153">
        <v>28.714720000000003</v>
      </c>
      <c r="AE5" s="153">
        <v>181.10043999999999</v>
      </c>
      <c r="AF5" s="153">
        <v>14.9</v>
      </c>
      <c r="AG5" s="153">
        <v>9.1</v>
      </c>
      <c r="AH5" s="153">
        <v>3.5</v>
      </c>
      <c r="AI5" s="153">
        <v>1109.3824999999999</v>
      </c>
      <c r="AJ5" s="153">
        <v>36.1</v>
      </c>
      <c r="AK5" s="153">
        <v>79.76400000000001</v>
      </c>
      <c r="AL5" s="153">
        <v>37.4</v>
      </c>
      <c r="AM5" s="153">
        <v>7.3999999999999995</v>
      </c>
      <c r="AN5" s="153">
        <v>5.3</v>
      </c>
      <c r="AO5" s="153">
        <v>2.7</v>
      </c>
      <c r="AP5" s="153">
        <v>40.697789999999998</v>
      </c>
      <c r="AQ5" s="153">
        <v>188.68856</v>
      </c>
      <c r="AR5" s="153">
        <v>2.8</v>
      </c>
      <c r="AS5" s="153">
        <v>20.499200000000002</v>
      </c>
      <c r="AT5" s="153">
        <v>19.8</v>
      </c>
      <c r="AU5" s="153">
        <v>15.278180000000003</v>
      </c>
      <c r="AV5" s="153">
        <v>18.2</v>
      </c>
      <c r="AW5" s="153">
        <v>3.3</v>
      </c>
      <c r="AX5" s="150">
        <v>1</v>
      </c>
    </row>
    <row r="6" spans="1:55">
      <c r="A6" s="130" t="s">
        <v>402</v>
      </c>
      <c r="B6" s="142" t="s">
        <v>403</v>
      </c>
      <c r="C6" s="142" t="s">
        <v>480</v>
      </c>
      <c r="D6" s="154"/>
      <c r="E6" s="142">
        <v>38</v>
      </c>
      <c r="F6" s="130">
        <v>54.39</v>
      </c>
      <c r="G6" s="142">
        <v>106</v>
      </c>
      <c r="H6" s="130">
        <v>19.22</v>
      </c>
      <c r="J6" s="118">
        <v>57.443272503298971</v>
      </c>
      <c r="K6" s="118">
        <v>1.0056866985615267</v>
      </c>
      <c r="L6" s="118">
        <v>15.630101423127361</v>
      </c>
      <c r="M6" s="118">
        <v>7.2076259034657237</v>
      </c>
      <c r="N6" s="118">
        <v>0.12607929811646512</v>
      </c>
      <c r="O6" s="118">
        <v>4.5241996129998361</v>
      </c>
      <c r="P6" s="118">
        <v>6.5921151962821627</v>
      </c>
      <c r="Q6" s="118">
        <v>4.0514878145301978</v>
      </c>
      <c r="R6" s="118">
        <v>2.6939845594531144</v>
      </c>
      <c r="S6" s="118">
        <v>0.42950685852432557</v>
      </c>
      <c r="T6" s="119">
        <v>0.58025177025968344</v>
      </c>
      <c r="U6" s="118">
        <v>99.704059868359693</v>
      </c>
      <c r="V6" s="118">
        <f t="shared" si="0"/>
        <v>6.7454723739833122</v>
      </c>
      <c r="W6" s="118">
        <v>0</v>
      </c>
      <c r="X6" s="118">
        <v>2.2635374999999999E-2</v>
      </c>
      <c r="Y6" s="118">
        <v>2.0407943000000001E-2</v>
      </c>
      <c r="Z6" s="142"/>
      <c r="AA6" s="153">
        <v>93.551530299999996</v>
      </c>
      <c r="AB6" s="153">
        <v>43.223438999999999</v>
      </c>
      <c r="AC6" s="153">
        <v>1155.9574645</v>
      </c>
      <c r="AD6" s="153">
        <v>23.677221400000004</v>
      </c>
      <c r="AE6" s="153">
        <v>169.84151250000002</v>
      </c>
      <c r="AF6" s="153">
        <v>11.0173498</v>
      </c>
      <c r="AG6" s="153">
        <v>17.554726500000001</v>
      </c>
      <c r="AH6" s="155">
        <v>4.0830064000000004</v>
      </c>
      <c r="AI6" s="153">
        <v>1461.8357080000001</v>
      </c>
      <c r="AJ6" s="153">
        <v>47.689</v>
      </c>
      <c r="AK6" s="153">
        <v>85.398371399999974</v>
      </c>
      <c r="AL6" s="153">
        <v>43.444073599999996</v>
      </c>
      <c r="AM6" s="153">
        <v>8.0884626999999991</v>
      </c>
      <c r="AN6" s="153">
        <v>4.4133520000000006</v>
      </c>
      <c r="AO6" s="153">
        <v>2.2304710000000001</v>
      </c>
      <c r="AP6" s="153">
        <v>53.822745800000007</v>
      </c>
      <c r="AQ6" s="153">
        <v>170.3720782</v>
      </c>
      <c r="AR6" s="153">
        <v>0.37274319999999994</v>
      </c>
      <c r="AS6" s="153">
        <v>146.92879360000003</v>
      </c>
      <c r="AT6" s="153">
        <v>20.085000000000001</v>
      </c>
      <c r="AU6" s="153">
        <v>63.418570800000012</v>
      </c>
      <c r="AV6" s="153">
        <v>17.380908000000002</v>
      </c>
      <c r="AW6" s="153">
        <v>5.3078924999999995</v>
      </c>
      <c r="AX6" s="150">
        <v>1</v>
      </c>
    </row>
    <row r="7" spans="1:55">
      <c r="A7" s="130" t="s">
        <v>36</v>
      </c>
      <c r="B7" s="142" t="s">
        <v>54</v>
      </c>
      <c r="C7" s="63" t="s">
        <v>498</v>
      </c>
      <c r="D7" s="150">
        <v>33.24</v>
      </c>
      <c r="E7" s="67">
        <v>37</v>
      </c>
      <c r="F7" s="130">
        <v>54.74</v>
      </c>
      <c r="G7" s="142">
        <v>106</v>
      </c>
      <c r="H7" s="130">
        <v>18.02</v>
      </c>
      <c r="J7" s="118">
        <v>63.891124198635794</v>
      </c>
      <c r="K7" s="118">
        <v>0.64068918892347726</v>
      </c>
      <c r="L7" s="118">
        <v>16.652421806051219</v>
      </c>
      <c r="M7" s="118">
        <v>4.7340350512747174</v>
      </c>
      <c r="N7" s="118">
        <v>0.10702693700111103</v>
      </c>
      <c r="O7" s="71">
        <v>1.8233429045608613</v>
      </c>
      <c r="P7" s="118">
        <v>3.5135598770563865</v>
      </c>
      <c r="Q7" s="118">
        <v>3.9307945175144248</v>
      </c>
      <c r="R7" s="118">
        <v>3.6502509306741238</v>
      </c>
      <c r="S7" s="118">
        <v>0.32589083375991695</v>
      </c>
      <c r="T7" s="118">
        <v>1.1583756998520276</v>
      </c>
      <c r="U7" s="118">
        <v>99.269136245452017</v>
      </c>
      <c r="V7" s="118">
        <f t="shared" si="0"/>
        <v>7.581045448188549</v>
      </c>
      <c r="W7" s="119">
        <v>0.24079999999999999</v>
      </c>
      <c r="X7" s="119">
        <v>1.7899999999999999E-2</v>
      </c>
      <c r="Y7" s="119">
        <v>2.6800000000000001E-2</v>
      </c>
      <c r="AA7" s="153">
        <v>84.5595</v>
      </c>
      <c r="AB7" s="153">
        <v>71.406760000000006</v>
      </c>
      <c r="AC7" s="153">
        <v>699.28517999999997</v>
      </c>
      <c r="AD7" s="153">
        <v>23.075499999999998</v>
      </c>
      <c r="AE7" s="153">
        <v>197.91118000000003</v>
      </c>
      <c r="AF7" s="153">
        <v>15.9</v>
      </c>
      <c r="AG7" s="153">
        <v>15.6</v>
      </c>
      <c r="AH7" s="153">
        <v>6.5</v>
      </c>
      <c r="AI7" s="153">
        <v>1393.5124999999998</v>
      </c>
      <c r="AJ7" s="153">
        <v>36.6</v>
      </c>
      <c r="AK7" s="153">
        <v>80.477999999999994</v>
      </c>
      <c r="AL7" s="153">
        <v>35.6</v>
      </c>
      <c r="AM7" s="153">
        <v>6.7</v>
      </c>
      <c r="AN7" s="153">
        <v>4.3</v>
      </c>
      <c r="AO7" s="153">
        <v>2.5</v>
      </c>
      <c r="AP7" s="153">
        <v>15.52542</v>
      </c>
      <c r="AQ7" s="153">
        <v>76.492479999999986</v>
      </c>
      <c r="AR7" s="153">
        <v>1.8</v>
      </c>
      <c r="AS7" s="153">
        <v>20.499200000000002</v>
      </c>
      <c r="AT7" s="153">
        <v>18.400000000000002</v>
      </c>
      <c r="AU7" s="153">
        <v>10.623900000000001</v>
      </c>
      <c r="AV7" s="153">
        <v>8.6999999999999993</v>
      </c>
      <c r="AW7" s="153">
        <v>4.0999999999999996</v>
      </c>
      <c r="AX7" s="150">
        <v>1</v>
      </c>
    </row>
    <row r="8" spans="1:55">
      <c r="A8" s="130" t="s">
        <v>34</v>
      </c>
      <c r="B8" s="142" t="s">
        <v>52</v>
      </c>
      <c r="C8" s="142" t="s">
        <v>497</v>
      </c>
      <c r="D8" s="150">
        <v>36.32</v>
      </c>
      <c r="E8" s="142">
        <v>37</v>
      </c>
      <c r="F8" s="152">
        <v>52.28</v>
      </c>
      <c r="G8" s="142">
        <v>106</v>
      </c>
      <c r="H8" s="152">
        <v>21.42</v>
      </c>
      <c r="J8" s="118">
        <v>61.136522290730433</v>
      </c>
      <c r="K8" s="118">
        <v>0.9462511324838716</v>
      </c>
      <c r="L8" s="118">
        <v>16.48195174378764</v>
      </c>
      <c r="M8" s="118">
        <v>6.0612725908168787</v>
      </c>
      <c r="N8" s="118">
        <v>7.8697301480063694E-2</v>
      </c>
      <c r="O8" s="118">
        <v>1.8058617084674533</v>
      </c>
      <c r="P8" s="118">
        <v>4.9076328416275761</v>
      </c>
      <c r="Q8" s="118">
        <v>4.1572481305315749</v>
      </c>
      <c r="R8" s="118">
        <v>3.4899168207731757</v>
      </c>
      <c r="S8" s="118">
        <v>0.49748867219734394</v>
      </c>
      <c r="T8" s="118">
        <v>1.4891082368960045</v>
      </c>
      <c r="U8" s="118">
        <v>99.562843232896</v>
      </c>
      <c r="V8" s="118">
        <f t="shared" si="0"/>
        <v>7.6471649513047506</v>
      </c>
      <c r="W8" s="119">
        <v>0.3357</v>
      </c>
      <c r="X8" s="119">
        <v>8.0999999999999996E-3</v>
      </c>
      <c r="Y8" s="119">
        <v>1.4800000000000001E-2</v>
      </c>
      <c r="AA8" s="153">
        <v>92.270579999999995</v>
      </c>
      <c r="AB8" s="153">
        <v>54.736820000000002</v>
      </c>
      <c r="AC8" s="153">
        <v>1129.4086199999999</v>
      </c>
      <c r="AD8" s="153">
        <v>26.229639999999996</v>
      </c>
      <c r="AE8" s="153">
        <v>231.42889</v>
      </c>
      <c r="AF8" s="153">
        <v>14.200000000000001</v>
      </c>
      <c r="AG8" s="153">
        <v>15.8</v>
      </c>
      <c r="AH8" s="153">
        <v>5.9</v>
      </c>
      <c r="AI8" s="153">
        <v>1777.2725</v>
      </c>
      <c r="AJ8" s="153">
        <v>51.8</v>
      </c>
      <c r="AK8" s="153">
        <v>101.08200000000001</v>
      </c>
      <c r="AL8" s="153">
        <v>48.300000000000004</v>
      </c>
      <c r="AM8" s="153">
        <v>8.6999999999999993</v>
      </c>
      <c r="AN8" s="153">
        <v>5.5</v>
      </c>
      <c r="AO8" s="153">
        <v>2.1</v>
      </c>
      <c r="AP8" s="153">
        <v>35.000340000000001</v>
      </c>
      <c r="AQ8" s="153">
        <v>138.9699</v>
      </c>
      <c r="AR8" s="153">
        <v>0.8</v>
      </c>
      <c r="AS8" s="153">
        <v>21.217400000000001</v>
      </c>
      <c r="AT8" s="153">
        <v>21.3</v>
      </c>
      <c r="AU8" s="153">
        <v>18.718299999999999</v>
      </c>
      <c r="AV8" s="153">
        <v>12.5</v>
      </c>
      <c r="AW8" s="153">
        <v>4.2</v>
      </c>
      <c r="AX8" s="150">
        <v>1</v>
      </c>
    </row>
    <row r="9" spans="1:55">
      <c r="A9" s="130" t="s">
        <v>50</v>
      </c>
      <c r="B9" s="142" t="s">
        <v>506</v>
      </c>
      <c r="C9" s="142" t="s">
        <v>365</v>
      </c>
      <c r="D9" s="150">
        <v>34.479999999999997</v>
      </c>
      <c r="E9" s="63">
        <v>37</v>
      </c>
      <c r="F9" s="130">
        <v>54.19</v>
      </c>
      <c r="G9" s="142">
        <v>106</v>
      </c>
      <c r="H9" s="130">
        <v>18.149999999999999</v>
      </c>
      <c r="J9" s="118">
        <v>63.43319557431262</v>
      </c>
      <c r="K9" s="118">
        <v>0.70495293147215088</v>
      </c>
      <c r="L9" s="118">
        <v>15.730704489147447</v>
      </c>
      <c r="M9" s="118">
        <v>5.1843638654196376</v>
      </c>
      <c r="N9" s="118">
        <v>7.614794718044636E-2</v>
      </c>
      <c r="O9" s="118">
        <v>2.1725015602525706</v>
      </c>
      <c r="P9" s="118">
        <v>3.6925477852846633</v>
      </c>
      <c r="Q9" s="118">
        <v>4.2549757674051856</v>
      </c>
      <c r="R9" s="118">
        <v>3.5924087337974298</v>
      </c>
      <c r="S9" s="118">
        <v>0.28796699308852858</v>
      </c>
      <c r="T9" s="118">
        <v>0.83250083250066687</v>
      </c>
      <c r="U9" s="118">
        <v>99.129765647360671</v>
      </c>
      <c r="V9" s="118">
        <f t="shared" si="0"/>
        <v>7.8473845012026153</v>
      </c>
      <c r="W9" s="119">
        <v>0.21729999999999999</v>
      </c>
      <c r="X9" s="119">
        <v>6.1999999999999998E-3</v>
      </c>
      <c r="Y9" s="119">
        <v>2.4E-2</v>
      </c>
      <c r="AA9" s="153">
        <v>87.2</v>
      </c>
      <c r="AB9" s="153">
        <v>67.933899999999994</v>
      </c>
      <c r="AC9" s="153">
        <v>906.38501000000008</v>
      </c>
      <c r="AD9" s="153">
        <v>21.578999999999997</v>
      </c>
      <c r="AE9" s="153">
        <v>224.39719999999997</v>
      </c>
      <c r="AF9" s="153">
        <v>14.4</v>
      </c>
      <c r="AG9" s="153">
        <v>17.5</v>
      </c>
      <c r="AH9" s="153">
        <v>9.3000000000000007</v>
      </c>
      <c r="AI9" s="153">
        <v>1590.1277399999999</v>
      </c>
      <c r="AJ9" s="153">
        <v>46.9</v>
      </c>
      <c r="AK9" s="153">
        <v>96.9</v>
      </c>
      <c r="AL9" s="153">
        <v>39.500000000000007</v>
      </c>
      <c r="AM9" s="153">
        <v>6.8999999999999995</v>
      </c>
      <c r="AN9" s="153">
        <v>3.9</v>
      </c>
      <c r="AO9" s="153">
        <v>1.2999999999999998</v>
      </c>
      <c r="AP9" s="153">
        <v>34.5</v>
      </c>
      <c r="AQ9" s="153">
        <v>95.774360000000001</v>
      </c>
      <c r="AR9" s="153">
        <v>4.6000000000000005</v>
      </c>
      <c r="AS9" s="153">
        <v>56.201599999999999</v>
      </c>
      <c r="AT9" s="153">
        <v>20</v>
      </c>
      <c r="AU9" s="153">
        <v>28.5</v>
      </c>
      <c r="AV9" s="153">
        <v>10</v>
      </c>
      <c r="AW9" s="153">
        <v>4.6000000000000005</v>
      </c>
      <c r="AX9" s="150">
        <v>1</v>
      </c>
    </row>
    <row r="10" spans="1:55">
      <c r="A10" s="130" t="s">
        <v>413</v>
      </c>
      <c r="B10" s="142" t="s">
        <v>489</v>
      </c>
      <c r="C10" s="142" t="s">
        <v>497</v>
      </c>
      <c r="D10" s="150">
        <v>34.82</v>
      </c>
      <c r="E10" s="63">
        <v>37</v>
      </c>
      <c r="F10" s="64">
        <v>51.74</v>
      </c>
      <c r="G10" s="63">
        <v>106</v>
      </c>
      <c r="H10" s="64">
        <v>19.77</v>
      </c>
      <c r="J10" s="118">
        <v>67.945264851003088</v>
      </c>
      <c r="K10" s="118">
        <v>0.51770077988838525</v>
      </c>
      <c r="L10" s="118">
        <v>14.729590645820787</v>
      </c>
      <c r="M10" s="118">
        <v>3.682461982998527</v>
      </c>
      <c r="N10" s="118">
        <v>5.5523031786335005E-2</v>
      </c>
      <c r="O10" s="118">
        <v>1.1453277874368424</v>
      </c>
      <c r="P10" s="118">
        <v>2.5870350324165559</v>
      </c>
      <c r="Q10" s="118">
        <v>4.0822318808644464</v>
      </c>
      <c r="R10" s="118">
        <v>4.3115356324939746</v>
      </c>
      <c r="S10" s="118">
        <v>0.22710992853800041</v>
      </c>
      <c r="T10" s="119">
        <v>0.56911353332694725</v>
      </c>
      <c r="U10" s="118">
        <v>99.283781553246939</v>
      </c>
      <c r="V10" s="118">
        <f t="shared" si="0"/>
        <v>8.3937675133584211</v>
      </c>
      <c r="W10" s="118">
        <v>7.0799999999999974E-2</v>
      </c>
      <c r="X10" s="118">
        <v>1.1076900000000001E-2</v>
      </c>
      <c r="Y10" s="118">
        <v>8.8961459199999992E-3</v>
      </c>
      <c r="Z10" s="142"/>
      <c r="AA10" s="153">
        <v>66.170477919999996</v>
      </c>
      <c r="AB10" s="153">
        <v>105.313676</v>
      </c>
      <c r="AC10" s="153">
        <v>720.75414399999988</v>
      </c>
      <c r="AD10" s="153">
        <v>19.421593359999999</v>
      </c>
      <c r="AE10" s="197">
        <v>337.50025000000005</v>
      </c>
      <c r="AF10" s="153">
        <v>18.35419568</v>
      </c>
      <c r="AG10" s="153">
        <v>22.501893839999997</v>
      </c>
      <c r="AH10" s="155">
        <v>19.407556160000002</v>
      </c>
      <c r="AI10" s="153">
        <v>1511.1163556799997</v>
      </c>
      <c r="AJ10" s="197">
        <v>67.596000000000004</v>
      </c>
      <c r="AK10" s="153">
        <v>114.53142288000001</v>
      </c>
      <c r="AL10" s="153">
        <v>41.924798080000009</v>
      </c>
      <c r="AM10" s="153">
        <v>6.8128767999999988</v>
      </c>
      <c r="AN10" s="153">
        <v>3.3990912000000004</v>
      </c>
      <c r="AO10" s="153">
        <v>1.7733564000000002</v>
      </c>
      <c r="AP10" s="153">
        <v>47.127243759999992</v>
      </c>
      <c r="AQ10" s="153">
        <v>66.153210399999992</v>
      </c>
      <c r="AR10" s="153">
        <v>3.0673019199999998</v>
      </c>
      <c r="AS10" s="153">
        <v>27.363617280000003</v>
      </c>
      <c r="AT10" s="153">
        <v>18.163200000000003</v>
      </c>
      <c r="AU10" s="153">
        <v>21.555073279999998</v>
      </c>
      <c r="AV10" s="153">
        <v>5.0928275199999993</v>
      </c>
      <c r="AW10" s="153">
        <v>6.4151559999999996</v>
      </c>
      <c r="AX10" s="150">
        <v>1</v>
      </c>
    </row>
    <row r="11" spans="1:55">
      <c r="AQ11" s="151"/>
    </row>
    <row r="12" spans="1:55">
      <c r="A12" s="130" t="s">
        <v>49</v>
      </c>
      <c r="B12" s="142" t="s">
        <v>499</v>
      </c>
      <c r="C12" s="142" t="s">
        <v>500</v>
      </c>
      <c r="D12" s="150">
        <v>33.369999999999997</v>
      </c>
      <c r="E12" s="63">
        <v>37</v>
      </c>
      <c r="F12" s="130">
        <v>54.91</v>
      </c>
      <c r="G12" s="142">
        <v>106</v>
      </c>
      <c r="H12" s="130">
        <v>10.55</v>
      </c>
      <c r="J12" s="118">
        <v>62.467249787627168</v>
      </c>
      <c r="K12" s="118">
        <v>0.74263818591307507</v>
      </c>
      <c r="L12" s="118">
        <v>15.94262212477493</v>
      </c>
      <c r="M12" s="118">
        <v>5.4401580594031582</v>
      </c>
      <c r="N12" s="118">
        <v>9.6483366321301556E-2</v>
      </c>
      <c r="O12" s="118">
        <v>2.0280813292486353</v>
      </c>
      <c r="P12" s="118">
        <v>4.7107804760229959</v>
      </c>
      <c r="Q12" s="118">
        <v>3.9006945275101073</v>
      </c>
      <c r="R12" s="118">
        <v>3.4396426065815939</v>
      </c>
      <c r="S12" s="118">
        <v>0.30473637026099476</v>
      </c>
      <c r="T12" s="118">
        <v>0.6508485747239543</v>
      </c>
      <c r="U12" s="118">
        <v>99.073086833663979</v>
      </c>
      <c r="V12" s="118">
        <f>Q12+R12</f>
        <v>7.3403371340917012</v>
      </c>
      <c r="W12" s="119">
        <v>0.16070000000000001</v>
      </c>
      <c r="X12" s="119">
        <v>1.15E-2</v>
      </c>
      <c r="Y12" s="119">
        <v>1.2699999999999999E-2</v>
      </c>
      <c r="AA12" s="153">
        <v>73.8</v>
      </c>
      <c r="AB12" s="153">
        <v>71.69589999999998</v>
      </c>
      <c r="AC12" s="153">
        <v>665.13688000000002</v>
      </c>
      <c r="AD12" s="153">
        <v>26.310780000000001</v>
      </c>
      <c r="AE12" s="153">
        <v>199.5188</v>
      </c>
      <c r="AF12" s="153">
        <v>15.9</v>
      </c>
      <c r="AG12" s="153">
        <v>15.9</v>
      </c>
      <c r="AH12" s="153">
        <v>5.3</v>
      </c>
      <c r="AI12" s="153">
        <v>1256.9529600000001</v>
      </c>
      <c r="AJ12" s="153">
        <v>41.9</v>
      </c>
      <c r="AK12" s="153">
        <v>83.4</v>
      </c>
      <c r="AL12" s="153">
        <v>35.300000000000004</v>
      </c>
      <c r="AM12" s="153">
        <v>6.5</v>
      </c>
      <c r="AN12" s="153">
        <v>4.5</v>
      </c>
      <c r="AO12" s="153">
        <v>2</v>
      </c>
      <c r="AP12" s="153">
        <v>30</v>
      </c>
      <c r="AQ12" s="153">
        <v>104.65183999999999</v>
      </c>
      <c r="AR12" s="153">
        <v>4.0999999999999996</v>
      </c>
      <c r="AS12" s="153">
        <v>59.567999999999998</v>
      </c>
      <c r="AT12" s="153">
        <v>18</v>
      </c>
      <c r="AU12" s="153">
        <v>21</v>
      </c>
      <c r="AV12" s="153">
        <v>12.1</v>
      </c>
      <c r="AW12" s="153">
        <v>4.5</v>
      </c>
      <c r="AX12" s="150">
        <v>1</v>
      </c>
    </row>
    <row r="13" spans="1:55">
      <c r="A13" s="130" t="s">
        <v>407</v>
      </c>
      <c r="B13" s="142" t="s">
        <v>408</v>
      </c>
      <c r="C13" s="142" t="s">
        <v>409</v>
      </c>
      <c r="D13" s="150">
        <v>33.26</v>
      </c>
      <c r="E13" s="142">
        <v>37</v>
      </c>
      <c r="F13" s="130">
        <v>51.83</v>
      </c>
      <c r="G13" s="142">
        <v>106</v>
      </c>
      <c r="H13" s="130">
        <v>20.83</v>
      </c>
      <c r="J13" s="118">
        <v>65.788711839921788</v>
      </c>
      <c r="K13" s="118">
        <v>0.47942459726278858</v>
      </c>
      <c r="L13" s="118">
        <v>16.506835954567244</v>
      </c>
      <c r="M13" s="118">
        <v>3.4906690442435924</v>
      </c>
      <c r="N13" s="118">
        <v>0.12496182675642818</v>
      </c>
      <c r="O13" s="118">
        <v>1.200332159753865</v>
      </c>
      <c r="P13" s="118">
        <v>3.4159052754706973</v>
      </c>
      <c r="Q13" s="118">
        <v>4.0026224509766033</v>
      </c>
      <c r="R13" s="118">
        <v>3.8136809243241863</v>
      </c>
      <c r="S13" s="118">
        <v>0.2149122040800126</v>
      </c>
      <c r="T13" s="119">
        <v>2.3377313379972025</v>
      </c>
      <c r="U13" s="118">
        <v>99.0380562773572</v>
      </c>
      <c r="V13" s="118">
        <f>Q13+R13</f>
        <v>7.8163033753007891</v>
      </c>
      <c r="W13" s="118">
        <v>5.7399999999999979E-2</v>
      </c>
      <c r="X13" s="118">
        <v>3.80121E-2</v>
      </c>
      <c r="Y13" s="118">
        <v>2.0961319839999999E-2</v>
      </c>
      <c r="Z13" s="142"/>
      <c r="AA13" s="153">
        <v>79.51058463999999</v>
      </c>
      <c r="AB13" s="153">
        <v>74.310228800000004</v>
      </c>
      <c r="AC13" s="153">
        <v>657.31645384000001</v>
      </c>
      <c r="AD13" s="153">
        <v>26.299914639999997</v>
      </c>
      <c r="AE13" s="153">
        <v>253.93405000000001</v>
      </c>
      <c r="AF13" s="153">
        <v>15.36215936</v>
      </c>
      <c r="AG13" s="153">
        <v>15.343632240000002</v>
      </c>
      <c r="AH13" s="155">
        <v>8.4799971200000002</v>
      </c>
      <c r="AI13" s="153">
        <v>1496.3895505599999</v>
      </c>
      <c r="AJ13" s="153">
        <v>52.322399999999995</v>
      </c>
      <c r="AK13" s="153">
        <v>94.860574079999992</v>
      </c>
      <c r="AL13" s="153">
        <v>41.830844800000001</v>
      </c>
      <c r="AM13" s="153">
        <v>7.9871895999999998</v>
      </c>
      <c r="AN13" s="153">
        <v>4.3415135999999999</v>
      </c>
      <c r="AO13" s="153">
        <v>2.6032391999999995</v>
      </c>
      <c r="AP13" s="153">
        <v>7.9142778400000005</v>
      </c>
      <c r="AQ13" s="153">
        <v>38.361512319999996</v>
      </c>
      <c r="AR13" s="153">
        <v>1.7605422399999999</v>
      </c>
      <c r="AS13" s="153">
        <v>8.9869171200000011</v>
      </c>
      <c r="AT13" s="153">
        <v>18.163200000000003</v>
      </c>
      <c r="AU13" s="153">
        <v>5.5238820799999999</v>
      </c>
      <c r="AV13" s="153">
        <v>4.6152179200000001</v>
      </c>
      <c r="AW13" s="153">
        <v>5.6295460000000004</v>
      </c>
      <c r="AX13" s="150">
        <v>1</v>
      </c>
    </row>
    <row r="14" spans="1:55">
      <c r="AQ14" s="151"/>
    </row>
    <row r="15" spans="1:55">
      <c r="A15" s="130" t="s">
        <v>412</v>
      </c>
      <c r="B15" s="142" t="s">
        <v>495</v>
      </c>
      <c r="C15" s="142" t="s">
        <v>497</v>
      </c>
      <c r="E15" s="63">
        <v>37</v>
      </c>
      <c r="F15" s="152">
        <v>52.3</v>
      </c>
      <c r="G15" s="63">
        <v>106</v>
      </c>
      <c r="H15" s="130">
        <v>21.44</v>
      </c>
      <c r="J15" s="118">
        <v>58.118623770452047</v>
      </c>
      <c r="K15" s="118">
        <v>0.9610610787864684</v>
      </c>
      <c r="L15" s="118">
        <v>16.497817764851728</v>
      </c>
      <c r="M15" s="118">
        <v>6.9485026826869785</v>
      </c>
      <c r="N15" s="118">
        <v>9.0003720425969436E-2</v>
      </c>
      <c r="O15" s="118">
        <v>2.8046236445531902</v>
      </c>
      <c r="P15" s="118">
        <v>6.0947356772489067</v>
      </c>
      <c r="Q15" s="118">
        <v>4.078348545124225</v>
      </c>
      <c r="R15" s="118">
        <v>3.1949930292150057</v>
      </c>
      <c r="S15" s="118">
        <v>0.43134107330379073</v>
      </c>
      <c r="T15" s="119">
        <v>1.4834044131282931</v>
      </c>
      <c r="U15" s="118">
        <v>99.220050986648303</v>
      </c>
      <c r="V15" s="118">
        <f>Q15+R15</f>
        <v>7.2733415743392307</v>
      </c>
      <c r="W15" s="118">
        <v>0.11329999999999998</v>
      </c>
      <c r="X15" s="118">
        <v>4.2270000000000007E-3</v>
      </c>
      <c r="Y15" s="118">
        <v>2.1793400800000001E-2</v>
      </c>
      <c r="Z15" s="142"/>
      <c r="AA15" s="153">
        <v>90.91734255999998</v>
      </c>
      <c r="AB15" s="153">
        <v>34.505803039999996</v>
      </c>
      <c r="AC15" s="153">
        <v>1203.1010677600002</v>
      </c>
      <c r="AD15" s="153">
        <v>24.675866559999996</v>
      </c>
      <c r="AE15" s="153">
        <v>189.11929000000001</v>
      </c>
      <c r="AF15" s="153">
        <v>8.6023736000000017</v>
      </c>
      <c r="AG15" s="153">
        <v>39.68172168000001</v>
      </c>
      <c r="AH15" s="155">
        <v>4.5991817600000005</v>
      </c>
      <c r="AI15" s="153">
        <v>1832.1209051199999</v>
      </c>
      <c r="AJ15" s="153">
        <v>48.710400000000007</v>
      </c>
      <c r="AK15" s="153">
        <v>90.734493600000008</v>
      </c>
      <c r="AL15" s="153">
        <v>44.6494432</v>
      </c>
      <c r="AM15" s="153">
        <v>8.5743459999999985</v>
      </c>
      <c r="AN15" s="153">
        <v>4.8127247999999998</v>
      </c>
      <c r="AO15" s="153">
        <v>2.3266116000000001</v>
      </c>
      <c r="AP15" s="153">
        <v>62.694200080000002</v>
      </c>
      <c r="AQ15" s="153">
        <v>175.31338191999998</v>
      </c>
      <c r="AR15" s="153">
        <v>0.37211007999999995</v>
      </c>
      <c r="AS15" s="153">
        <v>89.561679359999999</v>
      </c>
      <c r="AT15" s="153">
        <v>20.433600000000002</v>
      </c>
      <c r="AU15" s="153">
        <v>50.204363359999995</v>
      </c>
      <c r="AV15" s="153">
        <v>16.555457920000002</v>
      </c>
      <c r="AW15" s="153">
        <v>5.7866679999999988</v>
      </c>
      <c r="AX15" s="150">
        <v>1</v>
      </c>
    </row>
    <row r="16" spans="1:55">
      <c r="A16" s="130" t="s">
        <v>411</v>
      </c>
      <c r="B16" s="142" t="s">
        <v>495</v>
      </c>
      <c r="C16" s="142" t="s">
        <v>365</v>
      </c>
      <c r="D16" s="150">
        <v>34.85</v>
      </c>
      <c r="E16" s="63">
        <v>37</v>
      </c>
      <c r="F16" s="152">
        <v>54.26</v>
      </c>
      <c r="G16" s="63">
        <v>106</v>
      </c>
      <c r="H16" s="152">
        <v>17.98</v>
      </c>
      <c r="J16" s="118">
        <v>59.095875097042175</v>
      </c>
      <c r="K16" s="118">
        <v>0.82725746685391643</v>
      </c>
      <c r="L16" s="118">
        <v>16.741036244128061</v>
      </c>
      <c r="M16" s="118">
        <v>5.8142921497997557</v>
      </c>
      <c r="N16" s="118">
        <v>0.16285278370008024</v>
      </c>
      <c r="O16" s="118">
        <v>3.138135861706858</v>
      </c>
      <c r="P16" s="118">
        <v>5.4740501023075154</v>
      </c>
      <c r="Q16" s="118">
        <v>4.0646384695468871</v>
      </c>
      <c r="R16" s="118">
        <v>3.2986454806869689</v>
      </c>
      <c r="S16" s="118">
        <v>0.40942301941906745</v>
      </c>
      <c r="T16" s="119">
        <v>1.5946028825512784</v>
      </c>
      <c r="U16" s="118">
        <v>99.02620667519129</v>
      </c>
      <c r="V16" s="118">
        <f>Q16+R16</f>
        <v>7.3632839502338561</v>
      </c>
      <c r="W16" s="118">
        <v>0</v>
      </c>
      <c r="X16" s="118">
        <v>1.0728600000000001E-2</v>
      </c>
      <c r="Y16" s="118">
        <v>0</v>
      </c>
      <c r="Z16" s="142"/>
      <c r="AA16" s="153">
        <v>97.587395920000006</v>
      </c>
      <c r="AB16" s="153">
        <v>54.107982560000004</v>
      </c>
      <c r="AC16" s="153">
        <v>1220.9397863200004</v>
      </c>
      <c r="AD16" s="153">
        <v>24.293737599999996</v>
      </c>
      <c r="AE16" s="153">
        <v>214.18915000000004</v>
      </c>
      <c r="AF16" s="153">
        <v>12.259306880000002</v>
      </c>
      <c r="AG16" s="153">
        <v>21.683806800000003</v>
      </c>
      <c r="AH16" s="155">
        <v>7.9693635199999999</v>
      </c>
      <c r="AI16" s="153">
        <v>2059.1923191999999</v>
      </c>
      <c r="AJ16" s="197">
        <v>62.952000000000012</v>
      </c>
      <c r="AK16" s="153">
        <v>104.74397615999999</v>
      </c>
      <c r="AL16" s="153">
        <v>45.401069440000001</v>
      </c>
      <c r="AM16" s="153">
        <v>8.1046208799999988</v>
      </c>
      <c r="AN16" s="153">
        <v>4.5771192000000003</v>
      </c>
      <c r="AO16" s="153">
        <v>2.1421932000000004</v>
      </c>
      <c r="AP16" s="153">
        <v>59.639923840000002</v>
      </c>
      <c r="AQ16" s="153">
        <v>135.18096592000001</v>
      </c>
      <c r="AR16" s="153">
        <v>0.37211007999999995</v>
      </c>
      <c r="AS16" s="153">
        <v>67.650998399999992</v>
      </c>
      <c r="AT16" s="153">
        <v>20.433600000000002</v>
      </c>
      <c r="AU16" s="153">
        <v>38.930816</v>
      </c>
      <c r="AV16" s="153">
        <v>14.071888000000001</v>
      </c>
      <c r="AW16" s="153">
        <v>4.0059519999999997</v>
      </c>
      <c r="AX16" s="150">
        <v>1</v>
      </c>
    </row>
    <row r="17" spans="1:55">
      <c r="A17" s="130" t="s">
        <v>41</v>
      </c>
      <c r="B17" s="142" t="s">
        <v>488</v>
      </c>
      <c r="C17" s="142" t="s">
        <v>417</v>
      </c>
      <c r="D17" s="90"/>
      <c r="E17" s="142">
        <v>37</v>
      </c>
      <c r="F17" s="152">
        <v>54.7</v>
      </c>
      <c r="G17" s="142">
        <v>106</v>
      </c>
      <c r="H17" s="130">
        <v>17.36</v>
      </c>
      <c r="I17" s="5"/>
      <c r="J17" s="118">
        <v>60.637108320201584</v>
      </c>
      <c r="K17" s="118">
        <v>0.83572215241015468</v>
      </c>
      <c r="L17" s="118">
        <v>16.453461772317404</v>
      </c>
      <c r="M17" s="118">
        <v>6.1313535300772912</v>
      </c>
      <c r="N17" s="118">
        <v>7.9951916255226213E-2</v>
      </c>
      <c r="O17" s="118">
        <v>2.4136368684946636</v>
      </c>
      <c r="P17" s="118">
        <v>4.1061192875359867</v>
      </c>
      <c r="Q17" s="118">
        <v>3.949881661357614</v>
      </c>
      <c r="R17" s="118">
        <v>3.6334141994424138</v>
      </c>
      <c r="S17" s="118">
        <v>0.36390619383218009</v>
      </c>
      <c r="T17" s="118">
        <v>2.3698815059245137</v>
      </c>
      <c r="U17" s="118">
        <v>98.604555901924513</v>
      </c>
      <c r="V17" s="118">
        <f>Q17+R17</f>
        <v>7.5832958608000283</v>
      </c>
      <c r="W17" s="119">
        <v>0.2681</v>
      </c>
      <c r="X17" s="119">
        <v>2.3E-3</v>
      </c>
      <c r="Y17" s="119">
        <v>3.5400000000000001E-2</v>
      </c>
      <c r="Z17" s="5"/>
      <c r="AA17" s="153">
        <v>75.958680000000001</v>
      </c>
      <c r="AB17" s="153">
        <v>60.845680000000002</v>
      </c>
      <c r="AC17" s="153">
        <v>790.26502000000016</v>
      </c>
      <c r="AD17" s="153">
        <v>19.92136</v>
      </c>
      <c r="AE17" s="153">
        <v>183.17583999999999</v>
      </c>
      <c r="AF17" s="153">
        <v>13.799999999999999</v>
      </c>
      <c r="AG17" s="153">
        <v>18.3</v>
      </c>
      <c r="AH17" s="153">
        <v>4</v>
      </c>
      <c r="AI17" s="153">
        <v>1494.27</v>
      </c>
      <c r="AJ17" s="153">
        <v>39.9</v>
      </c>
      <c r="AK17" s="153">
        <v>75.683999999999997</v>
      </c>
      <c r="AL17" s="153">
        <v>34.5</v>
      </c>
      <c r="AM17" s="153">
        <v>5.9999999999999991</v>
      </c>
      <c r="AN17" s="153">
        <v>3.6999999999999997</v>
      </c>
      <c r="AO17" s="153">
        <v>1.4999999999999998</v>
      </c>
      <c r="AP17" s="153">
        <v>27.438270000000003</v>
      </c>
      <c r="AQ17" s="153">
        <v>117.50277999999999</v>
      </c>
      <c r="AR17" s="153">
        <v>2</v>
      </c>
      <c r="AS17" s="153">
        <v>27.270799999999998</v>
      </c>
      <c r="AT17" s="153">
        <v>19.5</v>
      </c>
      <c r="AU17" s="153">
        <v>19.527740000000001</v>
      </c>
      <c r="AV17" s="153">
        <v>12.700000000000001</v>
      </c>
      <c r="AW17" s="153">
        <v>3.9</v>
      </c>
      <c r="AX17" s="150">
        <v>1</v>
      </c>
    </row>
    <row r="18" spans="1:55">
      <c r="A18" s="130" t="s">
        <v>239</v>
      </c>
      <c r="B18" s="130" t="s">
        <v>240</v>
      </c>
      <c r="C18" s="130" t="s">
        <v>241</v>
      </c>
      <c r="D18" s="156">
        <v>33.6</v>
      </c>
      <c r="E18" s="157">
        <v>37</v>
      </c>
      <c r="F18" s="152">
        <v>56.13</v>
      </c>
      <c r="G18" s="142">
        <v>106</v>
      </c>
      <c r="H18" s="152">
        <v>20.04</v>
      </c>
      <c r="I18" s="130"/>
      <c r="J18" s="119">
        <v>73.306820491969916</v>
      </c>
      <c r="K18" s="119">
        <v>0.19264586298028058</v>
      </c>
      <c r="L18" s="119">
        <v>14.803313681642612</v>
      </c>
      <c r="M18" s="119">
        <v>1.2674069932913197</v>
      </c>
      <c r="N18" s="119">
        <v>0.4157094937995528</v>
      </c>
      <c r="O18" s="119">
        <v>4.0557023785322228E-2</v>
      </c>
      <c r="P18" s="119">
        <v>1.2167107135596666</v>
      </c>
      <c r="Q18" s="119">
        <v>3.83263874771295</v>
      </c>
      <c r="R18" s="119">
        <v>4.5322474080097583</v>
      </c>
      <c r="S18" s="119">
        <v>0.1419495832486278</v>
      </c>
      <c r="T18" s="119">
        <v>1.37</v>
      </c>
      <c r="U18" s="119">
        <v>99.75</v>
      </c>
      <c r="V18" s="118">
        <f>R18+Q18</f>
        <v>8.3648861557227079</v>
      </c>
      <c r="X18" s="142"/>
      <c r="Y18" s="142"/>
      <c r="Z18" s="119"/>
      <c r="AA18" s="153">
        <v>30</v>
      </c>
      <c r="AB18" s="153">
        <v>75</v>
      </c>
      <c r="AC18" s="153">
        <v>459</v>
      </c>
      <c r="AD18" s="197">
        <v>11</v>
      </c>
      <c r="AE18" s="153">
        <v>132</v>
      </c>
      <c r="AF18" s="153">
        <v>14</v>
      </c>
      <c r="AG18" s="153">
        <v>23</v>
      </c>
      <c r="AH18" s="153" t="s">
        <v>165</v>
      </c>
      <c r="AI18" s="153">
        <v>1670</v>
      </c>
      <c r="AJ18" s="197">
        <v>62</v>
      </c>
      <c r="AK18" s="153">
        <v>99</v>
      </c>
      <c r="AL18" s="153">
        <v>64</v>
      </c>
      <c r="AP18" s="153" t="s">
        <v>166</v>
      </c>
      <c r="AQ18" s="153">
        <v>7</v>
      </c>
      <c r="AR18" s="153" t="s">
        <v>165</v>
      </c>
      <c r="AS18" s="153" t="s">
        <v>167</v>
      </c>
      <c r="AT18" s="153">
        <v>11</v>
      </c>
      <c r="AU18" s="153">
        <v>2</v>
      </c>
      <c r="AV18" s="153"/>
      <c r="AX18" s="150">
        <v>2</v>
      </c>
    </row>
    <row r="19" spans="1:55">
      <c r="AQ19" s="151"/>
    </row>
    <row r="20" spans="1:55">
      <c r="A20" s="57" t="s">
        <v>486</v>
      </c>
      <c r="B20" s="130"/>
      <c r="C20" s="130"/>
      <c r="E20" s="157"/>
      <c r="F20" s="152"/>
      <c r="H20" s="152"/>
      <c r="I20" s="130"/>
      <c r="J20" s="119"/>
      <c r="K20" s="119"/>
      <c r="L20" s="119"/>
      <c r="M20" s="119"/>
      <c r="N20" s="119"/>
      <c r="O20" s="119"/>
      <c r="P20" s="119"/>
      <c r="Q20" s="119"/>
      <c r="R20" s="119"/>
      <c r="S20" s="119"/>
      <c r="T20" s="119"/>
      <c r="U20" s="119"/>
      <c r="V20" s="118"/>
      <c r="X20" s="142"/>
      <c r="Y20" s="142"/>
      <c r="Z20" s="119"/>
      <c r="AA20" s="153"/>
      <c r="AB20" s="153"/>
      <c r="AC20" s="153"/>
      <c r="AD20" s="153"/>
      <c r="AE20" s="153"/>
      <c r="AF20" s="153"/>
      <c r="AG20" s="153"/>
      <c r="AH20" s="153"/>
      <c r="AI20" s="153"/>
      <c r="AJ20" s="153"/>
      <c r="AK20" s="153"/>
      <c r="AL20" s="153"/>
      <c r="AP20" s="153"/>
      <c r="AQ20" s="153"/>
      <c r="AR20" s="153"/>
      <c r="AS20" s="153"/>
      <c r="AT20" s="153"/>
      <c r="AU20" s="153"/>
      <c r="AV20" s="153"/>
    </row>
    <row r="21" spans="1:55">
      <c r="A21" s="130" t="s">
        <v>48</v>
      </c>
      <c r="B21" s="142" t="s">
        <v>492</v>
      </c>
      <c r="C21" s="142" t="s">
        <v>368</v>
      </c>
      <c r="D21" s="150">
        <v>33.115000000000002</v>
      </c>
      <c r="E21" s="142">
        <v>37</v>
      </c>
      <c r="F21" s="152">
        <v>56.93</v>
      </c>
      <c r="G21" s="142">
        <v>106</v>
      </c>
      <c r="H21" s="152">
        <v>17.09</v>
      </c>
      <c r="J21" s="118">
        <v>62.313104750953244</v>
      </c>
      <c r="K21" s="118">
        <v>0.66069928674280831</v>
      </c>
      <c r="L21" s="118">
        <v>17.222805939207326</v>
      </c>
      <c r="M21" s="118">
        <v>5.138314591401878</v>
      </c>
      <c r="N21" s="118">
        <v>0.12267409703632497</v>
      </c>
      <c r="O21" s="118">
        <v>1.7820766421595098</v>
      </c>
      <c r="P21" s="118">
        <v>4.1884579221736002</v>
      </c>
      <c r="Q21" s="118">
        <v>4.1488732888658113</v>
      </c>
      <c r="R21" s="118">
        <v>3.4346855417307545</v>
      </c>
      <c r="S21" s="118">
        <v>0.38188486026681018</v>
      </c>
      <c r="T21" s="118">
        <v>1.9079578139980651</v>
      </c>
      <c r="U21" s="118">
        <v>99.393576920538067</v>
      </c>
      <c r="V21" s="118">
        <f>Q21+R21</f>
        <v>7.5835588305965658</v>
      </c>
      <c r="W21" s="119">
        <v>0.14330000000000001</v>
      </c>
      <c r="X21" s="119">
        <v>4.8999999999999998E-3</v>
      </c>
      <c r="Y21" s="119">
        <v>3.1399999999999997E-2</v>
      </c>
      <c r="AA21" s="153">
        <v>80.099999999999994</v>
      </c>
      <c r="AB21" s="153">
        <v>67.933899999999994</v>
      </c>
      <c r="AC21" s="153">
        <v>639.54216999999994</v>
      </c>
      <c r="AD21" s="153">
        <v>26.032439999999998</v>
      </c>
      <c r="AE21" s="153">
        <v>229.06189999999998</v>
      </c>
      <c r="AF21" s="153">
        <v>14.799999999999999</v>
      </c>
      <c r="AG21" s="153">
        <v>16</v>
      </c>
      <c r="AH21" s="153">
        <v>5.9</v>
      </c>
      <c r="AI21" s="153">
        <v>1381.6573200000003</v>
      </c>
      <c r="AJ21" s="153">
        <v>43.9</v>
      </c>
      <c r="AK21" s="153">
        <v>91.800000000000011</v>
      </c>
      <c r="AL21" s="153">
        <v>41.1</v>
      </c>
      <c r="AM21" s="153">
        <v>7.3999999999999995</v>
      </c>
      <c r="AN21" s="153">
        <v>4.6000000000000005</v>
      </c>
      <c r="AO21" s="153">
        <v>1.7000000000000002</v>
      </c>
      <c r="AP21" s="153">
        <v>16.399999999999999</v>
      </c>
      <c r="AQ21" s="153">
        <v>75.672479999999993</v>
      </c>
      <c r="AR21" s="153">
        <v>2.5999999999999996</v>
      </c>
      <c r="AS21" s="153">
        <v>7.1783999999999999</v>
      </c>
      <c r="AT21" s="153">
        <v>19.8</v>
      </c>
      <c r="AU21" s="153">
        <v>6.6</v>
      </c>
      <c r="AV21" s="153">
        <v>8.8000000000000007</v>
      </c>
      <c r="AW21" s="153">
        <v>5.1999999999999993</v>
      </c>
      <c r="AX21" s="150">
        <v>1</v>
      </c>
    </row>
    <row r="22" spans="1:55">
      <c r="A22" s="130" t="s">
        <v>40</v>
      </c>
      <c r="B22" s="142" t="s">
        <v>492</v>
      </c>
      <c r="C22" s="142" t="s">
        <v>369</v>
      </c>
      <c r="E22" s="63">
        <v>37</v>
      </c>
      <c r="F22" s="130">
        <v>57.11</v>
      </c>
      <c r="G22" s="142">
        <v>106</v>
      </c>
      <c r="H22" s="130">
        <v>17.89</v>
      </c>
      <c r="J22" s="118">
        <v>62.345081653198804</v>
      </c>
      <c r="K22" s="118">
        <v>0.64751471058423538</v>
      </c>
      <c r="L22" s="118">
        <v>17.486161461496064</v>
      </c>
      <c r="M22" s="118">
        <v>4.9106140483732785</v>
      </c>
      <c r="N22" s="118">
        <v>0.12311754593141945</v>
      </c>
      <c r="O22" s="118">
        <v>1.7055613881095053</v>
      </c>
      <c r="P22" s="118">
        <v>4.2020336519504564</v>
      </c>
      <c r="Q22" s="118">
        <v>4.0152104524300904</v>
      </c>
      <c r="R22" s="118">
        <v>3.5636296859195116</v>
      </c>
      <c r="S22" s="118">
        <v>0.38502880705342013</v>
      </c>
      <c r="T22" s="118">
        <v>1.5623555514467713</v>
      </c>
      <c r="U22" s="118">
        <v>99.383953405046782</v>
      </c>
      <c r="V22" s="118">
        <f>Q22+R22</f>
        <v>7.5788401383496016</v>
      </c>
      <c r="W22" s="119">
        <v>0.2024</v>
      </c>
      <c r="X22" s="119">
        <v>1.38E-2</v>
      </c>
      <c r="Y22" s="119">
        <v>1.0699999999999999E-2</v>
      </c>
      <c r="AA22" s="153">
        <v>75.760960000000011</v>
      </c>
      <c r="AB22" s="153">
        <v>71.09614000000002</v>
      </c>
      <c r="AC22" s="153">
        <v>738.47961999999995</v>
      </c>
      <c r="AD22" s="153">
        <v>24.509199999999996</v>
      </c>
      <c r="AE22" s="153">
        <v>226.44792999999999</v>
      </c>
      <c r="AF22" s="153">
        <v>15.100000000000001</v>
      </c>
      <c r="AG22" s="153">
        <v>18.100000000000001</v>
      </c>
      <c r="AH22" s="153">
        <v>6.4</v>
      </c>
      <c r="AI22" s="153">
        <v>1487.71</v>
      </c>
      <c r="AJ22" s="153">
        <v>44.5</v>
      </c>
      <c r="AK22" s="153">
        <v>96.49199999999999</v>
      </c>
      <c r="AL22" s="153">
        <v>42.1</v>
      </c>
      <c r="AM22" s="153">
        <v>7.6000000000000005</v>
      </c>
      <c r="AN22" s="153">
        <v>4.5</v>
      </c>
      <c r="AO22" s="153">
        <v>2.7</v>
      </c>
      <c r="AP22" s="153">
        <v>16.87209</v>
      </c>
      <c r="AQ22" s="153">
        <v>68.89797999999999</v>
      </c>
      <c r="AR22" s="153">
        <v>2.2000000000000002</v>
      </c>
      <c r="AS22" s="153">
        <v>9.4184000000000019</v>
      </c>
      <c r="AT22" s="153">
        <v>19.8</v>
      </c>
      <c r="AU22" s="153">
        <v>3.6424800000000004</v>
      </c>
      <c r="AV22" s="153">
        <v>7.5</v>
      </c>
      <c r="AW22" s="153">
        <v>5</v>
      </c>
      <c r="AX22" s="150">
        <v>1</v>
      </c>
    </row>
    <row r="23" spans="1:55">
      <c r="A23" s="130" t="s">
        <v>415</v>
      </c>
      <c r="B23" s="142" t="s">
        <v>403</v>
      </c>
      <c r="C23" s="142" t="s">
        <v>481</v>
      </c>
      <c r="D23" s="150">
        <v>33.06</v>
      </c>
      <c r="E23" s="63">
        <v>37</v>
      </c>
      <c r="F23" s="130">
        <f>0.94736*60</f>
        <v>56.8416</v>
      </c>
      <c r="G23" s="63">
        <v>106</v>
      </c>
      <c r="H23" s="130">
        <f>0.29611*60</f>
        <v>17.7666</v>
      </c>
      <c r="J23" s="118">
        <v>67.617748864536225</v>
      </c>
      <c r="K23" s="118">
        <v>0.59403082342132441</v>
      </c>
      <c r="L23" s="118">
        <v>14.886105491758755</v>
      </c>
      <c r="M23" s="118">
        <v>4.5405675104412779</v>
      </c>
      <c r="N23" s="118">
        <v>9.5700804984571078E-2</v>
      </c>
      <c r="O23" s="118">
        <v>1.5722261287887902</v>
      </c>
      <c r="P23" s="118">
        <v>1.8290079269319712</v>
      </c>
      <c r="Q23" s="118">
        <v>3.5888386403067032</v>
      </c>
      <c r="R23" s="118">
        <v>4.4176349574458094</v>
      </c>
      <c r="S23" s="118">
        <v>0.26628636054542298</v>
      </c>
      <c r="T23" s="119">
        <v>1.5411626999608596</v>
      </c>
      <c r="U23" s="118">
        <v>99.408147509160841</v>
      </c>
      <c r="V23" s="118">
        <f>Q23+R23</f>
        <v>8.0064735977525121</v>
      </c>
      <c r="W23" s="118">
        <v>0.15039999999999998</v>
      </c>
      <c r="X23" s="118">
        <v>2.8338E-3</v>
      </c>
      <c r="Y23" s="118">
        <v>2.5676445280000001E-2</v>
      </c>
      <c r="Z23" s="142"/>
      <c r="AA23" s="153">
        <v>85.503965919999985</v>
      </c>
      <c r="AB23" s="153">
        <v>90.211996880000001</v>
      </c>
      <c r="AC23" s="153">
        <v>446.25835671999994</v>
      </c>
      <c r="AD23" s="153">
        <v>26.873108080000002</v>
      </c>
      <c r="AE23" s="153">
        <v>236.30362000000002</v>
      </c>
      <c r="AF23" s="153">
        <v>16.137872480000002</v>
      </c>
      <c r="AG23" s="153">
        <v>19.740850080000005</v>
      </c>
      <c r="AH23" s="155">
        <v>11.339545280000003</v>
      </c>
      <c r="AI23" s="153">
        <v>1507.7331707200001</v>
      </c>
      <c r="AJ23" s="153">
        <v>48.091200000000001</v>
      </c>
      <c r="AK23" s="153">
        <v>90.542582879999998</v>
      </c>
      <c r="AL23" s="153">
        <v>40.797358719999998</v>
      </c>
      <c r="AM23" s="153">
        <v>7.7523270400000008</v>
      </c>
      <c r="AN23" s="153">
        <v>4.7341895999999997</v>
      </c>
      <c r="AO23" s="153">
        <v>2.6032391999999995</v>
      </c>
      <c r="AP23" s="153">
        <v>19.441707520000001</v>
      </c>
      <c r="AQ23" s="153">
        <v>75.183003999999997</v>
      </c>
      <c r="AR23" s="153">
        <v>1.35217984</v>
      </c>
      <c r="AS23" s="153">
        <v>25.849054080000005</v>
      </c>
      <c r="AT23" s="153">
        <v>17.131200000000003</v>
      </c>
      <c r="AU23" s="153">
        <v>10.28152592</v>
      </c>
      <c r="AV23" s="153">
        <v>6.5256563200000004</v>
      </c>
      <c r="AW23" s="153">
        <v>6.20566</v>
      </c>
      <c r="AX23" s="150">
        <v>1</v>
      </c>
    </row>
    <row r="24" spans="1:55">
      <c r="A24" s="130" t="s">
        <v>37</v>
      </c>
      <c r="B24" s="145" t="s">
        <v>55</v>
      </c>
      <c r="C24" s="142" t="s">
        <v>365</v>
      </c>
      <c r="D24" s="150">
        <v>33.020000000000003</v>
      </c>
      <c r="E24" s="142">
        <v>37</v>
      </c>
      <c r="F24" s="130">
        <v>54.09</v>
      </c>
      <c r="G24" s="142">
        <v>106</v>
      </c>
      <c r="H24" s="130">
        <v>18.12</v>
      </c>
      <c r="J24" s="118">
        <v>56.327922678688196</v>
      </c>
      <c r="K24" s="118">
        <v>1.1195268918271415</v>
      </c>
      <c r="L24" s="118">
        <v>16.975865438831644</v>
      </c>
      <c r="M24" s="118">
        <v>7.5233071086329382</v>
      </c>
      <c r="N24" s="118">
        <v>0.13579655458113063</v>
      </c>
      <c r="O24" s="118">
        <v>3.5553365147464397</v>
      </c>
      <c r="P24" s="118">
        <v>6.4886651880618178</v>
      </c>
      <c r="Q24" s="118">
        <v>4.019089328621722</v>
      </c>
      <c r="R24" s="118">
        <v>2.6956074902839573</v>
      </c>
      <c r="S24" s="118">
        <v>0.47274455927354531</v>
      </c>
      <c r="T24" s="118">
        <v>0.6908583391485168</v>
      </c>
      <c r="U24" s="118">
        <v>99.313861753548537</v>
      </c>
      <c r="V24" s="118">
        <f>Q24+R24</f>
        <v>6.7146968189056793</v>
      </c>
      <c r="W24" s="119">
        <v>0.35089999999999999</v>
      </c>
      <c r="X24" s="119">
        <v>2.9899999999999999E-2</v>
      </c>
      <c r="Y24" s="119">
        <v>2.3099999999999999E-2</v>
      </c>
      <c r="AA24" s="153">
        <v>92.369439999999997</v>
      </c>
      <c r="AB24" s="153">
        <v>50.38814</v>
      </c>
      <c r="AC24" s="153">
        <v>922.77472</v>
      </c>
      <c r="AD24" s="153">
        <v>28.427980000000002</v>
      </c>
      <c r="AE24" s="153">
        <v>199.98657999999998</v>
      </c>
      <c r="AF24" s="153">
        <v>16.600000000000001</v>
      </c>
      <c r="AG24" s="153">
        <v>10.5</v>
      </c>
      <c r="AH24" s="153">
        <v>4.5</v>
      </c>
      <c r="AI24" s="153">
        <v>1301.365</v>
      </c>
      <c r="AJ24" s="153">
        <v>42.199999999999996</v>
      </c>
      <c r="AK24" s="153">
        <v>87.108000000000004</v>
      </c>
      <c r="AL24" s="153">
        <v>39.699999999999996</v>
      </c>
      <c r="AM24" s="153">
        <v>7.6999999999999993</v>
      </c>
      <c r="AN24" s="153">
        <v>5.6</v>
      </c>
      <c r="AO24" s="153">
        <v>2.5</v>
      </c>
      <c r="AP24" s="153">
        <v>47.949089999999998</v>
      </c>
      <c r="AQ24" s="153">
        <v>164.68994000000001</v>
      </c>
      <c r="AR24" s="153">
        <v>2.1</v>
      </c>
      <c r="AS24" s="153">
        <v>42.866</v>
      </c>
      <c r="AT24" s="153">
        <v>20.400000000000002</v>
      </c>
      <c r="AU24" s="153">
        <v>26.003260000000001</v>
      </c>
      <c r="AV24" s="153">
        <v>17.2</v>
      </c>
      <c r="AW24" s="153">
        <v>4.2</v>
      </c>
      <c r="AX24" s="150">
        <v>1</v>
      </c>
    </row>
    <row r="25" spans="1:55">
      <c r="A25" s="130" t="s">
        <v>33</v>
      </c>
      <c r="B25" s="159" t="s">
        <v>51</v>
      </c>
      <c r="C25" s="142" t="s">
        <v>507</v>
      </c>
      <c r="D25" s="150">
        <v>33.43</v>
      </c>
      <c r="E25" s="63">
        <v>37</v>
      </c>
      <c r="F25" s="152">
        <v>55.1</v>
      </c>
      <c r="G25" s="142">
        <v>106</v>
      </c>
      <c r="H25" s="152">
        <v>17.399999999999999</v>
      </c>
      <c r="J25" s="118">
        <v>62.45001732696074</v>
      </c>
      <c r="K25" s="118">
        <v>0.73250171590414292</v>
      </c>
      <c r="L25" s="118">
        <v>16.261454992993961</v>
      </c>
      <c r="M25" s="118">
        <v>5.2492848317860439</v>
      </c>
      <c r="N25" s="118">
        <v>0.10499614530361308</v>
      </c>
      <c r="O25" s="118">
        <v>2.380582881743269</v>
      </c>
      <c r="P25" s="118">
        <v>4.3947635294393459</v>
      </c>
      <c r="Q25" s="118">
        <v>3.7648141925188474</v>
      </c>
      <c r="R25" s="118">
        <v>3.5646193511678925</v>
      </c>
      <c r="S25" s="118">
        <v>0.32588044052114001</v>
      </c>
      <c r="T25" s="118">
        <v>0.99644128113899555</v>
      </c>
      <c r="U25" s="118">
        <v>99.228915408338992</v>
      </c>
      <c r="V25" s="118">
        <f>Q25+R25</f>
        <v>7.3294335436867399</v>
      </c>
      <c r="W25" s="119">
        <v>0.37559999999999999</v>
      </c>
      <c r="X25" s="119">
        <v>1.23E-2</v>
      </c>
      <c r="Y25" s="119">
        <v>1.04E-2</v>
      </c>
      <c r="AA25" s="153">
        <v>80.703960000000009</v>
      </c>
      <c r="AB25" s="153">
        <v>72.442160000000015</v>
      </c>
      <c r="AC25" s="153">
        <v>693.49739999999997</v>
      </c>
      <c r="AD25" s="153">
        <v>24.12688</v>
      </c>
      <c r="AE25" s="153">
        <v>207.87310000000002</v>
      </c>
      <c r="AF25" s="153">
        <v>16.8</v>
      </c>
      <c r="AG25" s="153">
        <v>17.7</v>
      </c>
      <c r="AH25" s="153">
        <v>6.4</v>
      </c>
      <c r="AI25" s="153">
        <v>1314.1775</v>
      </c>
      <c r="AJ25" s="153">
        <v>42.300000000000004</v>
      </c>
      <c r="AK25" s="153">
        <v>91.596000000000004</v>
      </c>
      <c r="AL25" s="153">
        <v>40.4</v>
      </c>
      <c r="AM25" s="153">
        <v>7.3</v>
      </c>
      <c r="AN25" s="153">
        <v>4.4000000000000004</v>
      </c>
      <c r="AO25" s="153">
        <v>2.9</v>
      </c>
      <c r="AP25" s="153">
        <v>25.884420000000002</v>
      </c>
      <c r="AQ25" s="153">
        <v>94.921799999999976</v>
      </c>
      <c r="AR25" s="153">
        <v>2.7</v>
      </c>
      <c r="AS25" s="153">
        <v>29.938400000000005</v>
      </c>
      <c r="AT25" s="153">
        <v>18.100000000000001</v>
      </c>
      <c r="AU25" s="153">
        <v>16.188800000000001</v>
      </c>
      <c r="AV25" s="153">
        <v>10.9</v>
      </c>
      <c r="AW25" s="153">
        <v>4.6000000000000005</v>
      </c>
      <c r="AX25" s="150">
        <v>1</v>
      </c>
    </row>
    <row r="26" spans="1:55">
      <c r="A26" s="57"/>
      <c r="B26" s="130"/>
      <c r="C26" s="130"/>
      <c r="E26" s="157"/>
      <c r="F26" s="152"/>
      <c r="H26" s="152"/>
      <c r="I26" s="130"/>
      <c r="J26" s="119"/>
      <c r="K26" s="119"/>
      <c r="L26" s="119"/>
      <c r="M26" s="119"/>
      <c r="N26" s="119"/>
      <c r="O26" s="119"/>
      <c r="P26" s="119"/>
      <c r="Q26" s="119"/>
      <c r="R26" s="119"/>
      <c r="S26" s="119"/>
      <c r="T26" s="119"/>
      <c r="U26" s="119"/>
      <c r="V26" s="118"/>
      <c r="X26" s="142"/>
      <c r="Y26" s="142"/>
      <c r="Z26" s="119"/>
      <c r="AA26" s="153"/>
      <c r="AB26" s="153"/>
      <c r="AC26" s="153"/>
      <c r="AD26" s="153"/>
      <c r="AE26" s="153"/>
      <c r="AF26" s="153"/>
      <c r="AG26" s="153"/>
      <c r="AH26" s="153"/>
      <c r="AI26" s="153"/>
      <c r="AJ26" s="153"/>
      <c r="AK26" s="153"/>
      <c r="AL26" s="153"/>
      <c r="AP26" s="153"/>
      <c r="AQ26" s="153"/>
      <c r="AR26" s="153"/>
      <c r="AS26" s="153"/>
      <c r="AT26" s="153"/>
      <c r="AU26" s="153"/>
      <c r="AV26" s="153"/>
    </row>
    <row r="27" spans="1:55">
      <c r="A27" s="130" t="s">
        <v>404</v>
      </c>
      <c r="B27" s="142" t="s">
        <v>502</v>
      </c>
      <c r="C27" s="142" t="s">
        <v>503</v>
      </c>
      <c r="D27" s="150">
        <v>32.86</v>
      </c>
      <c r="E27" s="142">
        <v>37</v>
      </c>
      <c r="F27" s="130">
        <v>54.14</v>
      </c>
      <c r="G27" s="142">
        <v>106</v>
      </c>
      <c r="H27" s="130">
        <v>14.12</v>
      </c>
      <c r="J27" s="118">
        <v>63.093244401843187</v>
      </c>
      <c r="K27" s="118">
        <v>0.71016573656695847</v>
      </c>
      <c r="L27" s="118">
        <v>16.528525606391639</v>
      </c>
      <c r="M27" s="118">
        <v>4.7402082535265331</v>
      </c>
      <c r="N27" s="118">
        <v>0.10044385959337021</v>
      </c>
      <c r="O27" s="118">
        <v>1.8911960381243214</v>
      </c>
      <c r="P27" s="118">
        <v>4.3044537797231488</v>
      </c>
      <c r="Q27" s="118">
        <v>3.8936313537243712</v>
      </c>
      <c r="R27" s="118">
        <v>3.6723466174629547</v>
      </c>
      <c r="S27" s="118">
        <v>0.34962810538718758</v>
      </c>
      <c r="T27" s="119">
        <v>1.8374766630636756</v>
      </c>
      <c r="U27" s="118">
        <v>99.283843752343657</v>
      </c>
      <c r="V27" s="118">
        <f>Q27+R27</f>
        <v>7.5659779711873263</v>
      </c>
      <c r="W27" s="118">
        <v>4.7999999999999987E-2</v>
      </c>
      <c r="X27" s="118">
        <v>3.6502799999999995E-2</v>
      </c>
      <c r="Y27" s="118">
        <v>3.1154311600000005E-2</v>
      </c>
      <c r="Z27" s="142"/>
      <c r="AA27" s="153">
        <v>77.963905600000004</v>
      </c>
      <c r="AB27" s="153">
        <v>68.809617200000005</v>
      </c>
      <c r="AC27" s="153">
        <v>770.26159887999995</v>
      </c>
      <c r="AD27" s="153">
        <v>24.866931039999997</v>
      </c>
      <c r="AE27" s="153">
        <v>226.62217000000004</v>
      </c>
      <c r="AF27" s="153">
        <v>15.140527040000002</v>
      </c>
      <c r="AG27" s="153">
        <v>16.877545440000002</v>
      </c>
      <c r="AH27" s="155">
        <v>6.8459696000000001</v>
      </c>
      <c r="AI27" s="153">
        <v>1482.3592835199997</v>
      </c>
      <c r="AJ27" s="153">
        <v>49.948799999999999</v>
      </c>
      <c r="AK27" s="153">
        <v>94.956529439999997</v>
      </c>
      <c r="AL27" s="153">
        <v>41.455031680000005</v>
      </c>
      <c r="AM27" s="153">
        <v>7.8697583199999999</v>
      </c>
      <c r="AN27" s="153">
        <v>4.2629784000000006</v>
      </c>
      <c r="AO27" s="153">
        <v>2.1421932000000004</v>
      </c>
      <c r="AP27" s="153">
        <v>16.387431280000001</v>
      </c>
      <c r="AQ27" s="153">
        <v>79.597569759999985</v>
      </c>
      <c r="AR27" s="153">
        <v>1.7605422399999999</v>
      </c>
      <c r="AS27" s="153">
        <v>19.487888640000001</v>
      </c>
      <c r="AT27" s="153">
        <v>20.020800000000001</v>
      </c>
      <c r="AU27" s="153">
        <v>9.9712447999999991</v>
      </c>
      <c r="AV27" s="153">
        <v>8.9137043200000008</v>
      </c>
      <c r="AW27" s="153">
        <v>5.1581799999999998</v>
      </c>
      <c r="AX27" s="150">
        <v>1</v>
      </c>
    </row>
    <row r="28" spans="1:55">
      <c r="A28" s="130" t="s">
        <v>405</v>
      </c>
      <c r="B28" s="142" t="s">
        <v>502</v>
      </c>
      <c r="C28" s="142" t="s">
        <v>503</v>
      </c>
      <c r="D28" s="150">
        <v>33.22</v>
      </c>
      <c r="E28" s="142">
        <v>37</v>
      </c>
      <c r="F28" s="130">
        <v>53.66</v>
      </c>
      <c r="G28" s="142">
        <v>106</v>
      </c>
      <c r="H28" s="130">
        <v>14.44</v>
      </c>
      <c r="J28" s="118">
        <v>64.26166748902871</v>
      </c>
      <c r="K28" s="118">
        <v>0.70298598574394655</v>
      </c>
      <c r="L28" s="118">
        <v>16.500866562121395</v>
      </c>
      <c r="M28" s="118">
        <v>4.6088332932650786</v>
      </c>
      <c r="N28" s="118">
        <v>7.5673668393228657E-2</v>
      </c>
      <c r="O28" s="118">
        <v>1.3938561723119363</v>
      </c>
      <c r="P28" s="118">
        <v>3.8952032265590559</v>
      </c>
      <c r="Q28" s="118">
        <v>4.048280888609078</v>
      </c>
      <c r="R28" s="118">
        <v>3.8390510775603159</v>
      </c>
      <c r="S28" s="118">
        <v>0.31294276188649139</v>
      </c>
      <c r="T28" s="119">
        <v>0.60623838857922951</v>
      </c>
      <c r="U28" s="118">
        <v>99.639361125479226</v>
      </c>
      <c r="V28" s="118">
        <f>Q28+R28</f>
        <v>7.8873319661693939</v>
      </c>
      <c r="W28" s="118">
        <v>8.9699999999999974E-2</v>
      </c>
      <c r="X28" s="118">
        <v>2.4257624999999998E-2</v>
      </c>
      <c r="Y28" s="118">
        <v>1.40410186E-2</v>
      </c>
      <c r="Z28" s="142"/>
      <c r="AA28" s="153">
        <v>79.175995399999977</v>
      </c>
      <c r="AB28" s="153">
        <v>74.466253899999998</v>
      </c>
      <c r="AC28" s="153">
        <v>746.66212089999999</v>
      </c>
      <c r="AD28" s="153">
        <v>28.730617700000003</v>
      </c>
      <c r="AE28" s="153">
        <v>225.37653750000004</v>
      </c>
      <c r="AF28" s="153">
        <v>15.883811400000003</v>
      </c>
      <c r="AG28" s="153">
        <v>17.656789199999999</v>
      </c>
      <c r="AH28" s="155">
        <v>6.3254400000000004</v>
      </c>
      <c r="AI28" s="153">
        <v>1546.6486684000001</v>
      </c>
      <c r="AJ28" s="153">
        <v>54.692999999999998</v>
      </c>
      <c r="AK28" s="153">
        <v>94.688003199999997</v>
      </c>
      <c r="AL28" s="153">
        <v>44.944412800000009</v>
      </c>
      <c r="AM28" s="153">
        <v>8.3228700999999994</v>
      </c>
      <c r="AN28" s="153">
        <v>4.8836500000000003</v>
      </c>
      <c r="AO28" s="153">
        <v>2.8746844999999999</v>
      </c>
      <c r="AP28" s="153">
        <v>35.827605499999997</v>
      </c>
      <c r="AQ28" s="153">
        <v>113.39435279999999</v>
      </c>
      <c r="AR28" s="153">
        <v>2.3290839999999999</v>
      </c>
      <c r="AS28" s="153">
        <v>18.037312799999999</v>
      </c>
      <c r="AT28" s="153">
        <v>19.776</v>
      </c>
      <c r="AU28" s="153">
        <v>11.1859112</v>
      </c>
      <c r="AV28" s="153">
        <v>7.7518912000000002</v>
      </c>
      <c r="AW28" s="153">
        <v>6.4056150000000001</v>
      </c>
      <c r="AX28" s="150">
        <v>1</v>
      </c>
    </row>
    <row r="29" spans="1:55">
      <c r="A29" s="130" t="s">
        <v>28</v>
      </c>
      <c r="B29" s="142" t="s">
        <v>59</v>
      </c>
      <c r="C29" s="142" t="s">
        <v>482</v>
      </c>
      <c r="E29" s="142">
        <v>37</v>
      </c>
      <c r="F29" s="130">
        <v>55.96</v>
      </c>
      <c r="G29" s="142">
        <v>106</v>
      </c>
      <c r="H29" s="130">
        <v>13.34</v>
      </c>
      <c r="J29" s="118">
        <v>63.813839519649669</v>
      </c>
      <c r="K29" s="118">
        <v>0.56567766219448823</v>
      </c>
      <c r="L29" s="118">
        <v>16.947298206227046</v>
      </c>
      <c r="M29" s="118">
        <v>4.353944332724895</v>
      </c>
      <c r="N29" s="118">
        <v>0.12204057475587492</v>
      </c>
      <c r="O29" s="118">
        <v>1.3121563241602412</v>
      </c>
      <c r="P29" s="118">
        <v>4.0719662327715591</v>
      </c>
      <c r="Q29" s="118">
        <v>3.9367873996452603</v>
      </c>
      <c r="R29" s="118">
        <v>3.7286057848271748</v>
      </c>
      <c r="S29" s="118">
        <v>0.33883007075456889</v>
      </c>
      <c r="T29" s="118">
        <v>1.2781497261107682</v>
      </c>
      <c r="U29" s="118">
        <v>99.191146107710765</v>
      </c>
      <c r="V29" s="118">
        <f>Q29+R29</f>
        <v>7.6653931844724355</v>
      </c>
      <c r="W29" s="119">
        <v>0.19570000000000001</v>
      </c>
      <c r="X29" s="119">
        <v>1.9099999999999999E-2</v>
      </c>
      <c r="Y29" s="119">
        <v>2.46E-2</v>
      </c>
      <c r="AA29" s="153">
        <v>79.814220000000006</v>
      </c>
      <c r="AB29" s="153">
        <v>73.581100000000006</v>
      </c>
      <c r="AC29" s="153">
        <v>684.15572000000009</v>
      </c>
      <c r="AD29" s="153">
        <v>24.89152</v>
      </c>
      <c r="AE29" s="153">
        <v>224.06122000000005</v>
      </c>
      <c r="AF29" s="153">
        <v>15.200000000000001</v>
      </c>
      <c r="AG29" s="153">
        <v>18</v>
      </c>
      <c r="AH29" s="153">
        <v>6.5</v>
      </c>
      <c r="AI29" s="153">
        <v>1474.5900000000001</v>
      </c>
      <c r="AJ29" s="153">
        <v>46.3</v>
      </c>
      <c r="AK29" s="153">
        <v>96.49199999999999</v>
      </c>
      <c r="AL29" s="153">
        <v>43.5</v>
      </c>
      <c r="AM29" s="153">
        <v>7.6000000000000005</v>
      </c>
      <c r="AN29" s="153">
        <v>4.3</v>
      </c>
      <c r="AO29" s="153">
        <v>2.5</v>
      </c>
      <c r="AP29" s="153">
        <v>10.242330000000001</v>
      </c>
      <c r="AQ29" s="153">
        <v>58.974499999999999</v>
      </c>
      <c r="AR29" s="153">
        <v>2.4</v>
      </c>
      <c r="AS29" s="153">
        <v>3.5702000000000007</v>
      </c>
      <c r="AT29" s="153">
        <v>18</v>
      </c>
      <c r="AU29" s="153">
        <v>3.4401200000000003</v>
      </c>
      <c r="AV29" s="153">
        <v>6.5</v>
      </c>
      <c r="AW29" s="153">
        <v>5.1000000000000005</v>
      </c>
      <c r="AX29" s="150">
        <v>1</v>
      </c>
    </row>
    <row r="30" spans="1:55" s="5" customFormat="1">
      <c r="A30" s="130" t="s">
        <v>29</v>
      </c>
      <c r="B30" s="142" t="s">
        <v>501</v>
      </c>
      <c r="C30" s="142" t="s">
        <v>482</v>
      </c>
      <c r="D30" s="150">
        <v>33.76</v>
      </c>
      <c r="E30" s="157">
        <v>37</v>
      </c>
      <c r="F30" s="130">
        <v>56.38</v>
      </c>
      <c r="G30" s="142">
        <v>106</v>
      </c>
      <c r="H30" s="130">
        <v>13.73</v>
      </c>
      <c r="I30" s="142"/>
      <c r="J30" s="118">
        <v>65.768002269363322</v>
      </c>
      <c r="K30" s="118">
        <v>0.51476532778970774</v>
      </c>
      <c r="L30" s="118">
        <v>16.237304509408062</v>
      </c>
      <c r="M30" s="118">
        <v>3.6296158498239062</v>
      </c>
      <c r="N30" s="118">
        <v>6.6927198688337936E-2</v>
      </c>
      <c r="O30" s="118">
        <v>1.258301447721174</v>
      </c>
      <c r="P30" s="118">
        <v>2.8968065083722587</v>
      </c>
      <c r="Q30" s="118">
        <v>4.1658026562817954</v>
      </c>
      <c r="R30" s="118">
        <v>3.8782295762915693</v>
      </c>
      <c r="S30" s="118">
        <v>0.22539506675374171</v>
      </c>
      <c r="T30" s="118">
        <v>1.3772718696938719</v>
      </c>
      <c r="U30" s="118">
        <v>98.641150410493893</v>
      </c>
      <c r="V30" s="118">
        <f>Q30+R30</f>
        <v>8.0440322325733646</v>
      </c>
      <c r="W30" s="119">
        <v>0.18429999999999999</v>
      </c>
      <c r="X30" s="119">
        <v>6.4000000000000003E-3</v>
      </c>
      <c r="Y30" s="119">
        <v>4.5900000000000003E-2</v>
      </c>
      <c r="Z30" s="151"/>
      <c r="AA30" s="153">
        <v>63.502319999999997</v>
      </c>
      <c r="AB30" s="153">
        <v>68.71472</v>
      </c>
      <c r="AC30" s="153">
        <v>785.08647999999994</v>
      </c>
      <c r="AD30" s="153">
        <v>14.09098</v>
      </c>
      <c r="AE30" s="153">
        <v>184.52485000000001</v>
      </c>
      <c r="AF30" s="153">
        <v>14.1</v>
      </c>
      <c r="AG30" s="153">
        <v>18.7</v>
      </c>
      <c r="AH30" s="153">
        <v>4</v>
      </c>
      <c r="AI30" s="153">
        <v>1690.9675</v>
      </c>
      <c r="AJ30" s="153">
        <v>39.1</v>
      </c>
      <c r="AK30" s="153">
        <v>86.802000000000007</v>
      </c>
      <c r="AL30" s="153">
        <v>33.9</v>
      </c>
      <c r="AM30" s="153">
        <v>5.7</v>
      </c>
      <c r="AN30" s="153">
        <v>2.5999999999999996</v>
      </c>
      <c r="AO30" s="153">
        <v>0.6</v>
      </c>
      <c r="AP30" s="153">
        <v>19.358250000000002</v>
      </c>
      <c r="AQ30" s="153">
        <v>62.619859999999996</v>
      </c>
      <c r="AR30" s="153">
        <v>3.2</v>
      </c>
      <c r="AS30" s="153">
        <v>19.370600000000003</v>
      </c>
      <c r="AT30" s="153">
        <v>20.2</v>
      </c>
      <c r="AU30" s="153">
        <v>11.736879999999999</v>
      </c>
      <c r="AV30" s="153">
        <v>6.8000000000000007</v>
      </c>
      <c r="AW30" s="153">
        <v>3.9</v>
      </c>
      <c r="AX30" s="150">
        <v>1</v>
      </c>
      <c r="AY30" s="142"/>
      <c r="AZ30" s="142"/>
      <c r="BA30" s="142"/>
      <c r="BB30" s="142"/>
      <c r="BC30" s="142"/>
    </row>
    <row r="31" spans="1:55">
      <c r="A31" s="130" t="s">
        <v>30</v>
      </c>
      <c r="B31" s="142" t="s">
        <v>504</v>
      </c>
      <c r="C31" s="142" t="s">
        <v>505</v>
      </c>
      <c r="D31" s="150">
        <v>33.229999999999997</v>
      </c>
      <c r="E31" s="142">
        <v>37</v>
      </c>
      <c r="F31" s="130">
        <v>57.07</v>
      </c>
      <c r="G31" s="142">
        <v>106</v>
      </c>
      <c r="H31" s="130">
        <v>15.44</v>
      </c>
      <c r="J31" s="118">
        <v>70.227454683939257</v>
      </c>
      <c r="K31" s="118">
        <v>0.31481049974144393</v>
      </c>
      <c r="L31" s="118">
        <v>15.316323195962449</v>
      </c>
      <c r="M31" s="118">
        <v>2.1546578358619706</v>
      </c>
      <c r="N31" s="118">
        <v>7.1924508549509214E-2</v>
      </c>
      <c r="O31" s="118">
        <v>0.53652312850652206</v>
      </c>
      <c r="P31" s="118">
        <v>2.0078418431019895</v>
      </c>
      <c r="Q31" s="118">
        <v>4.1711687695635034</v>
      </c>
      <c r="R31" s="118">
        <v>4.274446654224981</v>
      </c>
      <c r="S31" s="118">
        <v>0.15022250626330186</v>
      </c>
      <c r="T31" s="118">
        <v>0.44288459931493768</v>
      </c>
      <c r="U31" s="118">
        <v>99.225373625714923</v>
      </c>
      <c r="V31" s="118">
        <f>Q31+R31</f>
        <v>8.4456154237884853</v>
      </c>
      <c r="W31" s="119">
        <v>0.15939999999999999</v>
      </c>
      <c r="X31" s="119">
        <v>1.0800000000000001E-2</v>
      </c>
      <c r="Y31" s="119">
        <v>1.47E-2</v>
      </c>
      <c r="AA31" s="153">
        <v>55.296940000000006</v>
      </c>
      <c r="AB31" s="153">
        <v>81.553680000000014</v>
      </c>
      <c r="AC31" s="153">
        <v>466.45396000000005</v>
      </c>
      <c r="AD31" s="153">
        <v>18.20092</v>
      </c>
      <c r="AE31" s="153">
        <v>197.49610000000001</v>
      </c>
      <c r="AF31" s="153">
        <v>14.3</v>
      </c>
      <c r="AG31" s="153">
        <v>19.7</v>
      </c>
      <c r="AH31" s="153">
        <v>6.2</v>
      </c>
      <c r="AI31" s="153">
        <v>1424.7749999999999</v>
      </c>
      <c r="AJ31" s="153">
        <v>42.900000000000006</v>
      </c>
      <c r="AK31" s="153">
        <v>87.210000000000008</v>
      </c>
      <c r="AL31" s="153">
        <v>32.299999999999997</v>
      </c>
      <c r="AM31" s="153">
        <v>5.3</v>
      </c>
      <c r="AN31" s="153">
        <v>2.8</v>
      </c>
      <c r="AO31" s="153">
        <v>1.2999999999999998</v>
      </c>
      <c r="AP31" s="153">
        <v>5.4771900000000002</v>
      </c>
      <c r="AQ31" s="153">
        <v>18.673019999999998</v>
      </c>
      <c r="AR31" s="153">
        <v>2.9</v>
      </c>
      <c r="AS31" s="153">
        <v>7.2637999999999998</v>
      </c>
      <c r="AT31" s="153">
        <v>17.600000000000001</v>
      </c>
      <c r="AU31" s="153">
        <v>2.7318600000000002</v>
      </c>
      <c r="AV31" s="153">
        <v>3.4000000000000004</v>
      </c>
      <c r="AW31" s="153">
        <v>4.4000000000000004</v>
      </c>
      <c r="AX31" s="150">
        <v>1</v>
      </c>
    </row>
    <row r="32" spans="1:55" ht="12.95" customHeight="1">
      <c r="AQ32" s="151"/>
    </row>
    <row r="33" spans="1:50" ht="12" customHeight="1">
      <c r="A33" s="130" t="s">
        <v>46</v>
      </c>
      <c r="B33" s="142" t="s">
        <v>493</v>
      </c>
      <c r="C33" s="142" t="s">
        <v>364</v>
      </c>
      <c r="D33" s="150">
        <v>33.26</v>
      </c>
      <c r="E33" s="142">
        <v>37</v>
      </c>
      <c r="F33" s="70">
        <v>56.38</v>
      </c>
      <c r="G33" s="67">
        <v>106</v>
      </c>
      <c r="H33" s="70">
        <v>18.46</v>
      </c>
      <c r="J33" s="118">
        <v>68.567260096416518</v>
      </c>
      <c r="K33" s="118">
        <v>0.40780010331535516</v>
      </c>
      <c r="L33" s="118">
        <v>16.356464152877741</v>
      </c>
      <c r="M33" s="118">
        <v>3.1973241191615247</v>
      </c>
      <c r="N33" s="118">
        <v>9.3953726565384157E-2</v>
      </c>
      <c r="O33" s="118">
        <v>0.66713308646125136</v>
      </c>
      <c r="P33" s="118">
        <v>2.7181405386507858</v>
      </c>
      <c r="Q33" s="118">
        <v>3.7240732925409152</v>
      </c>
      <c r="R33" s="118">
        <v>3.8985519003754954</v>
      </c>
      <c r="S33" s="118">
        <v>0.22550674665504769</v>
      </c>
      <c r="T33" s="118">
        <v>3.3363265870000256</v>
      </c>
      <c r="U33" s="118">
        <v>99.856207763020024</v>
      </c>
      <c r="V33" s="118">
        <f>Q33+R33</f>
        <v>7.6226251929164111</v>
      </c>
      <c r="W33" s="119">
        <v>0.12970000000000001</v>
      </c>
      <c r="X33" s="119">
        <v>3.8E-3</v>
      </c>
      <c r="Y33" s="119">
        <v>1.5599999999999999E-2</v>
      </c>
      <c r="AA33" s="153">
        <v>68.599999999999994</v>
      </c>
      <c r="AB33" s="153">
        <v>84.549399999999977</v>
      </c>
      <c r="AC33" s="153">
        <v>378.24999000000003</v>
      </c>
      <c r="AD33" s="153">
        <v>20.651199999999999</v>
      </c>
      <c r="AE33" s="153">
        <v>212.16532000000001</v>
      </c>
      <c r="AF33" s="153">
        <v>14.4</v>
      </c>
      <c r="AG33" s="153">
        <v>18</v>
      </c>
      <c r="AH33" s="153">
        <v>6.8000000000000007</v>
      </c>
      <c r="AI33" s="153">
        <v>1369.6907400000002</v>
      </c>
      <c r="AJ33" s="153">
        <v>38.299999999999997</v>
      </c>
      <c r="AK33" s="153">
        <v>81.899999999999991</v>
      </c>
      <c r="AL33" s="153">
        <v>33.9</v>
      </c>
      <c r="AM33" s="153">
        <v>5.9999999999999991</v>
      </c>
      <c r="AN33" s="153">
        <v>3.4000000000000004</v>
      </c>
      <c r="AO33" s="153">
        <v>2.8</v>
      </c>
      <c r="AP33" s="153">
        <v>3.5</v>
      </c>
      <c r="AQ33" s="153">
        <v>28.529999999999998</v>
      </c>
      <c r="AR33" s="153">
        <v>2.5</v>
      </c>
      <c r="AS33" s="153">
        <v>10.439599999999999</v>
      </c>
      <c r="AT33" s="153">
        <v>17.099999999999998</v>
      </c>
      <c r="AU33" s="153">
        <v>4.5</v>
      </c>
      <c r="AV33" s="153">
        <v>3.9</v>
      </c>
      <c r="AW33" s="153">
        <v>4.8</v>
      </c>
      <c r="AX33" s="150">
        <v>1</v>
      </c>
    </row>
    <row r="34" spans="1:50">
      <c r="A34" s="130" t="s">
        <v>373</v>
      </c>
      <c r="B34" s="142" t="s">
        <v>494</v>
      </c>
      <c r="C34" s="142" t="s">
        <v>509</v>
      </c>
      <c r="D34" s="150">
        <v>33.22</v>
      </c>
      <c r="E34" s="63">
        <v>37</v>
      </c>
      <c r="F34" s="130">
        <v>56.61</v>
      </c>
      <c r="G34" s="63">
        <v>106</v>
      </c>
      <c r="H34" s="130">
        <v>18.63</v>
      </c>
      <c r="J34" s="118">
        <v>68.578866415570999</v>
      </c>
      <c r="K34" s="118">
        <v>0.35337874375578826</v>
      </c>
      <c r="L34" s="118">
        <v>15.274136307089739</v>
      </c>
      <c r="M34" s="118">
        <v>2.3880893103923646</v>
      </c>
      <c r="N34" s="118">
        <v>0.40929889853925178</v>
      </c>
      <c r="O34" s="118">
        <v>0.85195329248242513</v>
      </c>
      <c r="P34" s="143">
        <v>0.48203087187178739</v>
      </c>
      <c r="Q34" s="143">
        <v>0.93830265025237636</v>
      </c>
      <c r="R34" s="143">
        <v>9.8407355367603007</v>
      </c>
      <c r="S34" s="118">
        <v>0.18921994411729817</v>
      </c>
      <c r="T34" s="119">
        <v>1.7399901136923475</v>
      </c>
      <c r="U34" s="118">
        <v>99.306011970832316</v>
      </c>
      <c r="V34" s="143">
        <f>Q34+R34</f>
        <v>10.779038187012677</v>
      </c>
      <c r="W34" s="118">
        <v>3.8800000000000001E-2</v>
      </c>
      <c r="X34" s="118">
        <v>4.3451249999999992E-3</v>
      </c>
      <c r="Y34" s="118">
        <v>1.3150683910000001E-2</v>
      </c>
      <c r="Z34" s="142"/>
      <c r="AA34" s="153">
        <v>833.3772356799999</v>
      </c>
      <c r="AB34" s="197">
        <v>262.28403614000001</v>
      </c>
      <c r="AC34" s="197">
        <v>193.99570971999995</v>
      </c>
      <c r="AD34" s="153">
        <v>19.780950099999995</v>
      </c>
      <c r="AE34" s="153">
        <v>190.98655375000001</v>
      </c>
      <c r="AF34" s="153">
        <v>14.473052960000002</v>
      </c>
      <c r="AG34" s="197">
        <v>112.29318915</v>
      </c>
      <c r="AH34" s="155">
        <v>6.0987226400000001</v>
      </c>
      <c r="AI34" s="153">
        <v>2900.0682465999998</v>
      </c>
      <c r="AJ34" s="153">
        <v>41.984699999999989</v>
      </c>
      <c r="AK34" s="153">
        <v>80.092095779999994</v>
      </c>
      <c r="AL34" s="153">
        <v>32.668215039999993</v>
      </c>
      <c r="AM34" s="153">
        <v>5.7239064999999991</v>
      </c>
      <c r="AN34" s="153">
        <v>3.3548009999999997</v>
      </c>
      <c r="AO34" s="153">
        <v>1.4219428499999998</v>
      </c>
      <c r="AP34" s="153">
        <v>22.509731440000003</v>
      </c>
      <c r="AQ34" s="153">
        <v>23.208025360000004</v>
      </c>
      <c r="AR34" s="153">
        <v>1.36167664</v>
      </c>
      <c r="AS34" s="153">
        <v>2.1663928800000001</v>
      </c>
      <c r="AT34" s="153">
        <v>16.123799999999996</v>
      </c>
      <c r="AU34" s="153">
        <v>3.4360990399999989</v>
      </c>
      <c r="AV34" s="153">
        <v>2.9416405599999993</v>
      </c>
      <c r="AW34" s="153">
        <v>4.8926559999999997</v>
      </c>
      <c r="AX34" s="150">
        <v>1</v>
      </c>
    </row>
    <row r="35" spans="1:50" ht="12" customHeight="1">
      <c r="A35" s="130" t="s">
        <v>414</v>
      </c>
      <c r="B35" s="142" t="s">
        <v>484</v>
      </c>
      <c r="C35" s="142" t="s">
        <v>364</v>
      </c>
      <c r="D35" s="150">
        <v>33.32</v>
      </c>
      <c r="E35" s="63">
        <v>37</v>
      </c>
      <c r="F35" s="152">
        <f>0.94168*60</f>
        <v>56.500799999999998</v>
      </c>
      <c r="G35" s="63">
        <v>106</v>
      </c>
      <c r="H35" s="130">
        <f>0.31182*60</f>
        <v>18.709199999999999</v>
      </c>
      <c r="J35" s="118">
        <v>71.87222591133262</v>
      </c>
      <c r="K35" s="118">
        <v>0.2906764284881197</v>
      </c>
      <c r="L35" s="118">
        <v>14.476116669643632</v>
      </c>
      <c r="M35" s="118">
        <v>2.1693106610811563</v>
      </c>
      <c r="N35" s="118">
        <v>7.0870399618723531E-2</v>
      </c>
      <c r="O35" s="118">
        <v>0.5383604111314797</v>
      </c>
      <c r="P35" s="118">
        <v>1.9675917879059257</v>
      </c>
      <c r="Q35" s="118">
        <v>2.9395687891834963</v>
      </c>
      <c r="R35" s="118">
        <v>5.1899985742178405</v>
      </c>
      <c r="S35" s="118">
        <v>0.13305753815860139</v>
      </c>
      <c r="T35" s="119">
        <v>2.765208647561578</v>
      </c>
      <c r="U35" s="118">
        <v>99.6477771707616</v>
      </c>
      <c r="V35" s="118">
        <f>Q35+R35</f>
        <v>8.1295673634013372</v>
      </c>
      <c r="W35" s="118">
        <v>9.8499999999999976E-2</v>
      </c>
      <c r="X35" s="118">
        <v>2.7960000000000051E-4</v>
      </c>
      <c r="Y35" s="118">
        <v>8.9955759999999635E-5</v>
      </c>
      <c r="Z35" s="142"/>
      <c r="AA35" s="153">
        <v>53.120373520000001</v>
      </c>
      <c r="AB35" s="153">
        <v>95.712608480000014</v>
      </c>
      <c r="AC35" s="153">
        <v>540.86369560000003</v>
      </c>
      <c r="AD35" s="153">
        <v>20.185851280000001</v>
      </c>
      <c r="AE35" s="153">
        <v>175.66717</v>
      </c>
      <c r="AF35" s="153">
        <v>14.253997760000003</v>
      </c>
      <c r="AG35" s="153">
        <v>17.18432808</v>
      </c>
      <c r="AH35" s="155">
        <v>8.071490240000001</v>
      </c>
      <c r="AI35" s="153">
        <v>1774.5072553599998</v>
      </c>
      <c r="AJ35" s="153">
        <v>33.952799999999996</v>
      </c>
      <c r="AK35" s="153">
        <v>65.786100000000005</v>
      </c>
      <c r="AL35" s="153">
        <v>27.45599296</v>
      </c>
      <c r="AM35" s="153">
        <v>5.0514076000000001</v>
      </c>
      <c r="AN35" s="153">
        <v>3.5561615999999998</v>
      </c>
      <c r="AO35" s="153">
        <v>1.6811472000000001</v>
      </c>
      <c r="AP35" s="153">
        <v>5.64820192</v>
      </c>
      <c r="AQ35" s="153">
        <v>18.39563536</v>
      </c>
      <c r="AR35" s="153">
        <v>3.1489743999999997</v>
      </c>
      <c r="AS35" s="153">
        <v>7.0684704000000007</v>
      </c>
      <c r="AT35" s="153">
        <v>16.0992</v>
      </c>
      <c r="AU35" s="153">
        <v>1.2833734400000001</v>
      </c>
      <c r="AV35" s="153">
        <v>2.99134528</v>
      </c>
      <c r="AW35" s="153">
        <v>4.686814</v>
      </c>
      <c r="AX35" s="150">
        <v>1</v>
      </c>
    </row>
    <row r="36" spans="1:50" ht="12" customHeight="1">
      <c r="AQ36" s="151"/>
    </row>
    <row r="37" spans="1:50" ht="12" customHeight="1">
      <c r="A37" s="130" t="s">
        <v>38</v>
      </c>
      <c r="B37" s="142" t="s">
        <v>56</v>
      </c>
      <c r="C37" s="142" t="s">
        <v>367</v>
      </c>
      <c r="E37" s="67">
        <v>37</v>
      </c>
      <c r="F37" s="130">
        <v>53.55</v>
      </c>
      <c r="G37" s="142">
        <v>106</v>
      </c>
      <c r="H37" s="130">
        <v>16.18</v>
      </c>
      <c r="J37" s="118">
        <v>56.982635269040117</v>
      </c>
      <c r="K37" s="118">
        <v>1.101832581568148</v>
      </c>
      <c r="L37" s="118">
        <v>15.260314389626179</v>
      </c>
      <c r="M37" s="118">
        <v>7.7442235473463006</v>
      </c>
      <c r="N37" s="118">
        <v>0.14641164626057551</v>
      </c>
      <c r="O37" s="118">
        <v>3.7488060392638229</v>
      </c>
      <c r="P37" s="118">
        <v>6.9182115939845374</v>
      </c>
      <c r="Q37" s="118">
        <v>3.7285671495506425</v>
      </c>
      <c r="R37" s="118">
        <v>2.8186868253429829</v>
      </c>
      <c r="S37" s="118">
        <v>0.37750458230059164</v>
      </c>
      <c r="T37" s="118">
        <v>1.3300492610838914</v>
      </c>
      <c r="U37" s="118">
        <v>98.827193624283879</v>
      </c>
      <c r="V37" s="118">
        <f>Q37+R37</f>
        <v>6.5472539748936249</v>
      </c>
      <c r="W37" s="119">
        <v>0.2392</v>
      </c>
      <c r="X37" s="119">
        <v>6.6E-3</v>
      </c>
      <c r="Y37" s="119">
        <v>9.01E-2</v>
      </c>
      <c r="AA37" s="153">
        <v>105.61668</v>
      </c>
      <c r="AB37" s="153">
        <v>47.903179999999999</v>
      </c>
      <c r="AC37" s="153">
        <v>885.30646000000002</v>
      </c>
      <c r="AD37" s="153">
        <v>24.987099999999998</v>
      </c>
      <c r="AE37" s="153">
        <v>170.30836000000002</v>
      </c>
      <c r="AF37" s="153">
        <v>13.4</v>
      </c>
      <c r="AG37" s="153">
        <v>9.3000000000000007</v>
      </c>
      <c r="AH37" s="153">
        <v>3.5</v>
      </c>
      <c r="AI37" s="153">
        <v>2288.7474999999995</v>
      </c>
      <c r="AJ37" s="153">
        <v>41.3</v>
      </c>
      <c r="AK37" s="153">
        <v>74.766000000000005</v>
      </c>
      <c r="AL37" s="153">
        <v>38.1</v>
      </c>
      <c r="AM37" s="153">
        <v>6.8000000000000007</v>
      </c>
      <c r="AN37" s="153">
        <v>4.6000000000000005</v>
      </c>
      <c r="AO37" s="153">
        <v>3.4000000000000004</v>
      </c>
      <c r="AP37" s="153">
        <v>61.726559999999999</v>
      </c>
      <c r="AQ37" s="153">
        <v>183.018</v>
      </c>
      <c r="AR37" s="153">
        <v>3.2</v>
      </c>
      <c r="AS37" s="153">
        <v>144.953</v>
      </c>
      <c r="AT37" s="153">
        <v>19</v>
      </c>
      <c r="AU37" s="153">
        <v>65.766999999999996</v>
      </c>
      <c r="AV37" s="153">
        <v>21.6</v>
      </c>
      <c r="AW37" s="153">
        <v>3.4000000000000004</v>
      </c>
      <c r="AX37" s="150">
        <v>1</v>
      </c>
    </row>
    <row r="38" spans="1:50" ht="12" customHeight="1">
      <c r="A38" s="130" t="s">
        <v>39</v>
      </c>
      <c r="B38" s="142" t="s">
        <v>57</v>
      </c>
      <c r="C38" s="142" t="s">
        <v>367</v>
      </c>
      <c r="E38" s="142">
        <v>37</v>
      </c>
      <c r="F38" s="130">
        <v>53.59</v>
      </c>
      <c r="G38" s="142">
        <v>106</v>
      </c>
      <c r="H38" s="130">
        <v>16.22</v>
      </c>
      <c r="J38" s="118">
        <v>60.976414706990035</v>
      </c>
      <c r="K38" s="118">
        <v>0.653684269030816</v>
      </c>
      <c r="L38" s="118">
        <v>17.927062771234294</v>
      </c>
      <c r="M38" s="118">
        <v>5.3169142364385653</v>
      </c>
      <c r="N38" s="118">
        <v>0.26335971368035588</v>
      </c>
      <c r="O38" s="118">
        <v>1.0639296449484215</v>
      </c>
      <c r="P38" s="118">
        <v>4.8351744816126256</v>
      </c>
      <c r="Q38" s="118">
        <v>4.3757293260997043</v>
      </c>
      <c r="R38" s="118">
        <v>3.3994709809760026</v>
      </c>
      <c r="S38" s="118">
        <v>0.49159866607949981</v>
      </c>
      <c r="T38" s="118">
        <v>1.0275107722903141</v>
      </c>
      <c r="U38" s="118">
        <v>99.303338797090319</v>
      </c>
      <c r="V38" s="118">
        <f>Q38+R38</f>
        <v>7.775200307075707</v>
      </c>
      <c r="W38" s="119">
        <v>0.24030000000000001</v>
      </c>
      <c r="X38" s="119">
        <v>7.4999999999999997E-3</v>
      </c>
      <c r="Y38" s="119">
        <v>5.1999999999999998E-3</v>
      </c>
      <c r="AA38" s="153">
        <v>92.369439999999997</v>
      </c>
      <c r="AB38" s="153">
        <v>65.712060000000008</v>
      </c>
      <c r="AC38" s="153">
        <v>874.13706000000002</v>
      </c>
      <c r="AD38" s="153">
        <v>27.3766</v>
      </c>
      <c r="AE38" s="153">
        <v>221.77828000000002</v>
      </c>
      <c r="AF38" s="153">
        <v>16.2</v>
      </c>
      <c r="AG38" s="153">
        <v>13</v>
      </c>
      <c r="AH38" s="153">
        <v>5.6</v>
      </c>
      <c r="AI38" s="153">
        <v>1639.7175</v>
      </c>
      <c r="AJ38" s="153">
        <v>41.3</v>
      </c>
      <c r="AK38" s="153">
        <v>89.147999999999996</v>
      </c>
      <c r="AL38" s="153">
        <v>40.800000000000004</v>
      </c>
      <c r="AM38" s="153">
        <v>7.6999999999999993</v>
      </c>
      <c r="AN38" s="153">
        <v>5.1999999999999993</v>
      </c>
      <c r="AO38" s="153">
        <v>3.2</v>
      </c>
      <c r="AP38" s="153">
        <v>7.1346299999999996</v>
      </c>
      <c r="AQ38" s="153">
        <v>71.834519999999998</v>
      </c>
      <c r="AR38" s="153">
        <v>2.5999999999999996</v>
      </c>
      <c r="AS38" s="153">
        <v>9.1105999999999998</v>
      </c>
      <c r="AT38" s="153">
        <v>21.900000000000002</v>
      </c>
      <c r="AU38" s="153">
        <v>5.8684399999999997</v>
      </c>
      <c r="AV38" s="153">
        <v>6.4</v>
      </c>
      <c r="AW38" s="153">
        <v>5</v>
      </c>
      <c r="AX38" s="150">
        <v>1</v>
      </c>
    </row>
    <row r="39" spans="1:50" ht="12" customHeight="1">
      <c r="A39" s="130" t="s">
        <v>410</v>
      </c>
      <c r="B39" s="142" t="s">
        <v>508</v>
      </c>
      <c r="C39" s="142" t="s">
        <v>496</v>
      </c>
      <c r="D39" s="150">
        <v>33.24</v>
      </c>
      <c r="E39" s="63">
        <v>37</v>
      </c>
      <c r="F39" s="152">
        <v>55.12</v>
      </c>
      <c r="G39" s="63">
        <v>106</v>
      </c>
      <c r="H39" s="152">
        <v>17.41</v>
      </c>
      <c r="J39" s="118">
        <v>64.280159618085762</v>
      </c>
      <c r="K39" s="118">
        <v>0.80589171322819342</v>
      </c>
      <c r="L39" s="118">
        <v>15.723123911074294</v>
      </c>
      <c r="M39" s="118">
        <v>5.2823653997655482</v>
      </c>
      <c r="N39" s="118">
        <v>6.9262313689562316E-2</v>
      </c>
      <c r="O39" s="118">
        <v>2.48085100782902</v>
      </c>
      <c r="P39" s="118">
        <v>5.0536644728774753</v>
      </c>
      <c r="Q39" s="118">
        <v>2.8232374658203403</v>
      </c>
      <c r="R39" s="118">
        <v>2.4978752393525618</v>
      </c>
      <c r="S39" s="118">
        <v>0.35964663725805157</v>
      </c>
      <c r="T39" s="203">
        <v>4.7694753577108191</v>
      </c>
      <c r="U39" s="118">
        <v>99.376077778980815</v>
      </c>
      <c r="V39" s="118">
        <f>Q39+R39</f>
        <v>5.3211127051729026</v>
      </c>
      <c r="W39" s="118">
        <v>6.8899999999999989E-2</v>
      </c>
      <c r="X39" s="118">
        <v>4.1497124999999987E-3</v>
      </c>
      <c r="Y39" s="118">
        <v>0</v>
      </c>
      <c r="Z39" s="142"/>
      <c r="AA39" s="153">
        <v>69.276856129999999</v>
      </c>
      <c r="AB39" s="153">
        <v>39.294319959999996</v>
      </c>
      <c r="AC39" s="153">
        <v>1549.9145749299996</v>
      </c>
      <c r="AD39" s="153">
        <v>18.069145659999997</v>
      </c>
      <c r="AE39" s="153">
        <v>172.096765</v>
      </c>
      <c r="AF39" s="153">
        <v>12.32266108</v>
      </c>
      <c r="AG39" s="153">
        <v>10.086015929999999</v>
      </c>
      <c r="AH39" s="155">
        <v>7.3862911999999987</v>
      </c>
      <c r="AI39" s="153">
        <v>1653.2537058399996</v>
      </c>
      <c r="AJ39" s="153">
        <v>41.583699999999993</v>
      </c>
      <c r="AK39" s="153">
        <v>69.451371599999987</v>
      </c>
      <c r="AL39" s="153">
        <v>31.443727039999999</v>
      </c>
      <c r="AM39" s="153">
        <v>5.0770103499999992</v>
      </c>
      <c r="AN39" s="153">
        <v>3.4898024000000003</v>
      </c>
      <c r="AO39" s="153">
        <v>1.3176713999999998</v>
      </c>
      <c r="AP39" s="153">
        <v>28.441664419999999</v>
      </c>
      <c r="AQ39" s="153">
        <v>111.02305978</v>
      </c>
      <c r="AR39" s="153">
        <v>2.0118908800000002</v>
      </c>
      <c r="AS39" s="153">
        <v>27.095242159999998</v>
      </c>
      <c r="AT39" s="153">
        <v>17.525300000000001</v>
      </c>
      <c r="AU39" s="153">
        <v>22.398825460000001</v>
      </c>
      <c r="AV39" s="153">
        <v>11.16578168</v>
      </c>
      <c r="AW39" s="153">
        <v>3.3339712499999994</v>
      </c>
      <c r="AX39" s="150">
        <v>1</v>
      </c>
    </row>
    <row r="40" spans="1:50">
      <c r="A40" s="130" t="s">
        <v>47</v>
      </c>
      <c r="B40" s="142" t="s">
        <v>58</v>
      </c>
      <c r="C40" s="63" t="s">
        <v>510</v>
      </c>
      <c r="D40" s="150">
        <v>33.450000000000003</v>
      </c>
      <c r="E40" s="67">
        <v>37</v>
      </c>
      <c r="F40" s="130">
        <v>56.62</v>
      </c>
      <c r="G40" s="142">
        <v>106</v>
      </c>
      <c r="H40" s="130">
        <v>16.54</v>
      </c>
      <c r="J40" s="118">
        <v>70.709980596226274</v>
      </c>
      <c r="K40" s="118">
        <v>0.32047783158712428</v>
      </c>
      <c r="L40" s="118">
        <v>15.497566731617017</v>
      </c>
      <c r="M40" s="118">
        <v>1.8345486052669218</v>
      </c>
      <c r="N40" s="118">
        <v>2.3322470653668669E-2</v>
      </c>
      <c r="O40" s="118">
        <v>0.64840470339222511</v>
      </c>
      <c r="P40" s="118">
        <v>2.0344742186005558</v>
      </c>
      <c r="Q40" s="118">
        <v>3.8382450388062481</v>
      </c>
      <c r="R40" s="118">
        <v>4.1873095907087645</v>
      </c>
      <c r="S40" s="118">
        <v>0.14241752499114016</v>
      </c>
      <c r="T40" s="118">
        <v>1.6109206184899278</v>
      </c>
      <c r="U40" s="118">
        <v>99.236747311849939</v>
      </c>
      <c r="V40" s="118">
        <f>Q40+R40</f>
        <v>8.0255546295150122</v>
      </c>
      <c r="W40" s="119">
        <v>0.1759</v>
      </c>
      <c r="X40" s="119">
        <v>1.9E-3</v>
      </c>
      <c r="Y40" s="119">
        <v>1.2200000000000001E-2</v>
      </c>
      <c r="AA40" s="153">
        <v>41.599999999999994</v>
      </c>
      <c r="AB40" s="153">
        <v>81.93689999999998</v>
      </c>
      <c r="AC40" s="153">
        <v>400.55542000000003</v>
      </c>
      <c r="AD40" s="153">
        <v>19.630619999999997</v>
      </c>
      <c r="AE40" s="153">
        <v>204.90911999999997</v>
      </c>
      <c r="AF40" s="153">
        <v>15.399999999999999</v>
      </c>
      <c r="AG40" s="153">
        <v>20.7</v>
      </c>
      <c r="AH40" s="153">
        <v>7.8</v>
      </c>
      <c r="AI40" s="153">
        <v>1342.1886000000002</v>
      </c>
      <c r="AJ40" s="153">
        <v>37.1</v>
      </c>
      <c r="AK40" s="153">
        <v>80.599999999999994</v>
      </c>
      <c r="AL40" s="153">
        <v>31.7</v>
      </c>
      <c r="AM40" s="153">
        <v>5.5</v>
      </c>
      <c r="AN40" s="153">
        <v>2.9</v>
      </c>
      <c r="AO40" s="153">
        <v>1.8</v>
      </c>
      <c r="AP40" s="153">
        <v>1.2999999999999998</v>
      </c>
      <c r="AQ40" s="153">
        <v>17.815799999999999</v>
      </c>
      <c r="AR40" s="153">
        <v>2</v>
      </c>
      <c r="AS40" s="153">
        <v>5.8108000000000004</v>
      </c>
      <c r="AT40" s="153">
        <v>17.2</v>
      </c>
      <c r="AU40" s="153">
        <v>4.0999999999999996</v>
      </c>
      <c r="AV40" s="153">
        <v>3.8000000000000003</v>
      </c>
      <c r="AW40" s="153">
        <v>4.5</v>
      </c>
      <c r="AX40" s="150">
        <v>1</v>
      </c>
    </row>
    <row r="41" spans="1:50">
      <c r="AQ41" s="151"/>
    </row>
    <row r="42" spans="1:50">
      <c r="A42" s="57" t="s">
        <v>485</v>
      </c>
      <c r="E42" s="63"/>
      <c r="J42" s="118"/>
      <c r="K42" s="118"/>
      <c r="L42" s="118"/>
      <c r="M42" s="118"/>
      <c r="N42" s="118"/>
      <c r="O42" s="118"/>
      <c r="P42" s="118"/>
      <c r="Q42" s="118"/>
      <c r="R42" s="118"/>
      <c r="S42" s="118"/>
      <c r="T42" s="119"/>
      <c r="U42" s="118"/>
      <c r="V42" s="118"/>
      <c r="W42" s="118"/>
      <c r="X42" s="118"/>
      <c r="Y42" s="118"/>
      <c r="Z42" s="142"/>
      <c r="AA42" s="153"/>
      <c r="AB42" s="153"/>
      <c r="AC42" s="153"/>
      <c r="AD42" s="153"/>
      <c r="AE42" s="153"/>
      <c r="AF42" s="155"/>
      <c r="AG42" s="153"/>
      <c r="AH42" s="155"/>
      <c r="AI42" s="153"/>
      <c r="AJ42" s="153"/>
      <c r="AK42" s="153"/>
      <c r="AL42" s="153"/>
      <c r="AM42" s="155"/>
      <c r="AN42" s="155"/>
      <c r="AO42" s="155"/>
      <c r="AP42" s="153"/>
      <c r="AQ42" s="153"/>
      <c r="AR42" s="153"/>
      <c r="AS42" s="153"/>
      <c r="AT42" s="153"/>
      <c r="AU42" s="153"/>
      <c r="AV42" s="153"/>
      <c r="AW42" s="153"/>
    </row>
    <row r="43" spans="1:50" ht="12" customHeight="1">
      <c r="A43" s="130" t="s">
        <v>31</v>
      </c>
      <c r="B43" s="142" t="s">
        <v>490</v>
      </c>
      <c r="C43" s="142" t="s">
        <v>418</v>
      </c>
      <c r="D43" s="150">
        <v>33.159999999999997</v>
      </c>
      <c r="E43" s="142">
        <v>37</v>
      </c>
      <c r="F43" s="130">
        <v>58.25</v>
      </c>
      <c r="G43" s="142">
        <v>106</v>
      </c>
      <c r="H43" s="130">
        <v>17.02</v>
      </c>
      <c r="J43" s="118">
        <v>65.961866392712622</v>
      </c>
      <c r="K43" s="118">
        <v>0.54751020921093019</v>
      </c>
      <c r="L43" s="118">
        <v>15.370100002833073</v>
      </c>
      <c r="M43" s="118">
        <v>4.1669226298527757</v>
      </c>
      <c r="N43" s="118">
        <v>7.9763705035075683E-2</v>
      </c>
      <c r="O43" s="118">
        <v>1.920559131191137</v>
      </c>
      <c r="P43" s="118">
        <v>3.3858556733043135</v>
      </c>
      <c r="Q43" s="118">
        <v>3.932192453003772</v>
      </c>
      <c r="R43" s="118">
        <v>3.7227023412976541</v>
      </c>
      <c r="S43" s="118">
        <v>0.24532016995125513</v>
      </c>
      <c r="T43" s="118">
        <v>1.0738923262926046</v>
      </c>
      <c r="U43" s="118">
        <v>99.332792708392617</v>
      </c>
      <c r="V43" s="118">
        <f>Q43+R43</f>
        <v>7.6548947943014261</v>
      </c>
      <c r="W43" s="119">
        <v>0.29289999999999999</v>
      </c>
      <c r="X43" s="119">
        <v>1.61E-2</v>
      </c>
      <c r="Y43" s="119">
        <v>0.1416</v>
      </c>
      <c r="AA43" s="153">
        <v>69.730500000000006</v>
      </c>
      <c r="AB43" s="153">
        <v>69.9572</v>
      </c>
      <c r="AC43" s="153">
        <v>811.28379999999993</v>
      </c>
      <c r="AD43" s="153">
        <v>16.67164</v>
      </c>
      <c r="AE43" s="153">
        <v>165.43117000000001</v>
      </c>
      <c r="AF43" s="153">
        <v>10.200000000000001</v>
      </c>
      <c r="AG43" s="153">
        <v>24.7</v>
      </c>
      <c r="AH43" s="153">
        <v>6.6</v>
      </c>
      <c r="AI43" s="153">
        <v>1725.9199999999998</v>
      </c>
      <c r="AJ43" s="153">
        <v>40.099999999999994</v>
      </c>
      <c r="AK43" s="153">
        <v>72.725999999999999</v>
      </c>
      <c r="AL43" s="153">
        <v>30</v>
      </c>
      <c r="AM43" s="153">
        <v>4.8999999999999995</v>
      </c>
      <c r="AN43" s="153">
        <v>2.9</v>
      </c>
      <c r="AO43" s="153">
        <v>1.4999999999999998</v>
      </c>
      <c r="AP43" s="153">
        <v>27.852630000000001</v>
      </c>
      <c r="AQ43" s="153">
        <v>81.656739999999999</v>
      </c>
      <c r="AR43" s="153">
        <v>4.5</v>
      </c>
      <c r="AS43" s="153">
        <v>52.1</v>
      </c>
      <c r="AT43" s="153">
        <v>18</v>
      </c>
      <c r="AU43" s="153">
        <v>27.622139999999998</v>
      </c>
      <c r="AV43" s="153">
        <v>8.1</v>
      </c>
      <c r="AW43" s="153">
        <v>3.3</v>
      </c>
      <c r="AX43" s="150">
        <v>1</v>
      </c>
    </row>
    <row r="44" spans="1:50" ht="12" customHeight="1">
      <c r="AQ44" s="151"/>
    </row>
    <row r="45" spans="1:50">
      <c r="A45" s="130" t="s">
        <v>225</v>
      </c>
      <c r="B45" s="130" t="s">
        <v>512</v>
      </c>
      <c r="C45" s="130" t="s">
        <v>170</v>
      </c>
      <c r="D45" s="150">
        <v>33.78</v>
      </c>
      <c r="E45" s="157">
        <v>38</v>
      </c>
      <c r="F45" s="152">
        <v>0.65</v>
      </c>
      <c r="G45" s="142">
        <v>106</v>
      </c>
      <c r="H45" s="152">
        <v>16.41</v>
      </c>
      <c r="I45" s="130"/>
      <c r="J45" s="119">
        <v>64.146626333059899</v>
      </c>
      <c r="K45" s="119">
        <v>0.63430475799835939</v>
      </c>
      <c r="L45" s="119">
        <v>15.44839007383101</v>
      </c>
      <c r="M45" s="119">
        <v>5.1255916735028713</v>
      </c>
      <c r="N45" s="119">
        <v>9.2076497128794094E-2</v>
      </c>
      <c r="O45" s="119">
        <v>2.7009105824446271</v>
      </c>
      <c r="P45" s="119">
        <v>4.3480568088597211</v>
      </c>
      <c r="Q45" s="119">
        <v>3.5500605004101726</v>
      </c>
      <c r="R45" s="119">
        <v>3.4068303937653819</v>
      </c>
      <c r="S45" s="119">
        <v>0.3171523789991797</v>
      </c>
      <c r="T45" s="119">
        <v>2.25</v>
      </c>
      <c r="U45" s="119">
        <v>99.77</v>
      </c>
      <c r="V45" s="118">
        <f>Q45+R45</f>
        <v>6.9568908941755545</v>
      </c>
      <c r="X45" s="142"/>
      <c r="Y45" s="142"/>
      <c r="Z45" s="142"/>
      <c r="AA45" s="153">
        <v>48</v>
      </c>
      <c r="AB45" s="153">
        <v>62</v>
      </c>
      <c r="AC45" s="153">
        <v>784</v>
      </c>
      <c r="AD45" s="153">
        <v>14</v>
      </c>
      <c r="AE45" s="153">
        <v>163</v>
      </c>
      <c r="AF45" s="153">
        <v>9</v>
      </c>
      <c r="AG45" s="153">
        <v>25</v>
      </c>
      <c r="AH45" s="153" t="s">
        <v>165</v>
      </c>
      <c r="AI45" s="153">
        <v>1650</v>
      </c>
      <c r="AJ45" s="153">
        <v>39</v>
      </c>
      <c r="AK45" s="153">
        <v>68</v>
      </c>
      <c r="AL45" s="153">
        <v>35</v>
      </c>
      <c r="AM45" s="142"/>
      <c r="AN45" s="142"/>
      <c r="AO45" s="142"/>
      <c r="AP45" s="153">
        <v>7</v>
      </c>
      <c r="AQ45" s="153">
        <v>60</v>
      </c>
      <c r="AR45" s="153" t="s">
        <v>165</v>
      </c>
      <c r="AS45" s="153">
        <v>62</v>
      </c>
      <c r="AT45" s="153">
        <v>12</v>
      </c>
      <c r="AU45" s="153">
        <v>18</v>
      </c>
      <c r="AX45" s="150">
        <v>2</v>
      </c>
    </row>
    <row r="46" spans="1:50">
      <c r="A46" s="130" t="s">
        <v>227</v>
      </c>
      <c r="B46" s="130" t="s">
        <v>228</v>
      </c>
      <c r="C46" s="130" t="s">
        <v>423</v>
      </c>
      <c r="D46" s="156">
        <v>33.72</v>
      </c>
      <c r="E46" s="157">
        <v>37</v>
      </c>
      <c r="F46" s="152">
        <v>57.96</v>
      </c>
      <c r="G46" s="142">
        <v>106</v>
      </c>
      <c r="H46" s="152">
        <v>11.99</v>
      </c>
      <c r="I46" s="130"/>
      <c r="J46" s="119">
        <v>65.006758801573696</v>
      </c>
      <c r="K46" s="119">
        <v>0.57270251185312215</v>
      </c>
      <c r="L46" s="119">
        <v>15.975385856955514</v>
      </c>
      <c r="M46" s="119">
        <v>4.4309089074952084</v>
      </c>
      <c r="N46" s="119">
        <v>8.0379299909210125E-2</v>
      </c>
      <c r="O46" s="119">
        <v>1.617633410672854</v>
      </c>
      <c r="P46" s="119">
        <v>3.7677796832442247</v>
      </c>
      <c r="Q46" s="119">
        <v>4.1093917078583679</v>
      </c>
      <c r="R46" s="119">
        <v>3.7175426208009688</v>
      </c>
      <c r="S46" s="119">
        <v>0.3215171996368405</v>
      </c>
      <c r="T46" s="119">
        <v>0.47</v>
      </c>
      <c r="U46" s="119">
        <v>99.6</v>
      </c>
      <c r="V46" s="118">
        <f>Q46+R46</f>
        <v>7.8269343286593367</v>
      </c>
      <c r="X46" s="142"/>
      <c r="Y46" s="142"/>
      <c r="Z46" s="142"/>
      <c r="AA46" s="153">
        <v>52</v>
      </c>
      <c r="AB46" s="153">
        <v>51</v>
      </c>
      <c r="AC46" s="153">
        <v>837</v>
      </c>
      <c r="AD46" s="153">
        <v>14</v>
      </c>
      <c r="AE46" s="153">
        <v>156</v>
      </c>
      <c r="AF46" s="153">
        <v>9</v>
      </c>
      <c r="AG46" s="153">
        <v>19</v>
      </c>
      <c r="AH46" s="153" t="s">
        <v>166</v>
      </c>
      <c r="AI46" s="153">
        <v>1820</v>
      </c>
      <c r="AJ46" s="153">
        <v>37</v>
      </c>
      <c r="AK46" s="153">
        <v>73</v>
      </c>
      <c r="AL46" s="153">
        <v>51</v>
      </c>
      <c r="AM46" s="142"/>
      <c r="AN46" s="142"/>
      <c r="AO46" s="142"/>
      <c r="AP46" s="153">
        <v>15</v>
      </c>
      <c r="AQ46" s="153">
        <v>67</v>
      </c>
      <c r="AR46" s="153" t="s">
        <v>165</v>
      </c>
      <c r="AS46" s="153">
        <v>11</v>
      </c>
      <c r="AT46" s="153">
        <v>15</v>
      </c>
      <c r="AU46" s="153">
        <v>5</v>
      </c>
      <c r="AX46" s="150">
        <v>2</v>
      </c>
    </row>
    <row r="47" spans="1:50">
      <c r="A47" s="130" t="s">
        <v>226</v>
      </c>
      <c r="B47" s="130" t="s">
        <v>491</v>
      </c>
      <c r="C47" s="142" t="s">
        <v>370</v>
      </c>
      <c r="D47" s="150">
        <v>30.86</v>
      </c>
      <c r="E47" s="157">
        <v>37</v>
      </c>
      <c r="F47" s="152">
        <v>59.18</v>
      </c>
      <c r="G47" s="142">
        <v>106</v>
      </c>
      <c r="H47" s="152">
        <v>12.9</v>
      </c>
      <c r="I47" s="130"/>
      <c r="J47" s="119">
        <v>67.350230037828439</v>
      </c>
      <c r="K47" s="119">
        <v>0.49926796851037725</v>
      </c>
      <c r="L47" s="119">
        <v>16.098844698906042</v>
      </c>
      <c r="M47" s="119">
        <v>3.7496043349350785</v>
      </c>
      <c r="N47" s="119">
        <v>4.0756568857989985E-2</v>
      </c>
      <c r="O47" s="119">
        <v>0.97815765259175946</v>
      </c>
      <c r="P47" s="119">
        <v>2.9344729577752786</v>
      </c>
      <c r="Q47" s="119">
        <v>4.2284940190164608</v>
      </c>
      <c r="R47" s="119">
        <v>3.5050649217871381</v>
      </c>
      <c r="S47" s="119">
        <v>0.27510683979143241</v>
      </c>
      <c r="T47" s="119">
        <v>1.85</v>
      </c>
      <c r="U47" s="119">
        <v>99.66</v>
      </c>
      <c r="V47" s="118">
        <f>Q47+R47</f>
        <v>7.733558940803599</v>
      </c>
      <c r="X47" s="142"/>
      <c r="Y47" s="142"/>
      <c r="Z47" s="142"/>
      <c r="AA47" s="153">
        <v>70</v>
      </c>
      <c r="AB47" s="153">
        <v>53</v>
      </c>
      <c r="AC47" s="153">
        <v>868</v>
      </c>
      <c r="AD47" s="153">
        <v>11</v>
      </c>
      <c r="AE47" s="153">
        <v>148</v>
      </c>
      <c r="AF47" s="153">
        <v>9</v>
      </c>
      <c r="AG47" s="153">
        <v>22</v>
      </c>
      <c r="AH47" s="153" t="s">
        <v>165</v>
      </c>
      <c r="AI47" s="153">
        <v>1800</v>
      </c>
      <c r="AJ47" s="153">
        <v>32</v>
      </c>
      <c r="AK47" s="153">
        <v>60</v>
      </c>
      <c r="AL47" s="153">
        <v>34</v>
      </c>
      <c r="AM47" s="142"/>
      <c r="AN47" s="142"/>
      <c r="AO47" s="142"/>
      <c r="AP47" s="153">
        <v>35</v>
      </c>
      <c r="AQ47" s="153">
        <v>18</v>
      </c>
      <c r="AR47" s="153" t="s">
        <v>165</v>
      </c>
      <c r="AS47" s="153">
        <v>12</v>
      </c>
      <c r="AT47" s="153">
        <v>14</v>
      </c>
      <c r="AU47" s="153">
        <v>3</v>
      </c>
      <c r="AX47" s="150">
        <v>2</v>
      </c>
    </row>
    <row r="48" spans="1:50">
      <c r="A48" s="130" t="s">
        <v>32</v>
      </c>
      <c r="B48" s="142" t="s">
        <v>371</v>
      </c>
      <c r="C48" s="142" t="s">
        <v>370</v>
      </c>
      <c r="D48" s="156">
        <v>35.200000000000003</v>
      </c>
      <c r="E48" s="142">
        <v>37</v>
      </c>
      <c r="F48" s="130">
        <v>59.38</v>
      </c>
      <c r="G48" s="142">
        <v>106</v>
      </c>
      <c r="H48" s="130">
        <v>14.51</v>
      </c>
      <c r="J48" s="118">
        <v>67.600576078477175</v>
      </c>
      <c r="K48" s="118">
        <v>0.45358512325057715</v>
      </c>
      <c r="L48" s="118">
        <v>15.451877043807318</v>
      </c>
      <c r="M48" s="118">
        <v>3.2789771381006911</v>
      </c>
      <c r="N48" s="118">
        <v>6.0270907787505136E-2</v>
      </c>
      <c r="O48" s="118">
        <v>1.2893254782325416</v>
      </c>
      <c r="P48" s="118">
        <v>2.8352914084996743</v>
      </c>
      <c r="Q48" s="118">
        <v>4.0342053949957348</v>
      </c>
      <c r="R48" s="118">
        <v>4.0071897506188527</v>
      </c>
      <c r="S48" s="118">
        <v>0.17896086628701208</v>
      </c>
      <c r="T48" s="118">
        <v>0.59852312475707869</v>
      </c>
      <c r="U48" s="118">
        <v>99.190259190057077</v>
      </c>
      <c r="V48" s="118">
        <f>Q48+R48</f>
        <v>8.0413951456145867</v>
      </c>
      <c r="W48" s="119">
        <v>0.35010000000000002</v>
      </c>
      <c r="X48" s="119">
        <v>2.1100000000000001E-2</v>
      </c>
      <c r="Y48" s="119">
        <v>0</v>
      </c>
      <c r="AA48" s="153">
        <v>57.570719999999994</v>
      </c>
      <c r="AB48" s="153">
        <v>72.752780000000001</v>
      </c>
      <c r="AC48" s="153">
        <v>710.65766000000019</v>
      </c>
      <c r="AD48" s="153">
        <v>16.289319999999996</v>
      </c>
      <c r="AE48" s="153">
        <v>179.44012000000001</v>
      </c>
      <c r="AF48" s="153">
        <v>11.5</v>
      </c>
      <c r="AG48" s="153">
        <v>21.5</v>
      </c>
      <c r="AH48" s="153">
        <v>6.5</v>
      </c>
      <c r="AI48" s="153">
        <v>1521.9449999999999</v>
      </c>
      <c r="AJ48" s="153">
        <v>35.200000000000003</v>
      </c>
      <c r="AK48" s="153">
        <v>68.646000000000001</v>
      </c>
      <c r="AL48" s="153">
        <v>28.1</v>
      </c>
      <c r="AM48" s="153">
        <v>4.8</v>
      </c>
      <c r="AN48" s="153">
        <v>2.8</v>
      </c>
      <c r="AO48" s="153">
        <v>1.4</v>
      </c>
      <c r="AP48" s="153">
        <v>22.67313</v>
      </c>
      <c r="AQ48" s="153">
        <v>60.594659999999998</v>
      </c>
      <c r="AR48" s="153">
        <v>2.1</v>
      </c>
      <c r="AS48" s="153">
        <v>22.448599999999999</v>
      </c>
      <c r="AT48" s="153">
        <v>19.100000000000001</v>
      </c>
      <c r="AU48" s="153">
        <v>10.72508</v>
      </c>
      <c r="AV48" s="153">
        <v>7.2</v>
      </c>
      <c r="AW48" s="153">
        <v>3.2</v>
      </c>
      <c r="AX48" s="150">
        <v>1</v>
      </c>
    </row>
    <row r="49" spans="1:50">
      <c r="A49" s="130" t="s">
        <v>27</v>
      </c>
      <c r="B49" s="142" t="s">
        <v>483</v>
      </c>
      <c r="C49" s="142" t="s">
        <v>511</v>
      </c>
      <c r="D49" s="150">
        <v>34.909999999999997</v>
      </c>
      <c r="E49" s="142">
        <v>37</v>
      </c>
      <c r="F49" s="130">
        <v>54.82</v>
      </c>
      <c r="G49" s="142">
        <v>106</v>
      </c>
      <c r="H49" s="130">
        <v>13.27</v>
      </c>
      <c r="J49" s="118">
        <v>68.535428917501534</v>
      </c>
      <c r="K49" s="118">
        <v>0.34543009591538709</v>
      </c>
      <c r="L49" s="118">
        <v>16.290399835835299</v>
      </c>
      <c r="M49" s="118">
        <v>2.535182756843001</v>
      </c>
      <c r="N49" s="118">
        <v>8.9303915948528351E-2</v>
      </c>
      <c r="O49" s="118">
        <v>0.67863303758441351</v>
      </c>
      <c r="P49" s="118">
        <v>2.0988726874942287</v>
      </c>
      <c r="Q49" s="118">
        <v>4.2924516808417295</v>
      </c>
      <c r="R49" s="118">
        <v>3.9532113905119028</v>
      </c>
      <c r="S49" s="118">
        <v>0.24284390078254814</v>
      </c>
      <c r="T49" s="118">
        <v>1.5288571792585615</v>
      </c>
      <c r="U49" s="118">
        <v>99.061758219258593</v>
      </c>
      <c r="V49" s="118">
        <f>Q49+R49</f>
        <v>8.2456630713536327</v>
      </c>
      <c r="W49" s="119">
        <v>0.1234</v>
      </c>
      <c r="X49" s="119">
        <v>7.1999999999999998E-3</v>
      </c>
      <c r="Y49" s="119">
        <v>2.1299999999999999E-2</v>
      </c>
      <c r="AA49" s="153">
        <v>65.677239999999998</v>
      </c>
      <c r="AB49" s="153">
        <v>72.545700000000011</v>
      </c>
      <c r="AC49" s="153">
        <v>487.37120000000004</v>
      </c>
      <c r="AD49" s="153">
        <v>19.7302</v>
      </c>
      <c r="AE49" s="153">
        <v>212.02390000000003</v>
      </c>
      <c r="AF49" s="153">
        <v>15.6</v>
      </c>
      <c r="AG49" s="153">
        <v>22.7</v>
      </c>
      <c r="AH49" s="153">
        <v>6.5</v>
      </c>
      <c r="AI49" s="153">
        <v>1453.0649999999998</v>
      </c>
      <c r="AJ49" s="153">
        <v>37.5</v>
      </c>
      <c r="AK49" s="153">
        <v>79.254000000000005</v>
      </c>
      <c r="AL49" s="153">
        <v>32.699999999999996</v>
      </c>
      <c r="AM49" s="153">
        <v>5.9</v>
      </c>
      <c r="AN49" s="153">
        <v>3.6</v>
      </c>
      <c r="AO49" s="153">
        <v>1.4999999999999998</v>
      </c>
      <c r="AP49" s="153">
        <v>4.7520600000000002</v>
      </c>
      <c r="AQ49" s="153">
        <v>21.609560000000002</v>
      </c>
      <c r="AR49" s="153">
        <v>3.6</v>
      </c>
      <c r="AS49" s="153">
        <v>3.0571999999999999</v>
      </c>
      <c r="AT49" s="153">
        <v>18.899999999999999</v>
      </c>
      <c r="AU49" s="153">
        <v>2.2259600000000002</v>
      </c>
      <c r="AV49" s="153">
        <v>3.6</v>
      </c>
      <c r="AW49" s="153">
        <v>4.8</v>
      </c>
      <c r="AX49" s="150">
        <v>1</v>
      </c>
    </row>
    <row r="50" spans="1:50">
      <c r="F50" s="130"/>
      <c r="H50" s="130"/>
      <c r="J50" s="118"/>
      <c r="K50" s="118"/>
      <c r="L50" s="118"/>
      <c r="M50" s="118"/>
      <c r="N50" s="118"/>
      <c r="O50" s="118"/>
      <c r="P50" s="118"/>
      <c r="Q50" s="118"/>
      <c r="R50" s="118"/>
      <c r="S50" s="118"/>
      <c r="T50" s="118"/>
      <c r="U50" s="118"/>
      <c r="V50" s="118"/>
      <c r="W50" s="119"/>
      <c r="X50" s="119"/>
      <c r="Y50" s="119"/>
      <c r="AA50" s="153"/>
      <c r="AB50" s="153"/>
      <c r="AC50" s="153"/>
      <c r="AD50" s="153"/>
      <c r="AE50" s="153"/>
      <c r="AF50" s="153"/>
      <c r="AG50" s="153"/>
      <c r="AH50" s="153"/>
      <c r="AI50" s="153"/>
      <c r="AJ50" s="153"/>
      <c r="AK50" s="153"/>
      <c r="AL50" s="153"/>
      <c r="AM50" s="153"/>
      <c r="AN50" s="153"/>
      <c r="AO50" s="153"/>
      <c r="AP50" s="153"/>
      <c r="AQ50" s="119"/>
      <c r="AR50" s="153"/>
      <c r="AS50" s="153"/>
      <c r="AT50" s="153"/>
      <c r="AU50" s="153"/>
      <c r="AV50" s="153"/>
      <c r="AW50" s="155"/>
    </row>
    <row r="51" spans="1:50">
      <c r="A51" s="1" t="s">
        <v>982</v>
      </c>
    </row>
    <row r="52" spans="1:50">
      <c r="A52" s="142" t="s">
        <v>69</v>
      </c>
      <c r="B52" s="130" t="s">
        <v>70</v>
      </c>
      <c r="J52" s="118">
        <v>55.43</v>
      </c>
      <c r="K52" s="118">
        <v>1.02</v>
      </c>
      <c r="L52" s="118">
        <v>16.37</v>
      </c>
      <c r="M52" s="118">
        <v>8.82</v>
      </c>
      <c r="N52" s="118">
        <v>0.15</v>
      </c>
      <c r="O52" s="118">
        <v>4.97</v>
      </c>
      <c r="P52" s="118">
        <v>7.55</v>
      </c>
      <c r="Q52" s="118">
        <v>3.21</v>
      </c>
      <c r="R52" s="118">
        <v>2.0699999999999998</v>
      </c>
      <c r="S52" s="118">
        <v>0.4</v>
      </c>
      <c r="U52" s="142">
        <v>100</v>
      </c>
      <c r="V52" s="118">
        <f t="shared" ref="V52:V77" si="1">Q52+R52</f>
        <v>5.2799999999999994</v>
      </c>
      <c r="AB52" s="142">
        <v>32</v>
      </c>
      <c r="AC52" s="142">
        <v>830</v>
      </c>
      <c r="AD52" s="142">
        <v>29</v>
      </c>
      <c r="AE52" s="142">
        <v>140</v>
      </c>
      <c r="AF52" s="142"/>
      <c r="AG52" s="142"/>
      <c r="AH52" s="151">
        <v>2.9</v>
      </c>
      <c r="AI52" s="151">
        <v>843</v>
      </c>
      <c r="AJ52" s="151">
        <v>27</v>
      </c>
      <c r="AK52" s="151">
        <v>64</v>
      </c>
      <c r="AL52" s="151">
        <v>30</v>
      </c>
      <c r="AM52" s="151">
        <v>6.6</v>
      </c>
      <c r="AO52" s="151">
        <v>2.9</v>
      </c>
      <c r="AR52" s="142"/>
      <c r="AS52" s="142"/>
      <c r="AT52" s="142"/>
      <c r="AU52" s="142">
        <v>67</v>
      </c>
      <c r="AV52" s="142"/>
      <c r="AW52" s="142"/>
      <c r="AX52" s="150">
        <v>3</v>
      </c>
    </row>
    <row r="53" spans="1:50">
      <c r="A53" s="142" t="s">
        <v>71</v>
      </c>
      <c r="B53" s="130" t="s">
        <v>70</v>
      </c>
      <c r="C53"/>
      <c r="J53" s="118">
        <v>55.63</v>
      </c>
      <c r="K53" s="118">
        <v>1.1100000000000001</v>
      </c>
      <c r="L53" s="118">
        <v>14.99</v>
      </c>
      <c r="M53" s="118">
        <v>9.39</v>
      </c>
      <c r="N53" s="118">
        <v>0.13</v>
      </c>
      <c r="O53" s="118">
        <v>5.3</v>
      </c>
      <c r="P53" s="118">
        <v>7.48</v>
      </c>
      <c r="Q53" s="118">
        <v>2.8</v>
      </c>
      <c r="R53" s="118">
        <v>2.66</v>
      </c>
      <c r="S53" s="118">
        <v>0.52</v>
      </c>
      <c r="U53" s="142">
        <v>100</v>
      </c>
      <c r="V53" s="118">
        <f t="shared" si="1"/>
        <v>5.46</v>
      </c>
      <c r="AB53" s="142">
        <v>46</v>
      </c>
      <c r="AC53" s="142">
        <v>758</v>
      </c>
      <c r="AD53" s="142">
        <v>28</v>
      </c>
      <c r="AE53" s="142">
        <v>177</v>
      </c>
      <c r="AF53" s="142"/>
      <c r="AG53" s="142"/>
      <c r="AH53" s="151">
        <v>3.3</v>
      </c>
      <c r="AI53" s="151">
        <v>1100</v>
      </c>
      <c r="AJ53" s="151">
        <v>36</v>
      </c>
      <c r="AK53" s="151">
        <v>81</v>
      </c>
      <c r="AL53" s="151">
        <v>35</v>
      </c>
      <c r="AM53" s="151">
        <v>7.4</v>
      </c>
      <c r="AO53" s="151">
        <v>2.8</v>
      </c>
      <c r="AR53" s="142"/>
      <c r="AS53" s="142"/>
      <c r="AT53" s="142"/>
      <c r="AU53" s="142">
        <v>85</v>
      </c>
      <c r="AV53" s="142"/>
      <c r="AW53" s="142"/>
      <c r="AX53" s="150">
        <v>3</v>
      </c>
    </row>
    <row r="54" spans="1:50">
      <c r="A54" s="142" t="s">
        <v>82</v>
      </c>
      <c r="B54" s="142" t="s">
        <v>980</v>
      </c>
      <c r="C54"/>
      <c r="J54" s="118">
        <v>56.4</v>
      </c>
      <c r="K54" s="118">
        <v>1.24</v>
      </c>
      <c r="L54" s="118">
        <v>16.22</v>
      </c>
      <c r="M54" s="118">
        <v>8.33</v>
      </c>
      <c r="N54" s="118">
        <v>0.14000000000000001</v>
      </c>
      <c r="O54" s="118">
        <v>4.38</v>
      </c>
      <c r="P54" s="118">
        <v>6.75</v>
      </c>
      <c r="Q54" s="118">
        <v>3.68</v>
      </c>
      <c r="R54" s="118">
        <v>2.52</v>
      </c>
      <c r="S54" s="118">
        <v>0.48</v>
      </c>
      <c r="U54" s="151">
        <v>100.14</v>
      </c>
      <c r="V54" s="118">
        <f t="shared" si="1"/>
        <v>6.2</v>
      </c>
      <c r="AB54" s="142">
        <v>50</v>
      </c>
      <c r="AC54" s="142">
        <v>856</v>
      </c>
      <c r="AD54" s="142">
        <v>27</v>
      </c>
      <c r="AE54" s="142">
        <v>195</v>
      </c>
      <c r="AF54" s="142"/>
      <c r="AG54" s="142"/>
      <c r="AI54" s="151">
        <v>1092</v>
      </c>
      <c r="AR54" s="142"/>
      <c r="AS54" s="142"/>
      <c r="AT54" s="142"/>
      <c r="AU54" s="142">
        <v>41</v>
      </c>
      <c r="AV54" s="142"/>
      <c r="AW54" s="142"/>
      <c r="AX54" s="150">
        <v>3</v>
      </c>
    </row>
    <row r="55" spans="1:50">
      <c r="A55" s="142" t="s">
        <v>72</v>
      </c>
      <c r="B55" s="130" t="s">
        <v>70</v>
      </c>
      <c r="C55"/>
      <c r="J55" s="118">
        <v>59.03</v>
      </c>
      <c r="K55" s="118">
        <v>0.92</v>
      </c>
      <c r="L55" s="118">
        <v>16.43</v>
      </c>
      <c r="M55" s="118">
        <v>6.31</v>
      </c>
      <c r="N55" s="119">
        <v>0.05</v>
      </c>
      <c r="O55" s="118">
        <v>2.82</v>
      </c>
      <c r="P55" s="118">
        <v>6.79</v>
      </c>
      <c r="Q55" s="118">
        <v>3.87</v>
      </c>
      <c r="R55" s="118">
        <v>3.32</v>
      </c>
      <c r="S55" s="118">
        <v>0.44</v>
      </c>
      <c r="U55" s="142">
        <v>100</v>
      </c>
      <c r="V55" s="118">
        <f t="shared" si="1"/>
        <v>7.1899999999999995</v>
      </c>
      <c r="AB55" s="142">
        <v>57</v>
      </c>
      <c r="AC55" s="142">
        <v>1178</v>
      </c>
      <c r="AD55" s="142">
        <v>21</v>
      </c>
      <c r="AE55" s="142">
        <v>197</v>
      </c>
      <c r="AF55" s="142"/>
      <c r="AG55" s="142"/>
      <c r="AI55" s="151">
        <v>1815</v>
      </c>
      <c r="AR55" s="142"/>
      <c r="AS55" s="142"/>
      <c r="AT55" s="142"/>
      <c r="AU55" s="142">
        <v>61</v>
      </c>
      <c r="AV55" s="142"/>
      <c r="AW55" s="142"/>
      <c r="AX55" s="150">
        <v>3</v>
      </c>
    </row>
    <row r="56" spans="1:50">
      <c r="A56" s="142" t="s">
        <v>73</v>
      </c>
      <c r="B56" s="160" t="s">
        <v>70</v>
      </c>
      <c r="C56"/>
      <c r="J56" s="118">
        <v>60.8</v>
      </c>
      <c r="K56" s="118">
        <v>0.92</v>
      </c>
      <c r="L56" s="118">
        <v>15.78</v>
      </c>
      <c r="M56" s="118">
        <v>5.82</v>
      </c>
      <c r="N56" s="118">
        <v>0.08</v>
      </c>
      <c r="O56" s="118">
        <v>3.65</v>
      </c>
      <c r="P56" s="118">
        <v>4.8099999999999996</v>
      </c>
      <c r="Q56" s="118">
        <v>3.92</v>
      </c>
      <c r="R56" s="118">
        <v>3.72</v>
      </c>
      <c r="S56" s="118">
        <v>0.5</v>
      </c>
      <c r="U56" s="142">
        <v>100</v>
      </c>
      <c r="V56" s="118">
        <f t="shared" si="1"/>
        <v>7.6400000000000006</v>
      </c>
      <c r="AB56" s="142">
        <v>58</v>
      </c>
      <c r="AC56" s="142">
        <v>1091</v>
      </c>
      <c r="AD56" s="142">
        <v>25</v>
      </c>
      <c r="AE56" s="142">
        <v>214</v>
      </c>
      <c r="AF56" s="142"/>
      <c r="AG56" s="142"/>
      <c r="AI56" s="151">
        <v>1817</v>
      </c>
      <c r="AR56" s="142"/>
      <c r="AS56" s="142"/>
      <c r="AT56" s="142"/>
      <c r="AU56" s="142">
        <v>46</v>
      </c>
      <c r="AV56" s="142"/>
      <c r="AW56" s="142"/>
      <c r="AX56" s="150">
        <v>3</v>
      </c>
    </row>
    <row r="57" spans="1:50">
      <c r="A57" s="142" t="s">
        <v>84</v>
      </c>
      <c r="B57" s="142" t="s">
        <v>980</v>
      </c>
      <c r="C57"/>
      <c r="J57" s="118">
        <v>60.99</v>
      </c>
      <c r="K57" s="118">
        <v>0.9</v>
      </c>
      <c r="L57" s="118">
        <v>16.190000000000001</v>
      </c>
      <c r="M57" s="118">
        <v>5.78</v>
      </c>
      <c r="N57" s="118">
        <v>0.09</v>
      </c>
      <c r="O57" s="118">
        <v>2.89</v>
      </c>
      <c r="P57" s="118">
        <v>5.27</v>
      </c>
      <c r="Q57" s="118">
        <v>3.96</v>
      </c>
      <c r="R57" s="118">
        <v>3.48</v>
      </c>
      <c r="S57" s="118">
        <v>0.46</v>
      </c>
      <c r="U57" s="151">
        <v>100</v>
      </c>
      <c r="V57" s="118">
        <f t="shared" si="1"/>
        <v>7.4399999999999995</v>
      </c>
      <c r="AB57" s="142">
        <v>61</v>
      </c>
      <c r="AC57" s="142">
        <v>860</v>
      </c>
      <c r="AD57" s="142">
        <v>21</v>
      </c>
      <c r="AE57" s="142">
        <v>195</v>
      </c>
      <c r="AF57" s="142"/>
      <c r="AG57" s="142"/>
      <c r="AH57" s="151">
        <v>4.8</v>
      </c>
      <c r="AI57" s="151">
        <v>1638</v>
      </c>
      <c r="AJ57" s="151">
        <v>44</v>
      </c>
      <c r="AK57" s="151">
        <v>92</v>
      </c>
      <c r="AL57" s="151">
        <v>40</v>
      </c>
      <c r="AM57" s="151">
        <v>6.9</v>
      </c>
      <c r="AO57" s="151">
        <v>2</v>
      </c>
      <c r="AR57" s="142"/>
      <c r="AS57" s="142"/>
      <c r="AT57" s="142"/>
      <c r="AU57" s="142">
        <v>34</v>
      </c>
      <c r="AV57" s="142"/>
      <c r="AW57" s="142"/>
      <c r="AX57" s="150">
        <v>3</v>
      </c>
    </row>
    <row r="58" spans="1:50">
      <c r="A58" s="142" t="s">
        <v>74</v>
      </c>
      <c r="B58" s="160" t="s">
        <v>70</v>
      </c>
      <c r="C58"/>
      <c r="J58" s="118">
        <v>61.05</v>
      </c>
      <c r="K58" s="118">
        <v>1</v>
      </c>
      <c r="L58" s="118">
        <v>17.14</v>
      </c>
      <c r="M58" s="118">
        <v>5.72</v>
      </c>
      <c r="N58" s="118">
        <v>0.06</v>
      </c>
      <c r="O58" s="118">
        <v>2.17</v>
      </c>
      <c r="P58" s="118">
        <v>4.49</v>
      </c>
      <c r="Q58" s="118">
        <v>4.08</v>
      </c>
      <c r="R58" s="118">
        <v>3.84</v>
      </c>
      <c r="S58" s="118">
        <v>0.44</v>
      </c>
      <c r="U58" s="142">
        <v>100</v>
      </c>
      <c r="V58" s="118">
        <f t="shared" si="1"/>
        <v>7.92</v>
      </c>
      <c r="AB58" s="142">
        <v>64</v>
      </c>
      <c r="AC58" s="142">
        <v>1124</v>
      </c>
      <c r="AD58" s="142">
        <v>26</v>
      </c>
      <c r="AE58" s="142">
        <v>244</v>
      </c>
      <c r="AF58" s="142"/>
      <c r="AG58" s="142"/>
      <c r="AI58" s="151">
        <v>1711</v>
      </c>
      <c r="AR58" s="142"/>
      <c r="AS58" s="142"/>
      <c r="AT58" s="142"/>
      <c r="AU58" s="142">
        <v>41</v>
      </c>
      <c r="AV58" s="142"/>
      <c r="AW58" s="142"/>
      <c r="AX58" s="150">
        <v>3</v>
      </c>
    </row>
    <row r="59" spans="1:50">
      <c r="A59" s="130" t="s">
        <v>62</v>
      </c>
      <c r="B59" s="130" t="s">
        <v>63</v>
      </c>
      <c r="C59"/>
      <c r="J59" s="118">
        <v>61.13</v>
      </c>
      <c r="K59" s="118">
        <v>0.71</v>
      </c>
      <c r="L59" s="118">
        <v>16.28</v>
      </c>
      <c r="M59" s="118">
        <v>5.03</v>
      </c>
      <c r="N59" s="118">
        <v>0.1</v>
      </c>
      <c r="O59" s="118">
        <v>2.37</v>
      </c>
      <c r="P59" s="118">
        <v>7.29</v>
      </c>
      <c r="Q59" s="118">
        <v>3.5</v>
      </c>
      <c r="R59" s="118">
        <v>3.28</v>
      </c>
      <c r="S59" s="118">
        <v>0.31</v>
      </c>
      <c r="U59" s="142">
        <v>100</v>
      </c>
      <c r="V59" s="118">
        <f t="shared" si="1"/>
        <v>6.7799999999999994</v>
      </c>
      <c r="AB59" s="142">
        <v>72</v>
      </c>
      <c r="AC59" s="142">
        <v>671</v>
      </c>
      <c r="AD59" s="142">
        <v>25</v>
      </c>
      <c r="AE59" s="142">
        <v>204</v>
      </c>
      <c r="AF59" s="142"/>
      <c r="AG59" s="142"/>
      <c r="AI59" s="151">
        <v>1333</v>
      </c>
      <c r="AR59" s="142"/>
      <c r="AS59" s="142"/>
      <c r="AT59" s="142"/>
      <c r="AU59" s="142">
        <v>38</v>
      </c>
      <c r="AV59" s="142"/>
      <c r="AW59" s="142"/>
      <c r="AX59" s="150">
        <v>3</v>
      </c>
    </row>
    <row r="60" spans="1:50">
      <c r="A60" s="142" t="s">
        <v>85</v>
      </c>
      <c r="B60" s="142" t="s">
        <v>980</v>
      </c>
      <c r="C60"/>
      <c r="J60" s="118">
        <v>62.09</v>
      </c>
      <c r="K60" s="118">
        <v>0.9</v>
      </c>
      <c r="L60" s="118">
        <v>15.83</v>
      </c>
      <c r="M60" s="118">
        <v>5.82</v>
      </c>
      <c r="N60" s="118">
        <v>7.0000000000000007E-2</v>
      </c>
      <c r="O60" s="118">
        <v>3.07</v>
      </c>
      <c r="P60" s="118">
        <v>4.38</v>
      </c>
      <c r="Q60" s="118">
        <v>4.1100000000000003</v>
      </c>
      <c r="R60" s="118">
        <v>3.36</v>
      </c>
      <c r="S60" s="118">
        <v>0.37</v>
      </c>
      <c r="U60" s="151">
        <v>100</v>
      </c>
      <c r="V60" s="118">
        <f t="shared" si="1"/>
        <v>7.4700000000000006</v>
      </c>
      <c r="AB60" s="142">
        <v>62</v>
      </c>
      <c r="AC60" s="142">
        <v>861</v>
      </c>
      <c r="AD60" s="142">
        <v>21</v>
      </c>
      <c r="AE60" s="142">
        <v>202</v>
      </c>
      <c r="AF60" s="142"/>
      <c r="AG60" s="142"/>
      <c r="AI60" s="151">
        <v>1463</v>
      </c>
      <c r="AR60" s="142"/>
      <c r="AS60" s="142"/>
      <c r="AT60" s="142"/>
      <c r="AU60" s="142">
        <v>38</v>
      </c>
      <c r="AV60" s="142"/>
      <c r="AW60" s="142"/>
      <c r="AX60" s="150">
        <v>3</v>
      </c>
    </row>
    <row r="61" spans="1:50">
      <c r="A61" s="142" t="s">
        <v>86</v>
      </c>
      <c r="B61" s="142" t="s">
        <v>980</v>
      </c>
      <c r="C61"/>
      <c r="J61" s="118">
        <v>62.93</v>
      </c>
      <c r="K61" s="118">
        <v>0.62</v>
      </c>
      <c r="L61" s="118">
        <v>17.079999999999998</v>
      </c>
      <c r="M61" s="118">
        <v>5.05</v>
      </c>
      <c r="N61" s="118">
        <v>0.13</v>
      </c>
      <c r="O61" s="118">
        <v>1.53</v>
      </c>
      <c r="P61" s="118">
        <v>4.84</v>
      </c>
      <c r="Q61" s="118">
        <v>4.21</v>
      </c>
      <c r="R61" s="118">
        <v>3.24</v>
      </c>
      <c r="S61" s="118">
        <v>0.49</v>
      </c>
      <c r="U61" s="151">
        <v>100.13</v>
      </c>
      <c r="V61" s="118">
        <f t="shared" si="1"/>
        <v>7.45</v>
      </c>
      <c r="AB61" s="142">
        <v>63</v>
      </c>
      <c r="AC61" s="142">
        <v>873</v>
      </c>
      <c r="AD61" s="142">
        <v>26</v>
      </c>
      <c r="AE61" s="142">
        <v>228</v>
      </c>
      <c r="AF61" s="142"/>
      <c r="AG61" s="142"/>
      <c r="AI61" s="151">
        <v>1475</v>
      </c>
      <c r="AR61" s="142"/>
      <c r="AS61" s="142"/>
      <c r="AT61" s="142"/>
      <c r="AU61" s="142"/>
      <c r="AV61" s="142"/>
      <c r="AW61" s="142"/>
      <c r="AX61" s="150">
        <v>3</v>
      </c>
    </row>
    <row r="62" spans="1:50">
      <c r="A62" s="142" t="s">
        <v>87</v>
      </c>
      <c r="B62" s="142" t="s">
        <v>980</v>
      </c>
      <c r="C62"/>
      <c r="J62" s="118">
        <v>63.1</v>
      </c>
      <c r="K62" s="118">
        <v>0.56999999999999995</v>
      </c>
      <c r="L62" s="118">
        <v>17.440000000000001</v>
      </c>
      <c r="M62" s="118">
        <v>4.17</v>
      </c>
      <c r="N62" s="118">
        <v>0.1</v>
      </c>
      <c r="O62" s="118">
        <v>2.13</v>
      </c>
      <c r="P62" s="118">
        <v>3.78</v>
      </c>
      <c r="Q62" s="118">
        <v>4.67</v>
      </c>
      <c r="R62" s="118">
        <v>3.73</v>
      </c>
      <c r="S62" s="118">
        <v>0.3</v>
      </c>
      <c r="U62" s="142">
        <v>100</v>
      </c>
      <c r="V62" s="118">
        <f t="shared" si="1"/>
        <v>8.4</v>
      </c>
      <c r="AB62" s="142">
        <v>62</v>
      </c>
      <c r="AC62" s="142">
        <v>1093</v>
      </c>
      <c r="AD62" s="142">
        <v>22</v>
      </c>
      <c r="AE62" s="142">
        <v>224</v>
      </c>
      <c r="AF62" s="142"/>
      <c r="AG62" s="142"/>
      <c r="AI62" s="151">
        <v>1854</v>
      </c>
      <c r="AR62" s="142"/>
      <c r="AS62" s="142"/>
      <c r="AT62" s="142"/>
      <c r="AU62" s="142">
        <v>13</v>
      </c>
      <c r="AV62" s="142"/>
      <c r="AW62" s="142"/>
      <c r="AX62" s="150">
        <v>3</v>
      </c>
    </row>
    <row r="63" spans="1:50">
      <c r="A63" s="142" t="s">
        <v>88</v>
      </c>
      <c r="B63" s="142" t="s">
        <v>980</v>
      </c>
      <c r="C63"/>
      <c r="J63" s="118">
        <v>63.23</v>
      </c>
      <c r="K63" s="118">
        <v>0.78</v>
      </c>
      <c r="L63" s="118">
        <v>15.83</v>
      </c>
      <c r="M63" s="118">
        <v>4.5</v>
      </c>
      <c r="N63" s="118">
        <v>0.16</v>
      </c>
      <c r="O63" s="118">
        <v>2.83</v>
      </c>
      <c r="P63" s="118">
        <v>4.8499999999999996</v>
      </c>
      <c r="Q63" s="118">
        <v>4.22</v>
      </c>
      <c r="R63" s="118">
        <v>3.3</v>
      </c>
      <c r="S63" s="118">
        <v>0.28999999999999998</v>
      </c>
      <c r="U63" s="142">
        <v>100</v>
      </c>
      <c r="V63" s="118">
        <f t="shared" si="1"/>
        <v>7.52</v>
      </c>
      <c r="AB63" s="142">
        <v>62</v>
      </c>
      <c r="AC63" s="142">
        <v>912</v>
      </c>
      <c r="AD63" s="142">
        <v>23</v>
      </c>
      <c r="AE63" s="142">
        <v>234</v>
      </c>
      <c r="AF63" s="142"/>
      <c r="AG63" s="142"/>
      <c r="AI63" s="151">
        <v>1485</v>
      </c>
      <c r="AR63" s="142"/>
      <c r="AS63" s="142"/>
      <c r="AT63" s="142"/>
      <c r="AU63" s="142">
        <v>37</v>
      </c>
      <c r="AV63" s="142"/>
      <c r="AW63" s="142"/>
      <c r="AX63" s="150">
        <v>3</v>
      </c>
    </row>
    <row r="64" spans="1:50">
      <c r="A64" s="142" t="s">
        <v>75</v>
      </c>
      <c r="B64" s="160" t="s">
        <v>70</v>
      </c>
      <c r="C64"/>
      <c r="J64" s="118">
        <v>63.29</v>
      </c>
      <c r="K64" s="118">
        <v>0.8</v>
      </c>
      <c r="L64" s="118">
        <v>15.04</v>
      </c>
      <c r="M64" s="118">
        <v>5.0999999999999996</v>
      </c>
      <c r="N64" s="119" t="s">
        <v>76</v>
      </c>
      <c r="O64" s="118">
        <v>3.28</v>
      </c>
      <c r="P64" s="118">
        <v>4.08</v>
      </c>
      <c r="Q64" s="118">
        <v>4.22</v>
      </c>
      <c r="R64" s="118">
        <v>3.76</v>
      </c>
      <c r="S64" s="118">
        <v>0.35</v>
      </c>
      <c r="U64" s="142">
        <v>100</v>
      </c>
      <c r="V64" s="118">
        <f t="shared" si="1"/>
        <v>7.9799999999999995</v>
      </c>
      <c r="AB64" s="142">
        <v>68</v>
      </c>
      <c r="AC64" s="142">
        <v>843</v>
      </c>
      <c r="AD64" s="142">
        <v>21</v>
      </c>
      <c r="AE64" s="142">
        <v>252</v>
      </c>
      <c r="AF64" s="142"/>
      <c r="AG64" s="142"/>
      <c r="AI64" s="151">
        <v>1490</v>
      </c>
      <c r="AR64" s="142"/>
      <c r="AS64" s="142"/>
      <c r="AT64" s="142"/>
      <c r="AU64" s="142">
        <v>47</v>
      </c>
      <c r="AV64" s="142"/>
      <c r="AW64" s="142"/>
      <c r="AX64" s="150">
        <v>3</v>
      </c>
    </row>
    <row r="65" spans="1:50">
      <c r="A65" s="142" t="s">
        <v>89</v>
      </c>
      <c r="B65" s="142" t="s">
        <v>980</v>
      </c>
      <c r="C65"/>
      <c r="J65" s="118">
        <v>63.45</v>
      </c>
      <c r="K65" s="118">
        <v>0.66</v>
      </c>
      <c r="L65" s="118">
        <v>16.98</v>
      </c>
      <c r="M65" s="118">
        <v>4.46</v>
      </c>
      <c r="N65" s="118">
        <v>0.06</v>
      </c>
      <c r="O65" s="118">
        <v>2.23</v>
      </c>
      <c r="P65" s="118">
        <v>3.56</v>
      </c>
      <c r="Q65" s="118">
        <v>4.66</v>
      </c>
      <c r="R65" s="118">
        <v>3.62</v>
      </c>
      <c r="S65" s="118">
        <v>0.31</v>
      </c>
      <c r="U65" s="142">
        <v>100</v>
      </c>
      <c r="V65" s="118">
        <f t="shared" si="1"/>
        <v>8.2800000000000011</v>
      </c>
      <c r="AB65" s="142">
        <v>61</v>
      </c>
      <c r="AC65" s="142">
        <v>1091</v>
      </c>
      <c r="AD65" s="142">
        <v>22</v>
      </c>
      <c r="AE65" s="142">
        <v>239</v>
      </c>
      <c r="AF65" s="142"/>
      <c r="AG65" s="142"/>
      <c r="AI65" s="151">
        <v>1760</v>
      </c>
      <c r="AR65" s="142"/>
      <c r="AS65" s="142"/>
      <c r="AT65" s="142"/>
      <c r="AU65" s="142">
        <v>15</v>
      </c>
      <c r="AV65" s="142"/>
      <c r="AW65" s="142"/>
      <c r="AX65" s="150">
        <v>3</v>
      </c>
    </row>
    <row r="66" spans="1:50">
      <c r="A66" s="142" t="s">
        <v>90</v>
      </c>
      <c r="B66" s="142" t="s">
        <v>981</v>
      </c>
      <c r="C66"/>
      <c r="J66" s="118">
        <v>63.62</v>
      </c>
      <c r="K66" s="118">
        <v>0.42</v>
      </c>
      <c r="L66" s="118">
        <v>18.48</v>
      </c>
      <c r="M66" s="118">
        <v>2.87</v>
      </c>
      <c r="N66" s="118">
        <v>0.19</v>
      </c>
      <c r="O66" s="118">
        <v>1.74</v>
      </c>
      <c r="P66" s="118">
        <v>3.99</v>
      </c>
      <c r="Q66" s="118">
        <v>3.42</v>
      </c>
      <c r="R66" s="118">
        <v>5.05</v>
      </c>
      <c r="S66" s="118">
        <v>0.22</v>
      </c>
      <c r="U66" s="142">
        <v>100</v>
      </c>
      <c r="V66" s="118">
        <f t="shared" si="1"/>
        <v>8.4699999999999989</v>
      </c>
      <c r="AB66" s="142">
        <v>133</v>
      </c>
      <c r="AC66" s="142">
        <v>212</v>
      </c>
      <c r="AD66" s="142">
        <v>25</v>
      </c>
      <c r="AE66" s="142">
        <v>200</v>
      </c>
      <c r="AF66" s="142"/>
      <c r="AG66" s="142"/>
      <c r="AI66" s="151">
        <v>1375</v>
      </c>
      <c r="AR66" s="142"/>
      <c r="AS66" s="142"/>
      <c r="AT66" s="142"/>
      <c r="AU66" s="142">
        <v>8</v>
      </c>
      <c r="AV66" s="142"/>
      <c r="AW66" s="142"/>
      <c r="AX66" s="150">
        <v>3</v>
      </c>
    </row>
    <row r="67" spans="1:50">
      <c r="A67" s="142" t="s">
        <v>77</v>
      </c>
      <c r="B67" s="160" t="s">
        <v>70</v>
      </c>
      <c r="C67"/>
      <c r="J67" s="118">
        <v>63.92</v>
      </c>
      <c r="K67" s="118">
        <v>0.71</v>
      </c>
      <c r="L67" s="118">
        <v>15.93</v>
      </c>
      <c r="M67" s="118">
        <v>4.5999999999999996</v>
      </c>
      <c r="N67" s="118">
        <v>7.0000000000000007E-2</v>
      </c>
      <c r="O67" s="118">
        <v>2.2599999999999998</v>
      </c>
      <c r="P67" s="118">
        <v>4.26</v>
      </c>
      <c r="Q67" s="118">
        <v>4.13</v>
      </c>
      <c r="R67" s="118">
        <v>3.83</v>
      </c>
      <c r="S67" s="118">
        <v>0.3</v>
      </c>
      <c r="U67" s="142">
        <v>100</v>
      </c>
      <c r="V67" s="118">
        <f t="shared" si="1"/>
        <v>7.96</v>
      </c>
      <c r="AB67" s="142">
        <v>66</v>
      </c>
      <c r="AC67" s="142">
        <v>893</v>
      </c>
      <c r="AD67" s="142">
        <v>21</v>
      </c>
      <c r="AE67" s="142">
        <v>254</v>
      </c>
      <c r="AF67" s="142"/>
      <c r="AG67" s="142"/>
      <c r="AH67" s="151">
        <v>6.7</v>
      </c>
      <c r="AI67" s="151">
        <v>1562</v>
      </c>
      <c r="AJ67" s="151">
        <v>50</v>
      </c>
      <c r="AK67" s="151">
        <v>99</v>
      </c>
      <c r="AL67" s="151">
        <v>39</v>
      </c>
      <c r="AM67" s="151">
        <v>6.4</v>
      </c>
      <c r="AO67" s="151">
        <v>2</v>
      </c>
      <c r="AR67" s="142"/>
      <c r="AS67" s="142"/>
      <c r="AT67" s="142"/>
      <c r="AU67" s="142">
        <v>34</v>
      </c>
      <c r="AV67" s="142"/>
      <c r="AW67" s="142"/>
      <c r="AX67" s="150">
        <v>3</v>
      </c>
    </row>
    <row r="68" spans="1:50">
      <c r="A68" s="142" t="s">
        <v>78</v>
      </c>
      <c r="B68" s="160" t="s">
        <v>70</v>
      </c>
      <c r="C68"/>
      <c r="J68" s="118">
        <v>64.040000000000006</v>
      </c>
      <c r="K68" s="118">
        <v>0.84</v>
      </c>
      <c r="L68" s="118">
        <v>16.100000000000001</v>
      </c>
      <c r="M68" s="118">
        <v>4.74</v>
      </c>
      <c r="N68" s="118">
        <v>0.08</v>
      </c>
      <c r="O68" s="118">
        <v>1.56</v>
      </c>
      <c r="P68" s="118">
        <v>3.9</v>
      </c>
      <c r="Q68" s="118">
        <v>4</v>
      </c>
      <c r="R68" s="118">
        <v>4.2300000000000004</v>
      </c>
      <c r="S68" s="118">
        <v>0.5</v>
      </c>
      <c r="U68" s="142">
        <v>100</v>
      </c>
      <c r="V68" s="118">
        <f t="shared" si="1"/>
        <v>8.23</v>
      </c>
      <c r="AB68" s="142">
        <v>60</v>
      </c>
      <c r="AC68" s="142">
        <v>1066</v>
      </c>
      <c r="AD68" s="142">
        <v>33</v>
      </c>
      <c r="AE68" s="142">
        <v>235</v>
      </c>
      <c r="AF68" s="142"/>
      <c r="AG68" s="142"/>
      <c r="AI68" s="151">
        <v>1976</v>
      </c>
      <c r="AR68" s="142"/>
      <c r="AS68" s="142"/>
      <c r="AT68" s="142"/>
      <c r="AU68" s="142">
        <v>22</v>
      </c>
      <c r="AV68" s="142"/>
      <c r="AW68" s="142"/>
      <c r="AX68" s="150">
        <v>3</v>
      </c>
    </row>
    <row r="69" spans="1:50">
      <c r="A69" s="142" t="s">
        <v>79</v>
      </c>
      <c r="B69" s="160" t="s">
        <v>70</v>
      </c>
      <c r="C69"/>
      <c r="J69" s="118">
        <v>64.510000000000005</v>
      </c>
      <c r="K69" s="118">
        <v>0.79</v>
      </c>
      <c r="L69" s="118">
        <v>14.83</v>
      </c>
      <c r="M69" s="118">
        <v>4.71</v>
      </c>
      <c r="N69" s="118">
        <v>0.06</v>
      </c>
      <c r="O69" s="118">
        <v>2.86</v>
      </c>
      <c r="P69" s="118">
        <v>4.6500000000000004</v>
      </c>
      <c r="Q69" s="118">
        <v>3.92</v>
      </c>
      <c r="R69" s="118">
        <v>3.38</v>
      </c>
      <c r="S69" s="118">
        <v>0.3</v>
      </c>
      <c r="U69" s="142">
        <v>100</v>
      </c>
      <c r="V69" s="118">
        <f t="shared" si="1"/>
        <v>7.3</v>
      </c>
      <c r="AB69" s="142">
        <v>52</v>
      </c>
      <c r="AC69" s="142">
        <v>784</v>
      </c>
      <c r="AD69" s="142">
        <v>22</v>
      </c>
      <c r="AE69" s="142">
        <v>188</v>
      </c>
      <c r="AF69" s="142"/>
      <c r="AG69" s="142"/>
      <c r="AI69" s="151">
        <v>1396</v>
      </c>
      <c r="AR69" s="142"/>
      <c r="AS69" s="142"/>
      <c r="AT69" s="142"/>
      <c r="AU69" s="142">
        <v>34</v>
      </c>
      <c r="AV69" s="142"/>
      <c r="AW69" s="142"/>
      <c r="AX69" s="150">
        <v>3</v>
      </c>
    </row>
    <row r="70" spans="1:50">
      <c r="A70" s="142" t="s">
        <v>64</v>
      </c>
      <c r="B70" s="130" t="s">
        <v>63</v>
      </c>
      <c r="C70"/>
      <c r="J70" s="118">
        <v>65.34</v>
      </c>
      <c r="K70" s="118">
        <v>0.5</v>
      </c>
      <c r="L70" s="118">
        <v>17.25</v>
      </c>
      <c r="M70" s="118">
        <v>3.44</v>
      </c>
      <c r="N70" s="118">
        <v>0.11</v>
      </c>
      <c r="O70" s="118">
        <v>1.5</v>
      </c>
      <c r="P70" s="118">
        <v>3.91</v>
      </c>
      <c r="Q70" s="118">
        <v>4.08</v>
      </c>
      <c r="R70" s="118">
        <v>3.6</v>
      </c>
      <c r="S70" s="118">
        <v>0.26</v>
      </c>
      <c r="U70" s="142">
        <v>100</v>
      </c>
      <c r="V70" s="118">
        <f t="shared" si="1"/>
        <v>7.68</v>
      </c>
      <c r="AB70" s="142">
        <v>79</v>
      </c>
      <c r="AC70" s="142">
        <v>665</v>
      </c>
      <c r="AD70" s="142">
        <v>27</v>
      </c>
      <c r="AE70" s="142">
        <v>250</v>
      </c>
      <c r="AF70" s="142"/>
      <c r="AG70" s="142"/>
      <c r="AI70" s="151">
        <v>1497</v>
      </c>
      <c r="AR70" s="142"/>
      <c r="AS70" s="142"/>
      <c r="AT70" s="142"/>
      <c r="AU70" s="142">
        <v>11</v>
      </c>
      <c r="AV70" s="142"/>
      <c r="AW70" s="142"/>
      <c r="AX70" s="150">
        <v>3</v>
      </c>
    </row>
    <row r="71" spans="1:50">
      <c r="A71" s="142" t="s">
        <v>92</v>
      </c>
      <c r="B71" s="142" t="s">
        <v>91</v>
      </c>
      <c r="C71"/>
      <c r="J71" s="118">
        <v>65.36</v>
      </c>
      <c r="K71" s="118">
        <v>0.36</v>
      </c>
      <c r="L71" s="118">
        <v>17.96</v>
      </c>
      <c r="M71" s="118">
        <v>2.4900000000000002</v>
      </c>
      <c r="N71" s="118">
        <v>0.09</v>
      </c>
      <c r="O71" s="118">
        <v>1.47</v>
      </c>
      <c r="P71" s="118">
        <v>3.64</v>
      </c>
      <c r="Q71" s="118">
        <v>3.06</v>
      </c>
      <c r="R71" s="118">
        <v>5.41</v>
      </c>
      <c r="S71" s="118">
        <v>0.15</v>
      </c>
      <c r="U71" s="142">
        <v>100</v>
      </c>
      <c r="V71" s="118">
        <f t="shared" si="1"/>
        <v>8.4700000000000006</v>
      </c>
      <c r="AB71" s="157">
        <v>159</v>
      </c>
      <c r="AC71" s="142">
        <v>325</v>
      </c>
      <c r="AD71" s="142">
        <v>26</v>
      </c>
      <c r="AE71" s="142">
        <v>199</v>
      </c>
      <c r="AF71" s="142"/>
      <c r="AG71" s="142"/>
      <c r="AI71" s="151">
        <v>1508</v>
      </c>
      <c r="AR71" s="142"/>
      <c r="AS71" s="142"/>
      <c r="AT71" s="142"/>
      <c r="AU71" s="142">
        <v>8</v>
      </c>
      <c r="AV71" s="142"/>
      <c r="AW71" s="142"/>
      <c r="AX71" s="150">
        <v>3</v>
      </c>
    </row>
    <row r="72" spans="1:50">
      <c r="A72" s="142" t="s">
        <v>65</v>
      </c>
      <c r="B72" s="130" t="s">
        <v>63</v>
      </c>
      <c r="C72"/>
      <c r="J72" s="118">
        <v>65.67</v>
      </c>
      <c r="K72" s="118">
        <v>0.65</v>
      </c>
      <c r="L72" s="118">
        <v>16.63</v>
      </c>
      <c r="M72" s="118">
        <v>3.51</v>
      </c>
      <c r="N72" s="118">
        <v>0.06</v>
      </c>
      <c r="O72" s="118">
        <v>1.45</v>
      </c>
      <c r="P72" s="118">
        <v>3.86</v>
      </c>
      <c r="Q72" s="118">
        <v>3.84</v>
      </c>
      <c r="R72" s="118">
        <v>4.03</v>
      </c>
      <c r="S72" s="118">
        <v>0.3</v>
      </c>
      <c r="U72" s="142">
        <v>100</v>
      </c>
      <c r="V72" s="118">
        <f t="shared" si="1"/>
        <v>7.87</v>
      </c>
      <c r="AB72" s="142">
        <v>87</v>
      </c>
      <c r="AC72" s="142">
        <v>716</v>
      </c>
      <c r="AD72" s="142">
        <v>26</v>
      </c>
      <c r="AE72" s="142">
        <v>247</v>
      </c>
      <c r="AF72" s="142"/>
      <c r="AG72" s="142"/>
      <c r="AI72" s="151">
        <v>1503</v>
      </c>
      <c r="AR72" s="142"/>
      <c r="AS72" s="142"/>
      <c r="AT72" s="142"/>
      <c r="AU72" s="142">
        <v>11</v>
      </c>
      <c r="AV72" s="142"/>
      <c r="AW72" s="142"/>
      <c r="AX72" s="150">
        <v>3</v>
      </c>
    </row>
    <row r="73" spans="1:50">
      <c r="A73" s="142" t="s">
        <v>80</v>
      </c>
      <c r="B73" s="160" t="s">
        <v>70</v>
      </c>
      <c r="C73"/>
      <c r="J73" s="118">
        <v>65.959999999999994</v>
      </c>
      <c r="K73" s="118">
        <v>0.71</v>
      </c>
      <c r="L73" s="118">
        <v>15.45</v>
      </c>
      <c r="M73" s="118">
        <v>4.21</v>
      </c>
      <c r="N73" s="119" t="s">
        <v>76</v>
      </c>
      <c r="O73" s="118">
        <v>1.9</v>
      </c>
      <c r="P73" s="118">
        <v>3.82</v>
      </c>
      <c r="Q73" s="118">
        <v>3.79</v>
      </c>
      <c r="R73" s="118">
        <v>3.74</v>
      </c>
      <c r="S73" s="118">
        <v>0.35</v>
      </c>
      <c r="U73" s="142">
        <v>100</v>
      </c>
      <c r="V73" s="118">
        <f t="shared" si="1"/>
        <v>7.53</v>
      </c>
      <c r="AB73" s="142">
        <v>78</v>
      </c>
      <c r="AC73" s="142">
        <v>654</v>
      </c>
      <c r="AD73" s="142">
        <v>25</v>
      </c>
      <c r="AE73" s="142">
        <v>203</v>
      </c>
      <c r="AF73" s="142"/>
      <c r="AG73" s="142"/>
      <c r="AH73" s="151">
        <v>6.8</v>
      </c>
      <c r="AI73" s="151">
        <v>1303</v>
      </c>
      <c r="AJ73" s="151">
        <v>49</v>
      </c>
      <c r="AK73" s="151">
        <v>104</v>
      </c>
      <c r="AL73" s="151">
        <v>42</v>
      </c>
      <c r="AM73" s="151">
        <v>7.2</v>
      </c>
      <c r="AO73" s="151">
        <v>2.4</v>
      </c>
      <c r="AR73" s="142"/>
      <c r="AS73" s="142"/>
      <c r="AT73" s="142"/>
      <c r="AU73" s="142">
        <v>23</v>
      </c>
      <c r="AV73" s="142"/>
      <c r="AW73" s="142"/>
      <c r="AX73" s="150">
        <v>3</v>
      </c>
    </row>
    <row r="74" spans="1:50">
      <c r="A74" s="142" t="s">
        <v>66</v>
      </c>
      <c r="B74" s="130" t="s">
        <v>63</v>
      </c>
      <c r="C74"/>
      <c r="J74" s="118">
        <v>66.459999999999994</v>
      </c>
      <c r="K74" s="118">
        <v>0.64</v>
      </c>
      <c r="L74" s="118">
        <v>15.2</v>
      </c>
      <c r="M74" s="118">
        <v>4.29</v>
      </c>
      <c r="N74" s="118">
        <v>0.1</v>
      </c>
      <c r="O74" s="118">
        <v>1.47</v>
      </c>
      <c r="P74" s="118">
        <v>3.9</v>
      </c>
      <c r="Q74" s="118">
        <v>3.92</v>
      </c>
      <c r="R74" s="118">
        <v>3.68</v>
      </c>
      <c r="S74" s="118">
        <v>0.34</v>
      </c>
      <c r="U74" s="142">
        <v>100</v>
      </c>
      <c r="V74" s="118">
        <f t="shared" si="1"/>
        <v>7.6</v>
      </c>
      <c r="AB74" s="142">
        <v>73</v>
      </c>
      <c r="AC74" s="142">
        <v>745</v>
      </c>
      <c r="AD74" s="142">
        <v>23</v>
      </c>
      <c r="AE74" s="142">
        <v>220</v>
      </c>
      <c r="AF74" s="142"/>
      <c r="AG74" s="142"/>
      <c r="AI74" s="151">
        <v>1485</v>
      </c>
      <c r="AR74" s="142"/>
      <c r="AS74" s="142"/>
      <c r="AT74" s="142"/>
      <c r="AU74" s="142">
        <v>25</v>
      </c>
      <c r="AV74" s="142"/>
      <c r="AW74" s="142"/>
      <c r="AX74" s="150">
        <v>3</v>
      </c>
    </row>
    <row r="75" spans="1:50">
      <c r="A75" s="142" t="s">
        <v>67</v>
      </c>
      <c r="B75" s="130" t="s">
        <v>63</v>
      </c>
      <c r="C75"/>
      <c r="J75" s="118">
        <v>66.53</v>
      </c>
      <c r="K75" s="118">
        <v>0.47</v>
      </c>
      <c r="L75" s="118">
        <v>16.93</v>
      </c>
      <c r="M75" s="118">
        <v>3.04</v>
      </c>
      <c r="N75" s="118">
        <v>0.06</v>
      </c>
      <c r="O75" s="118">
        <v>1.22</v>
      </c>
      <c r="P75" s="118">
        <v>2.62</v>
      </c>
      <c r="Q75" s="118">
        <v>4.3600000000000003</v>
      </c>
      <c r="R75" s="118">
        <v>4.47</v>
      </c>
      <c r="S75" s="118">
        <v>0.28999999999999998</v>
      </c>
      <c r="U75" s="142">
        <v>100</v>
      </c>
      <c r="V75" s="118">
        <f t="shared" si="1"/>
        <v>8.83</v>
      </c>
      <c r="AB75" s="142">
        <v>76</v>
      </c>
      <c r="AC75" s="142">
        <v>969</v>
      </c>
      <c r="AD75" s="142">
        <v>18</v>
      </c>
      <c r="AE75" s="142">
        <v>250</v>
      </c>
      <c r="AF75" s="142"/>
      <c r="AG75" s="142"/>
      <c r="AI75" s="151">
        <v>1902</v>
      </c>
      <c r="AR75" s="142"/>
      <c r="AS75" s="142"/>
      <c r="AT75" s="142"/>
      <c r="AU75" s="142">
        <v>8</v>
      </c>
      <c r="AV75" s="142"/>
      <c r="AW75" s="142"/>
      <c r="AX75" s="150">
        <v>3</v>
      </c>
    </row>
    <row r="76" spans="1:50">
      <c r="A76" s="142" t="s">
        <v>68</v>
      </c>
      <c r="B76" s="130" t="s">
        <v>63</v>
      </c>
      <c r="C76"/>
      <c r="J76" s="118">
        <v>66.62</v>
      </c>
      <c r="K76" s="118">
        <v>0.43</v>
      </c>
      <c r="L76" s="118">
        <v>16.670000000000002</v>
      </c>
      <c r="M76" s="118">
        <v>3.26</v>
      </c>
      <c r="N76" s="118">
        <v>0.11</v>
      </c>
      <c r="O76" s="118">
        <v>1.44</v>
      </c>
      <c r="P76" s="118">
        <v>3.42</v>
      </c>
      <c r="Q76" s="118">
        <v>4.12</v>
      </c>
      <c r="R76" s="118">
        <v>3.68</v>
      </c>
      <c r="S76" s="118">
        <v>0.25</v>
      </c>
      <c r="U76" s="142">
        <v>100</v>
      </c>
      <c r="V76" s="118">
        <f t="shared" si="1"/>
        <v>7.8000000000000007</v>
      </c>
      <c r="AB76" s="142">
        <v>76</v>
      </c>
      <c r="AC76" s="142">
        <v>650</v>
      </c>
      <c r="AD76" s="142">
        <v>26</v>
      </c>
      <c r="AE76" s="142">
        <v>248</v>
      </c>
      <c r="AF76" s="142"/>
      <c r="AG76" s="142"/>
      <c r="AI76" s="151">
        <v>1477</v>
      </c>
      <c r="AR76" s="142"/>
      <c r="AS76" s="142"/>
      <c r="AT76" s="142"/>
      <c r="AU76" s="142">
        <v>20</v>
      </c>
      <c r="AV76" s="142"/>
      <c r="AW76" s="142"/>
      <c r="AX76" s="150">
        <v>3</v>
      </c>
    </row>
    <row r="77" spans="1:50">
      <c r="A77" s="147" t="s">
        <v>81</v>
      </c>
      <c r="B77" s="166" t="s">
        <v>70</v>
      </c>
      <c r="C77" s="85"/>
      <c r="D77" s="167"/>
      <c r="E77" s="147"/>
      <c r="F77" s="147"/>
      <c r="G77" s="147"/>
      <c r="H77" s="147"/>
      <c r="I77" s="147"/>
      <c r="J77" s="168">
        <v>67.91</v>
      </c>
      <c r="K77" s="168">
        <v>0.4</v>
      </c>
      <c r="L77" s="168">
        <v>16.05</v>
      </c>
      <c r="M77" s="168">
        <v>3.11</v>
      </c>
      <c r="N77" s="168">
        <v>0.05</v>
      </c>
      <c r="O77" s="168">
        <v>1.34</v>
      </c>
      <c r="P77" s="168">
        <v>2.91</v>
      </c>
      <c r="Q77" s="168">
        <v>3.98</v>
      </c>
      <c r="R77" s="168">
        <v>3.92</v>
      </c>
      <c r="S77" s="168">
        <v>0.31</v>
      </c>
      <c r="T77" s="147"/>
      <c r="U77" s="147">
        <v>100</v>
      </c>
      <c r="V77" s="168">
        <f t="shared" si="1"/>
        <v>7.9</v>
      </c>
      <c r="W77" s="147"/>
      <c r="X77" s="169"/>
      <c r="Y77" s="169"/>
      <c r="Z77" s="169"/>
      <c r="AA77" s="169"/>
      <c r="AB77" s="147">
        <v>85</v>
      </c>
      <c r="AC77" s="147">
        <v>621</v>
      </c>
      <c r="AD77" s="147">
        <v>22</v>
      </c>
      <c r="AE77" s="147">
        <v>251</v>
      </c>
      <c r="AF77" s="147"/>
      <c r="AG77" s="147"/>
      <c r="AH77" s="169">
        <v>6.5</v>
      </c>
      <c r="AI77" s="169">
        <v>1513</v>
      </c>
      <c r="AJ77" s="169">
        <v>48</v>
      </c>
      <c r="AK77" s="169">
        <v>97</v>
      </c>
      <c r="AL77" s="169">
        <v>38</v>
      </c>
      <c r="AM77" s="169">
        <v>6.1</v>
      </c>
      <c r="AN77" s="169"/>
      <c r="AO77" s="169">
        <v>2.2000000000000002</v>
      </c>
      <c r="AP77" s="169"/>
      <c r="AQ77" s="168"/>
      <c r="AR77" s="147"/>
      <c r="AS77" s="147"/>
      <c r="AT77" s="147"/>
      <c r="AU77" s="147">
        <v>5</v>
      </c>
      <c r="AV77" s="147"/>
      <c r="AW77" s="147"/>
      <c r="AX77" s="167">
        <v>3</v>
      </c>
    </row>
    <row r="78" spans="1:50">
      <c r="A78" s="130" t="s">
        <v>1029</v>
      </c>
    </row>
    <row r="79" spans="1:50">
      <c r="A79" s="124" t="s">
        <v>1033</v>
      </c>
      <c r="B79" s="50"/>
      <c r="C79" s="147"/>
      <c r="D79" s="167"/>
      <c r="E79" s="147"/>
      <c r="F79" s="147"/>
      <c r="G79" s="147"/>
      <c r="H79" s="147"/>
      <c r="I79" s="147"/>
      <c r="J79" s="147"/>
      <c r="K79" s="147"/>
      <c r="L79" s="147"/>
      <c r="M79" s="147"/>
      <c r="N79" s="147"/>
      <c r="O79" s="147"/>
      <c r="P79" s="147"/>
      <c r="Q79" s="147"/>
      <c r="R79" s="147"/>
      <c r="S79" s="147"/>
      <c r="T79" s="147"/>
      <c r="U79" s="147"/>
      <c r="V79" s="147"/>
      <c r="W79" s="147"/>
      <c r="X79" s="169"/>
      <c r="Y79" s="169"/>
      <c r="Z79" s="169"/>
      <c r="AA79" s="169"/>
      <c r="AB79" s="169"/>
      <c r="AC79" s="169"/>
      <c r="AD79" s="169"/>
      <c r="AE79" s="169"/>
      <c r="AF79" s="169"/>
      <c r="AG79" s="169"/>
      <c r="AH79" s="169"/>
      <c r="AI79" s="169"/>
      <c r="AJ79" s="169"/>
      <c r="AK79" s="169"/>
      <c r="AL79" s="169"/>
      <c r="AM79" s="169"/>
      <c r="AN79" s="169"/>
      <c r="AO79" s="169"/>
      <c r="AP79" s="169"/>
      <c r="AQ79" s="168"/>
      <c r="AR79" s="169"/>
      <c r="AS79" s="169"/>
      <c r="AT79" s="169"/>
      <c r="AU79" s="169"/>
      <c r="AV79" s="169"/>
      <c r="AW79" s="169"/>
      <c r="AX79" s="167"/>
    </row>
    <row r="82" spans="1:55" ht="13.5" thickBot="1">
      <c r="A82" s="161" t="s">
        <v>1394</v>
      </c>
      <c r="B82" s="162"/>
      <c r="C82" s="162"/>
      <c r="D82" s="163"/>
      <c r="E82" s="162"/>
      <c r="F82" s="162"/>
      <c r="G82" s="162"/>
      <c r="H82" s="162"/>
      <c r="I82" s="162"/>
      <c r="J82" s="162"/>
      <c r="K82" s="162"/>
      <c r="L82" s="162"/>
      <c r="M82" s="162"/>
      <c r="N82" s="162"/>
      <c r="O82" s="162"/>
      <c r="P82" s="162"/>
      <c r="Q82" s="162"/>
      <c r="R82" s="162"/>
      <c r="S82" s="162"/>
      <c r="T82" s="162"/>
      <c r="U82" s="162"/>
      <c r="V82" s="162"/>
      <c r="W82" s="162"/>
      <c r="X82" s="164"/>
      <c r="Y82" s="164"/>
      <c r="Z82" s="164"/>
      <c r="AA82" s="164"/>
      <c r="AB82" s="164"/>
      <c r="AC82" s="164"/>
      <c r="AD82" s="164"/>
      <c r="AE82" s="164"/>
      <c r="AF82" s="164"/>
      <c r="AG82" s="164"/>
      <c r="AH82" s="164"/>
      <c r="AI82" s="164"/>
      <c r="AJ82" s="164"/>
      <c r="AK82" s="164"/>
      <c r="AL82" s="164"/>
      <c r="AM82" s="164"/>
      <c r="AN82" s="164"/>
      <c r="AO82" s="164"/>
      <c r="AP82" s="164"/>
      <c r="AQ82" s="275"/>
      <c r="AR82" s="164"/>
      <c r="AS82" s="164"/>
      <c r="AT82" s="164"/>
      <c r="AU82" s="164"/>
      <c r="AV82" s="164"/>
      <c r="AW82" s="164"/>
      <c r="AX82" s="163"/>
    </row>
    <row r="83" spans="1:55" ht="15" thickTop="1">
      <c r="A83" s="142"/>
      <c r="D83" s="78" t="s">
        <v>468</v>
      </c>
      <c r="E83" s="278" t="s">
        <v>96</v>
      </c>
      <c r="F83" s="278"/>
      <c r="G83" s="278" t="s">
        <v>97</v>
      </c>
      <c r="H83" s="278"/>
      <c r="I83" s="119"/>
      <c r="J83"/>
      <c r="K83"/>
      <c r="L83"/>
      <c r="M83"/>
      <c r="N83"/>
      <c r="O83" s="157"/>
      <c r="P83" s="157"/>
      <c r="Q83" s="157"/>
      <c r="R83" s="157"/>
      <c r="S83" s="157"/>
      <c r="T83" s="157"/>
      <c r="U83" s="157"/>
      <c r="V83" s="157"/>
      <c r="W83" s="157"/>
      <c r="X83" s="157"/>
      <c r="Y83" s="157"/>
      <c r="Z83" s="56"/>
      <c r="AA83" s="153"/>
      <c r="AB83" s="153"/>
      <c r="AC83" s="153"/>
      <c r="AD83" s="153"/>
      <c r="AE83" s="153"/>
      <c r="AF83" s="153"/>
      <c r="AG83" s="153"/>
      <c r="AH83" s="153"/>
      <c r="AI83" s="153"/>
      <c r="AJ83" s="153"/>
      <c r="AK83" s="153"/>
      <c r="AL83" s="153"/>
      <c r="AM83" s="153"/>
      <c r="AN83" s="153"/>
      <c r="AO83" s="153"/>
      <c r="AP83" s="153"/>
      <c r="AQ83" s="119"/>
      <c r="AR83" s="153"/>
      <c r="AS83" s="153"/>
      <c r="AT83" s="153"/>
      <c r="AU83" s="153"/>
      <c r="AV83" s="153"/>
      <c r="AW83" s="142"/>
    </row>
    <row r="84" spans="1:55" s="50" customFormat="1" ht="15">
      <c r="A84" s="57" t="s">
        <v>1391</v>
      </c>
      <c r="B84" s="50" t="s">
        <v>101</v>
      </c>
      <c r="C84" s="50" t="s">
        <v>102</v>
      </c>
      <c r="D84" s="75" t="s">
        <v>817</v>
      </c>
      <c r="E84" s="50" t="s">
        <v>104</v>
      </c>
      <c r="F84" s="52" t="s">
        <v>105</v>
      </c>
      <c r="G84" s="51" t="s">
        <v>104</v>
      </c>
      <c r="H84" s="52" t="s">
        <v>105</v>
      </c>
      <c r="I84" s="80"/>
      <c r="J84" s="255" t="s">
        <v>1310</v>
      </c>
      <c r="K84" s="255" t="s">
        <v>13</v>
      </c>
      <c r="L84" s="255" t="s">
        <v>375</v>
      </c>
      <c r="M84" s="255" t="s">
        <v>7</v>
      </c>
      <c r="N84" s="255" t="s">
        <v>15</v>
      </c>
      <c r="O84" s="255" t="s">
        <v>10</v>
      </c>
      <c r="P84" s="255" t="s">
        <v>12</v>
      </c>
      <c r="Q84" s="255" t="s">
        <v>346</v>
      </c>
      <c r="R84" s="255" t="s">
        <v>20</v>
      </c>
      <c r="S84" s="255" t="s">
        <v>19</v>
      </c>
      <c r="T84" s="255" t="s">
        <v>6</v>
      </c>
      <c r="U84" s="255" t="s">
        <v>26</v>
      </c>
      <c r="V84" s="255" t="s">
        <v>14</v>
      </c>
      <c r="W84" s="255" t="s">
        <v>1311</v>
      </c>
      <c r="X84" s="255" t="s">
        <v>9</v>
      </c>
      <c r="Y84" s="255" t="s">
        <v>374</v>
      </c>
      <c r="Z84" s="255" t="s">
        <v>16</v>
      </c>
      <c r="AA84" s="255" t="s">
        <v>347</v>
      </c>
      <c r="AB84" s="255" t="s">
        <v>24</v>
      </c>
      <c r="AC84" s="255" t="s">
        <v>376</v>
      </c>
      <c r="AD84" s="255" t="s">
        <v>25</v>
      </c>
      <c r="AE84" s="255" t="s">
        <v>8</v>
      </c>
      <c r="AF84" s="255" t="s">
        <v>17</v>
      </c>
      <c r="AG84" s="255" t="s">
        <v>11</v>
      </c>
      <c r="AH84" s="255" t="s">
        <v>18</v>
      </c>
      <c r="AI84" s="255"/>
      <c r="AJ84" s="255" t="s">
        <v>21</v>
      </c>
      <c r="AK84" s="255" t="s">
        <v>22</v>
      </c>
      <c r="AL84" s="255" t="s">
        <v>349</v>
      </c>
      <c r="AM84" s="255" t="s">
        <v>23</v>
      </c>
      <c r="AN84" s="255" t="s">
        <v>350</v>
      </c>
      <c r="AO84" s="50" t="s">
        <v>351</v>
      </c>
      <c r="AP84" s="50" t="s">
        <v>352</v>
      </c>
      <c r="AQ84" s="277" t="s">
        <v>353</v>
      </c>
      <c r="AR84" s="50" t="s">
        <v>354</v>
      </c>
      <c r="AS84" s="255" t="s">
        <v>355</v>
      </c>
      <c r="AT84" s="255" t="s">
        <v>356</v>
      </c>
      <c r="AU84" s="255" t="s">
        <v>357</v>
      </c>
      <c r="AV84" s="255" t="s">
        <v>358</v>
      </c>
      <c r="AW84" s="50" t="s">
        <v>479</v>
      </c>
      <c r="AX84" s="165" t="s">
        <v>948</v>
      </c>
      <c r="AY84" s="142"/>
      <c r="AZ84" s="142"/>
      <c r="BA84" s="142"/>
      <c r="BB84" s="142"/>
      <c r="BC84" s="142"/>
    </row>
    <row r="85" spans="1:55" ht="21" customHeight="1">
      <c r="A85" s="57" t="s">
        <v>487</v>
      </c>
      <c r="F85" s="152"/>
      <c r="H85" s="152"/>
      <c r="J85"/>
      <c r="K85"/>
      <c r="L85"/>
      <c r="M85"/>
      <c r="N85"/>
      <c r="O85"/>
      <c r="P85"/>
      <c r="Q85"/>
      <c r="R85"/>
      <c r="S85"/>
      <c r="T85"/>
      <c r="U85"/>
      <c r="V85"/>
      <c r="W85"/>
      <c r="X85"/>
      <c r="Y85"/>
      <c r="Z85"/>
      <c r="AA85"/>
      <c r="AB85"/>
      <c r="AC85"/>
      <c r="AD85"/>
      <c r="AE85"/>
      <c r="AF85"/>
      <c r="AG85"/>
      <c r="AH85"/>
      <c r="AI85"/>
      <c r="AJ85"/>
      <c r="AK85"/>
      <c r="AL85"/>
      <c r="AM85"/>
      <c r="AN85"/>
      <c r="AQ85" s="6"/>
      <c r="AS85"/>
      <c r="AT85"/>
      <c r="AU85"/>
      <c r="AV85"/>
      <c r="AW85"/>
    </row>
    <row r="86" spans="1:55">
      <c r="A86" s="130" t="s">
        <v>35</v>
      </c>
      <c r="B86" s="142" t="s">
        <v>53</v>
      </c>
      <c r="C86" s="142" t="s">
        <v>366</v>
      </c>
      <c r="D86" s="150">
        <v>33.26</v>
      </c>
      <c r="E86" s="142">
        <v>37</v>
      </c>
      <c r="F86" s="130">
        <v>54.27</v>
      </c>
      <c r="G86" s="142">
        <v>106</v>
      </c>
      <c r="H86" s="130">
        <v>18.78</v>
      </c>
      <c r="J86" s="6">
        <v>0.56596478938812145</v>
      </c>
      <c r="K86" s="43">
        <v>1114.83490173427</v>
      </c>
      <c r="L86" s="6">
        <v>3.3966891668020402E-2</v>
      </c>
      <c r="M86" s="58">
        <v>18.570770593665848</v>
      </c>
      <c r="N86" s="6">
        <v>1.33492641272394</v>
      </c>
      <c r="O86" s="58">
        <v>37.666684321488702</v>
      </c>
      <c r="P86" s="58">
        <v>20.4686927987558</v>
      </c>
      <c r="Q86" s="6">
        <v>4.6035374601243797</v>
      </c>
      <c r="R86" s="6">
        <v>2.0444784748148201</v>
      </c>
      <c r="S86" s="58">
        <v>13.383253555804799</v>
      </c>
      <c r="T86" s="58">
        <v>13.921299073835399</v>
      </c>
      <c r="U86" s="58">
        <v>10.3478003447246</v>
      </c>
      <c r="V86" s="58">
        <v>48.260134898486697</v>
      </c>
      <c r="W86" s="6">
        <v>1.7274987025766152E-2</v>
      </c>
      <c r="X86" s="58">
        <v>18.029118644045301</v>
      </c>
      <c r="Y86" s="58">
        <v>1.2419404414283</v>
      </c>
      <c r="Z86" s="43">
        <v>810.367241564133</v>
      </c>
      <c r="AA86" s="6">
        <v>0.67712638858982599</v>
      </c>
      <c r="AB86" s="6">
        <v>4.3142736478987196</v>
      </c>
      <c r="AC86" s="6">
        <v>0.19247381187764301</v>
      </c>
      <c r="AD86" s="6">
        <v>1.3456459091520401</v>
      </c>
      <c r="AE86" s="58">
        <v>182.95288122452601</v>
      </c>
      <c r="AF86" s="58">
        <v>28.748542903320001</v>
      </c>
      <c r="AG86" s="43">
        <v>91.885219999498204</v>
      </c>
      <c r="AH86" s="43">
        <v>185.78766585686199</v>
      </c>
      <c r="AI86" s="6"/>
      <c r="AJ86" s="43">
        <v>36.563704507370801</v>
      </c>
      <c r="AK86" s="43">
        <v>76.214706648190202</v>
      </c>
      <c r="AL86" s="43">
        <v>9.6311443653012105</v>
      </c>
      <c r="AM86" s="43">
        <v>38.971894603282102</v>
      </c>
      <c r="AN86" s="58">
        <v>7.6524588409138197</v>
      </c>
      <c r="AO86" s="58">
        <v>2.0718564687704499</v>
      </c>
      <c r="AP86" s="58">
        <v>6.5108563719444996</v>
      </c>
      <c r="AQ86" s="6">
        <v>0.94085795600302702</v>
      </c>
      <c r="AR86" s="58">
        <v>5.3054913178266903</v>
      </c>
      <c r="AS86" s="6">
        <v>1.0392070262767901</v>
      </c>
      <c r="AT86" s="58">
        <v>2.82981680775262</v>
      </c>
      <c r="AU86" s="6">
        <v>0.41076855300820098</v>
      </c>
      <c r="AV86" s="58">
        <v>2.5389538486293399</v>
      </c>
      <c r="AW86" s="58">
        <v>0.38706640755622101</v>
      </c>
      <c r="AX86" s="150">
        <v>1</v>
      </c>
    </row>
    <row r="87" spans="1:55">
      <c r="A87" s="130" t="s">
        <v>402</v>
      </c>
      <c r="B87" s="142" t="s">
        <v>403</v>
      </c>
      <c r="C87" s="142" t="s">
        <v>480</v>
      </c>
      <c r="D87" s="154"/>
      <c r="E87" s="142">
        <v>38</v>
      </c>
      <c r="F87" s="130">
        <v>54.39</v>
      </c>
      <c r="G87" s="142">
        <v>106</v>
      </c>
      <c r="H87" s="130">
        <v>19.22</v>
      </c>
      <c r="J87" s="58">
        <v>0.77684227112894111</v>
      </c>
      <c r="K87" s="43">
        <v>1458.5949381776634</v>
      </c>
      <c r="L87" s="6">
        <v>4.412390155438034E-2</v>
      </c>
      <c r="M87" s="58">
        <v>148.70595091412369</v>
      </c>
      <c r="N87" s="6">
        <v>0.52655081693002803</v>
      </c>
      <c r="O87" s="58">
        <v>53.681180992314701</v>
      </c>
      <c r="P87" s="58">
        <v>20.571793393808399</v>
      </c>
      <c r="Q87" s="6">
        <v>4.5443830769720801</v>
      </c>
      <c r="R87" s="6">
        <v>0.81558986874155903</v>
      </c>
      <c r="S87" s="6">
        <v>10.0741156989278</v>
      </c>
      <c r="T87" s="58">
        <v>64.035215078535614</v>
      </c>
      <c r="U87" s="58">
        <v>17.000828437175102</v>
      </c>
      <c r="V87" s="58">
        <v>41.458644014088598</v>
      </c>
      <c r="W87" s="6">
        <v>0.103045790449025</v>
      </c>
      <c r="X87" s="6">
        <v>17.128111303868476</v>
      </c>
      <c r="Y87" s="6">
        <v>1.5225807739892785</v>
      </c>
      <c r="Z87" s="43">
        <v>1134.7197701602945</v>
      </c>
      <c r="AA87" s="6">
        <v>0.69444109215984096</v>
      </c>
      <c r="AB87" s="6">
        <v>5.05418573275026</v>
      </c>
      <c r="AC87" s="6">
        <v>0.152624058596317</v>
      </c>
      <c r="AD87" s="6">
        <v>1.3872837876909601</v>
      </c>
      <c r="AE87" s="43">
        <v>166.933680744105</v>
      </c>
      <c r="AF87" s="6">
        <v>22.6679236891963</v>
      </c>
      <c r="AG87" s="43">
        <v>96.23129122138397</v>
      </c>
      <c r="AH87" s="43">
        <v>170.12640740001515</v>
      </c>
      <c r="AI87"/>
      <c r="AJ87" s="43">
        <v>45.378504088005798</v>
      </c>
      <c r="AK87" s="43">
        <v>90.9473674170452</v>
      </c>
      <c r="AL87" s="43">
        <v>10.7929438502679</v>
      </c>
      <c r="AM87" s="43">
        <v>44.416638116504103</v>
      </c>
      <c r="AN87" s="58">
        <v>7.7284228838679603</v>
      </c>
      <c r="AO87" s="58">
        <v>2.0364375749713499</v>
      </c>
      <c r="AP87" s="58">
        <v>5.9094818249271901</v>
      </c>
      <c r="AQ87" s="6">
        <v>0.77413349908180795</v>
      </c>
      <c r="AR87" s="58">
        <v>4.2389431385218197</v>
      </c>
      <c r="AS87" s="6">
        <v>0.82231491483626096</v>
      </c>
      <c r="AT87" s="58">
        <v>2.1818478326578301</v>
      </c>
      <c r="AU87" s="6">
        <v>0.31246490087496598</v>
      </c>
      <c r="AV87" s="58">
        <v>1.9285301381640001</v>
      </c>
      <c r="AW87" s="58">
        <v>0.29131891972798601</v>
      </c>
      <c r="AX87" s="150">
        <v>1</v>
      </c>
    </row>
    <row r="88" spans="1:55">
      <c r="A88" s="130" t="s">
        <v>36</v>
      </c>
      <c r="B88" s="142" t="s">
        <v>54</v>
      </c>
      <c r="C88" s="63" t="s">
        <v>498</v>
      </c>
      <c r="D88" s="150">
        <v>33.24</v>
      </c>
      <c r="E88" s="67">
        <v>37</v>
      </c>
      <c r="F88" s="130">
        <v>54.74</v>
      </c>
      <c r="G88" s="142">
        <v>106</v>
      </c>
      <c r="H88" s="130">
        <v>18.02</v>
      </c>
      <c r="J88" s="6">
        <v>2.573734593623445</v>
      </c>
      <c r="K88" s="43">
        <v>1378.1828998276301</v>
      </c>
      <c r="L88" s="6">
        <v>2.5014167792263502E-2</v>
      </c>
      <c r="M88" s="58">
        <v>20.35688528443491</v>
      </c>
      <c r="N88" s="6">
        <v>0.62595190364583897</v>
      </c>
      <c r="O88" s="58">
        <v>16.755728213811899</v>
      </c>
      <c r="P88" s="58">
        <v>19.116437153988901</v>
      </c>
      <c r="Q88" s="6">
        <v>5.10688118089322</v>
      </c>
      <c r="R88" s="6">
        <v>1.19402948759937</v>
      </c>
      <c r="S88" s="58">
        <v>14.998021809036601</v>
      </c>
      <c r="T88" s="58">
        <v>10.7470387184554</v>
      </c>
      <c r="U88" s="58">
        <v>15.7939136419467</v>
      </c>
      <c r="V88" s="58">
        <v>68.907615343327606</v>
      </c>
      <c r="W88" s="6">
        <v>5.7821303449940485E-2</v>
      </c>
      <c r="X88" s="58">
        <v>8.7499921776718903</v>
      </c>
      <c r="Y88" s="58">
        <v>1.21629472633493</v>
      </c>
      <c r="Z88" s="43">
        <v>672.65871487007701</v>
      </c>
      <c r="AA88" s="6">
        <v>0.87691956627631595</v>
      </c>
      <c r="AB88" s="6">
        <v>6.7095657726848899</v>
      </c>
      <c r="AC88" s="6">
        <v>0.32499297718354397</v>
      </c>
      <c r="AD88" s="6">
        <v>1.8871756736026599</v>
      </c>
      <c r="AE88" s="58">
        <v>76.829260552332599</v>
      </c>
      <c r="AF88" s="58">
        <v>24.187892115434799</v>
      </c>
      <c r="AG88" s="43">
        <v>84.028241991536802</v>
      </c>
      <c r="AH88" s="43">
        <v>199.656589232057</v>
      </c>
      <c r="AI88" s="6"/>
      <c r="AJ88" s="43">
        <v>41.004876103775999</v>
      </c>
      <c r="AK88" s="43">
        <v>83.146659879865496</v>
      </c>
      <c r="AL88" s="43">
        <v>9.7109204995310101</v>
      </c>
      <c r="AM88" s="43">
        <v>36.634198003077003</v>
      </c>
      <c r="AN88" s="58">
        <v>6.6251806769086601</v>
      </c>
      <c r="AO88" s="58">
        <v>1.6107935447481601</v>
      </c>
      <c r="AP88" s="58">
        <v>5.2749916155524197</v>
      </c>
      <c r="AQ88" s="6">
        <v>0.76357712907488295</v>
      </c>
      <c r="AR88" s="58">
        <v>4.2101356307149898</v>
      </c>
      <c r="AS88" s="6">
        <v>0.819296822941465</v>
      </c>
      <c r="AT88" s="58">
        <v>2.3876619989174901</v>
      </c>
      <c r="AU88" s="6">
        <v>0.35481186609735998</v>
      </c>
      <c r="AV88" s="58">
        <v>2.4171534787824802</v>
      </c>
      <c r="AW88" s="58">
        <v>0.37959824860420399</v>
      </c>
      <c r="AX88" s="150">
        <v>1</v>
      </c>
    </row>
    <row r="89" spans="1:55">
      <c r="A89" s="130" t="s">
        <v>34</v>
      </c>
      <c r="B89" s="142" t="s">
        <v>52</v>
      </c>
      <c r="C89" s="142" t="s">
        <v>497</v>
      </c>
      <c r="D89" s="150">
        <v>36.32</v>
      </c>
      <c r="E89" s="142">
        <v>37</v>
      </c>
      <c r="F89" s="152">
        <v>52.28</v>
      </c>
      <c r="G89" s="142">
        <v>106</v>
      </c>
      <c r="H89" s="152">
        <v>21.42</v>
      </c>
      <c r="J89" s="6">
        <v>1.5239032761497615</v>
      </c>
      <c r="K89" s="43">
        <v>1724.3239402587999</v>
      </c>
      <c r="L89" s="6">
        <v>0</v>
      </c>
      <c r="M89" s="58">
        <v>20.645211393443166</v>
      </c>
      <c r="N89" s="6">
        <v>0.41606547109330599</v>
      </c>
      <c r="O89" s="58">
        <v>34.725053348193399</v>
      </c>
      <c r="P89" s="58">
        <v>21.181241887144001</v>
      </c>
      <c r="Q89" s="6">
        <v>6.0877268804906404</v>
      </c>
      <c r="R89" s="6">
        <v>0.76166679850394303</v>
      </c>
      <c r="S89" s="58">
        <v>12.7585657575768</v>
      </c>
      <c r="T89" s="58">
        <v>17.533306634131701</v>
      </c>
      <c r="U89" s="58">
        <v>14.744586495105899</v>
      </c>
      <c r="V89" s="58">
        <v>52.7333072929869</v>
      </c>
      <c r="W89" s="6">
        <v>9.687194227957642E-2</v>
      </c>
      <c r="X89" s="58">
        <v>12.275428737961001</v>
      </c>
      <c r="Y89" s="58">
        <v>1.1382971684502201</v>
      </c>
      <c r="Z89" s="43">
        <v>844.464903707752</v>
      </c>
      <c r="AA89" s="6">
        <v>0.62854523601982704</v>
      </c>
      <c r="AB89" s="6">
        <v>6.3856507620007497</v>
      </c>
      <c r="AC89" s="6">
        <v>0.159077628424906</v>
      </c>
      <c r="AD89" s="6">
        <v>1.5079812601661999</v>
      </c>
      <c r="AE89" s="58">
        <v>134.57425470696001</v>
      </c>
      <c r="AF89" s="58">
        <v>26.581045712748001</v>
      </c>
      <c r="AG89" s="43">
        <v>90.132418043003497</v>
      </c>
      <c r="AH89" s="43">
        <v>242.51917149333701</v>
      </c>
      <c r="AI89" s="6"/>
      <c r="AJ89" s="43">
        <v>53.656130309565299</v>
      </c>
      <c r="AK89" s="43">
        <v>101.31899998194601</v>
      </c>
      <c r="AL89" s="43">
        <v>13.066654088079099</v>
      </c>
      <c r="AM89" s="43">
        <v>51.843538247767199</v>
      </c>
      <c r="AN89" s="58">
        <v>9.2398756699189502</v>
      </c>
      <c r="AO89" s="58">
        <v>2.2546372943372699</v>
      </c>
      <c r="AP89" s="58">
        <v>7.0492712679069198</v>
      </c>
      <c r="AQ89" s="6">
        <v>0.94107388862424102</v>
      </c>
      <c r="AR89" s="58">
        <v>5.2175441341670004</v>
      </c>
      <c r="AS89" s="6">
        <v>0.959613156621686</v>
      </c>
      <c r="AT89" s="58">
        <v>2.6572954938524198</v>
      </c>
      <c r="AU89" s="6">
        <v>0.38096700026181102</v>
      </c>
      <c r="AV89" s="58">
        <v>2.3820608729383599</v>
      </c>
      <c r="AW89" s="58">
        <v>0.357886648869572</v>
      </c>
      <c r="AX89" s="150">
        <v>1</v>
      </c>
    </row>
    <row r="90" spans="1:55" ht="15">
      <c r="A90" s="130" t="s">
        <v>50</v>
      </c>
      <c r="B90" s="142" t="s">
        <v>506</v>
      </c>
      <c r="C90" s="142" t="s">
        <v>365</v>
      </c>
      <c r="D90" s="150">
        <v>34.479999999999997</v>
      </c>
      <c r="E90" s="63">
        <v>37</v>
      </c>
      <c r="F90" s="130">
        <v>54.19</v>
      </c>
      <c r="G90" s="142">
        <v>106</v>
      </c>
      <c r="H90" s="130">
        <v>18.149999999999999</v>
      </c>
      <c r="J90" s="6">
        <v>0.94278304726960105</v>
      </c>
      <c r="K90" s="43">
        <v>1568.3955728645601</v>
      </c>
      <c r="L90" s="6">
        <v>0.13980586349518001</v>
      </c>
      <c r="M90" s="58">
        <v>52.368335567538942</v>
      </c>
      <c r="N90" s="6">
        <v>0.55653312089076001</v>
      </c>
      <c r="O90" s="58">
        <v>39.268250529559502</v>
      </c>
      <c r="P90" s="58">
        <v>21.077822227711799</v>
      </c>
      <c r="Q90" s="6">
        <v>5.4535908224149097</v>
      </c>
      <c r="R90" s="6">
        <v>1.21354985283794</v>
      </c>
      <c r="S90" s="58">
        <v>11.741920972930499</v>
      </c>
      <c r="T90" s="58">
        <v>27.705914009269101</v>
      </c>
      <c r="U90" s="58">
        <v>18.8977881910081</v>
      </c>
      <c r="V90" s="58">
        <v>67.085867238915398</v>
      </c>
      <c r="W90" s="6">
        <v>0.15571589336689901</v>
      </c>
      <c r="X90" s="58">
        <v>7.8658261122253901</v>
      </c>
      <c r="Y90" s="58">
        <v>2.0018801409815401</v>
      </c>
      <c r="Z90" s="43">
        <v>811.95517656567301</v>
      </c>
      <c r="AA90" s="6">
        <v>0.60400024899474702</v>
      </c>
      <c r="AB90" s="6">
        <v>8.6464035834131092</v>
      </c>
      <c r="AC90" s="6">
        <v>0.36333304015086298</v>
      </c>
      <c r="AD90" s="6">
        <v>3.49354161303213</v>
      </c>
      <c r="AE90" s="58">
        <v>105.582320465465</v>
      </c>
      <c r="AF90" s="58">
        <v>20.165218479514898</v>
      </c>
      <c r="AG90" s="254"/>
      <c r="AH90" s="43">
        <v>212.59584480748001</v>
      </c>
      <c r="AI90" s="6"/>
      <c r="AJ90" s="43">
        <v>47.708253103443901</v>
      </c>
      <c r="AK90" s="43">
        <v>102.96639443197201</v>
      </c>
      <c r="AL90" s="43">
        <v>10.867227363664499</v>
      </c>
      <c r="AM90" s="43">
        <v>38.184470348908</v>
      </c>
      <c r="AN90" s="58">
        <v>6.45227015323192</v>
      </c>
      <c r="AO90" s="58">
        <v>1.5982614935897701</v>
      </c>
      <c r="AP90" s="58">
        <v>4.9339652646713397</v>
      </c>
      <c r="AQ90" s="6">
        <v>0.69705369138639495</v>
      </c>
      <c r="AR90" s="58">
        <v>3.7360056178127401</v>
      </c>
      <c r="AS90" s="6">
        <v>0.64755857313371601</v>
      </c>
      <c r="AT90" s="58">
        <v>1.7797308861898</v>
      </c>
      <c r="AU90" s="6">
        <v>0.271607857349007</v>
      </c>
      <c r="AV90" s="58">
        <v>1.73505958526429</v>
      </c>
      <c r="AW90" s="58">
        <v>0.25194599295919301</v>
      </c>
      <c r="AX90" s="150">
        <v>1</v>
      </c>
    </row>
    <row r="91" spans="1:55" s="63" customFormat="1" ht="15">
      <c r="A91" s="64" t="s">
        <v>413</v>
      </c>
      <c r="B91" s="63" t="s">
        <v>489</v>
      </c>
      <c r="C91" s="63" t="s">
        <v>497</v>
      </c>
      <c r="D91" s="258">
        <v>34.82</v>
      </c>
      <c r="E91" s="63">
        <v>37</v>
      </c>
      <c r="F91" s="64">
        <v>51.74</v>
      </c>
      <c r="G91" s="63">
        <v>106</v>
      </c>
      <c r="H91" s="64">
        <v>19.77</v>
      </c>
      <c r="J91" s="259">
        <v>1.5769367740684352</v>
      </c>
      <c r="K91" s="260">
        <v>1507.7465616742941</v>
      </c>
      <c r="L91" s="261">
        <v>2.4805919223991422E-2</v>
      </c>
      <c r="M91" s="259">
        <v>26.59683737997446</v>
      </c>
      <c r="N91" s="261">
        <v>1.28409154605966</v>
      </c>
      <c r="O91" s="259">
        <v>44.970772122606398</v>
      </c>
      <c r="P91" s="259">
        <v>19.398118411726202</v>
      </c>
      <c r="Q91" s="261">
        <v>8.5199017491330196</v>
      </c>
      <c r="R91" s="261">
        <v>3.5201583941906001</v>
      </c>
      <c r="S91" s="261">
        <v>17.091124966642099</v>
      </c>
      <c r="T91" s="259">
        <v>20.910280452126027</v>
      </c>
      <c r="U91" s="259">
        <v>20.3686997569304</v>
      </c>
      <c r="V91" s="259">
        <v>102.57044830012001</v>
      </c>
      <c r="W91" s="261">
        <v>0.211480736566276</v>
      </c>
      <c r="X91" s="261">
        <v>5.0417782628535983</v>
      </c>
      <c r="Y91" s="261">
        <v>1.6032570263929806</v>
      </c>
      <c r="Z91" s="260">
        <v>705.80252226533241</v>
      </c>
      <c r="AA91" s="261">
        <v>1.1472959473583599</v>
      </c>
      <c r="AB91" s="261">
        <v>19.454772074280001</v>
      </c>
      <c r="AC91" s="261">
        <v>0.28401232238055601</v>
      </c>
      <c r="AD91" s="261">
        <v>4.5504512444237397</v>
      </c>
      <c r="AE91" s="260">
        <v>65.414919758882604</v>
      </c>
      <c r="AF91" s="261">
        <v>18.168264880326301</v>
      </c>
      <c r="AG91" s="260">
        <v>70.365446255455396</v>
      </c>
      <c r="AH91" s="260">
        <v>321.75261582701404</v>
      </c>
      <c r="AI91" s="262"/>
      <c r="AJ91" s="274">
        <v>64.595779902944997</v>
      </c>
      <c r="AK91" s="274">
        <v>116.448180325937</v>
      </c>
      <c r="AL91" s="274">
        <v>12.775416011528099</v>
      </c>
      <c r="AM91" s="274">
        <v>44.775129426558699</v>
      </c>
      <c r="AN91" s="273">
        <v>6.4960235232766603</v>
      </c>
      <c r="AO91" s="273">
        <v>1.4210745707121</v>
      </c>
      <c r="AP91" s="273">
        <v>4.3334838200678902</v>
      </c>
      <c r="AQ91" s="272">
        <v>0.60286522744002702</v>
      </c>
      <c r="AR91" s="273">
        <v>3.2361008776043398</v>
      </c>
      <c r="AS91" s="272">
        <v>0.605527579290428</v>
      </c>
      <c r="AT91" s="273">
        <v>1.80064106596894</v>
      </c>
      <c r="AU91" s="272">
        <v>0.26195036753061302</v>
      </c>
      <c r="AV91" s="273">
        <v>1.81237053570243</v>
      </c>
      <c r="AW91" s="273">
        <v>0.29138248259211702</v>
      </c>
      <c r="AX91" s="258">
        <v>1</v>
      </c>
    </row>
    <row r="92" spans="1:55">
      <c r="J92"/>
      <c r="K92"/>
      <c r="L92"/>
      <c r="M92"/>
      <c r="N92"/>
      <c r="O92"/>
      <c r="P92"/>
      <c r="Q92"/>
      <c r="R92"/>
      <c r="S92"/>
      <c r="T92"/>
      <c r="U92"/>
      <c r="V92"/>
      <c r="W92"/>
      <c r="X92"/>
      <c r="Y92"/>
      <c r="Z92"/>
      <c r="AA92"/>
      <c r="AB92"/>
      <c r="AC92"/>
      <c r="AD92"/>
      <c r="AE92"/>
      <c r="AF92"/>
      <c r="AG92"/>
      <c r="AH92"/>
      <c r="AI92"/>
      <c r="AJ92" s="43"/>
      <c r="AK92" s="43"/>
      <c r="AL92" s="43"/>
      <c r="AM92" s="43"/>
      <c r="AN92" s="58"/>
      <c r="AO92" s="158"/>
      <c r="AP92" s="158"/>
      <c r="AQ92" s="6"/>
      <c r="AR92" s="158"/>
      <c r="AS92" s="6"/>
      <c r="AT92" s="58"/>
      <c r="AU92" s="6"/>
      <c r="AV92" s="58"/>
      <c r="AW92" s="58"/>
    </row>
    <row r="93" spans="1:55" ht="15">
      <c r="A93" s="130" t="s">
        <v>49</v>
      </c>
      <c r="B93" s="142" t="s">
        <v>499</v>
      </c>
      <c r="C93" s="142" t="s">
        <v>500</v>
      </c>
      <c r="D93" s="150">
        <v>33.369999999999997</v>
      </c>
      <c r="E93" s="63">
        <v>37</v>
      </c>
      <c r="F93" s="130">
        <v>54.91</v>
      </c>
      <c r="G93" s="142">
        <v>106</v>
      </c>
      <c r="H93" s="130">
        <v>10.55</v>
      </c>
      <c r="J93" s="6">
        <v>0.90553585880500898</v>
      </c>
      <c r="K93" s="43">
        <v>1237.78684736011</v>
      </c>
      <c r="L93" s="6">
        <v>4.2364322567810302E-2</v>
      </c>
      <c r="M93" s="58">
        <v>57.52955105641238</v>
      </c>
      <c r="N93" s="6">
        <v>0.68565193145715198</v>
      </c>
      <c r="O93" s="58">
        <v>31.594952224632301</v>
      </c>
      <c r="P93" s="58">
        <v>19.832323158529199</v>
      </c>
      <c r="Q93" s="6">
        <v>4.8051514809982896</v>
      </c>
      <c r="R93" s="6">
        <v>1.40989743072336</v>
      </c>
      <c r="S93" s="58">
        <v>13.715892597237501</v>
      </c>
      <c r="T93" s="58">
        <v>19.863331834794199</v>
      </c>
      <c r="U93" s="58">
        <v>15.2536516055495</v>
      </c>
      <c r="V93" s="58">
        <v>71.022377553625006</v>
      </c>
      <c r="W93" s="6">
        <v>0.141520509322064</v>
      </c>
      <c r="X93" s="58">
        <v>10.4027023239305</v>
      </c>
      <c r="Y93" s="58">
        <v>1.8070382805976399</v>
      </c>
      <c r="Z93" s="43">
        <v>626.12924311142694</v>
      </c>
      <c r="AA93" s="6">
        <v>0.78848235409592504</v>
      </c>
      <c r="AB93" s="6">
        <v>6.0201137212744902</v>
      </c>
      <c r="AC93" s="6">
        <v>0.273347667358111</v>
      </c>
      <c r="AD93" s="6">
        <v>2.3510933540811698</v>
      </c>
      <c r="AE93" s="58">
        <v>112.194273387894</v>
      </c>
      <c r="AF93" s="58">
        <v>25.177790330000001</v>
      </c>
      <c r="AG93" s="253">
        <v>84.904549995630603</v>
      </c>
      <c r="AH93" s="43">
        <v>188.40878786592799</v>
      </c>
      <c r="AI93" s="6"/>
      <c r="AJ93" s="43">
        <v>40.078481588413403</v>
      </c>
      <c r="AK93" s="43">
        <v>87.2060225654145</v>
      </c>
      <c r="AL93" s="43">
        <v>9.7350789550010699</v>
      </c>
      <c r="AM93" s="43">
        <v>36.420671725578003</v>
      </c>
      <c r="AN93" s="58">
        <v>6.6478614973962502</v>
      </c>
      <c r="AO93" s="58">
        <v>1.61653141879324</v>
      </c>
      <c r="AP93" s="58">
        <v>5.3185914100938501</v>
      </c>
      <c r="AQ93" s="6">
        <v>0.78254775249695896</v>
      </c>
      <c r="AR93" s="58">
        <v>4.3272748899567599</v>
      </c>
      <c r="AS93" s="6">
        <v>0.81354913598086498</v>
      </c>
      <c r="AT93" s="58">
        <v>2.2987051015328901</v>
      </c>
      <c r="AU93" s="6">
        <v>0.35288852660988701</v>
      </c>
      <c r="AV93" s="58">
        <v>2.3202114900745601</v>
      </c>
      <c r="AW93" s="58">
        <v>0.36799808549009599</v>
      </c>
      <c r="AX93" s="150">
        <v>1</v>
      </c>
    </row>
    <row r="94" spans="1:55">
      <c r="A94" s="130" t="s">
        <v>407</v>
      </c>
      <c r="B94" s="142" t="s">
        <v>408</v>
      </c>
      <c r="C94" s="142" t="s">
        <v>409</v>
      </c>
      <c r="D94" s="150">
        <v>33.26</v>
      </c>
      <c r="E94" s="142">
        <v>37</v>
      </c>
      <c r="F94" s="130">
        <v>51.83</v>
      </c>
      <c r="G94" s="142">
        <v>106</v>
      </c>
      <c r="H94" s="130">
        <v>20.83</v>
      </c>
      <c r="J94" s="58">
        <v>1.2146683409579229</v>
      </c>
      <c r="K94" s="43">
        <v>1466.5469988229727</v>
      </c>
      <c r="L94" s="6">
        <v>6.516244004638258E-2</v>
      </c>
      <c r="M94" s="58">
        <v>6.8391232965311959</v>
      </c>
      <c r="N94" s="6">
        <v>0.96450616754936702</v>
      </c>
      <c r="O94" s="58">
        <v>8.7894222336764507</v>
      </c>
      <c r="P94" s="58">
        <v>18.396473570718701</v>
      </c>
      <c r="Q94" s="6">
        <v>6.4429885773518496</v>
      </c>
      <c r="R94" s="6">
        <v>1.73277763790636</v>
      </c>
      <c r="S94" s="6">
        <v>14.751279399954701</v>
      </c>
      <c r="T94" s="58">
        <v>5.6609371840849212</v>
      </c>
      <c r="U94" s="58">
        <v>17.313600299747701</v>
      </c>
      <c r="V94" s="58">
        <v>73.590499952296597</v>
      </c>
      <c r="W94" s="6">
        <v>8.1977178748248794E-2</v>
      </c>
      <c r="X94" s="6">
        <v>5.6324611591643849</v>
      </c>
      <c r="Y94" s="6">
        <v>1.6413133684780452</v>
      </c>
      <c r="Z94" s="43">
        <v>648.4020990891305</v>
      </c>
      <c r="AA94" s="6">
        <v>0.95393646406490895</v>
      </c>
      <c r="AB94" s="6">
        <v>7.2240050393940001</v>
      </c>
      <c r="AC94" s="6">
        <v>0.28182879716571002</v>
      </c>
      <c r="AD94" s="6">
        <v>1.73745525083312</v>
      </c>
      <c r="AE94" s="43">
        <v>39.457953011202001</v>
      </c>
      <c r="AF94" s="6">
        <v>25.386660172808</v>
      </c>
      <c r="AG94" s="43">
        <v>83.590830681637655</v>
      </c>
      <c r="AH94" s="43">
        <v>251.69722959710927</v>
      </c>
      <c r="AI94"/>
      <c r="AJ94" s="43">
        <v>49.696928652069502</v>
      </c>
      <c r="AK94" s="43">
        <v>98.618536684205907</v>
      </c>
      <c r="AL94" s="43">
        <v>11.280492402634501</v>
      </c>
      <c r="AM94" s="43">
        <v>42.849825159091701</v>
      </c>
      <c r="AN94" s="58">
        <v>7.2054111136365799</v>
      </c>
      <c r="AO94" s="58">
        <v>1.6893900485289499</v>
      </c>
      <c r="AP94" s="58">
        <v>5.5032314046239197</v>
      </c>
      <c r="AQ94" s="6">
        <v>0.78831595097700102</v>
      </c>
      <c r="AR94" s="58">
        <v>4.3417211526102202</v>
      </c>
      <c r="AS94" s="6">
        <v>0.85196733818328496</v>
      </c>
      <c r="AT94" s="58">
        <v>2.48982031819396</v>
      </c>
      <c r="AU94" s="6">
        <v>0.39956999357933698</v>
      </c>
      <c r="AV94" s="58">
        <v>2.6090105280170901</v>
      </c>
      <c r="AW94" s="6">
        <v>0.405616540629754</v>
      </c>
      <c r="AX94" s="150">
        <v>1</v>
      </c>
    </row>
    <row r="95" spans="1:55">
      <c r="J95"/>
      <c r="K95"/>
      <c r="L95"/>
      <c r="M95"/>
      <c r="N95"/>
      <c r="O95"/>
      <c r="P95"/>
      <c r="Q95"/>
      <c r="R95"/>
      <c r="S95"/>
      <c r="T95"/>
      <c r="U95"/>
      <c r="V95"/>
      <c r="W95"/>
      <c r="X95"/>
      <c r="Y95"/>
      <c r="Z95"/>
      <c r="AA95"/>
      <c r="AB95"/>
      <c r="AC95"/>
      <c r="AD95"/>
      <c r="AE95"/>
      <c r="AF95"/>
      <c r="AG95"/>
      <c r="AH95"/>
      <c r="AI95"/>
      <c r="AJ95" s="43"/>
      <c r="AK95" s="43"/>
      <c r="AL95" s="43"/>
      <c r="AM95" s="43"/>
      <c r="AN95" s="58"/>
      <c r="AO95" s="158"/>
      <c r="AP95" s="158"/>
      <c r="AQ95" s="6"/>
      <c r="AR95" s="158"/>
      <c r="AS95" s="6"/>
      <c r="AT95" s="58"/>
      <c r="AU95" s="6"/>
      <c r="AV95" s="58"/>
      <c r="AW95" s="6"/>
    </row>
    <row r="96" spans="1:55" s="63" customFormat="1" ht="15">
      <c r="A96" s="64" t="s">
        <v>412</v>
      </c>
      <c r="B96" s="63" t="s">
        <v>495</v>
      </c>
      <c r="C96" s="63" t="s">
        <v>497</v>
      </c>
      <c r="D96" s="258"/>
      <c r="E96" s="63">
        <v>37</v>
      </c>
      <c r="F96" s="191">
        <v>52.3</v>
      </c>
      <c r="G96" s="63">
        <v>106</v>
      </c>
      <c r="H96" s="64">
        <v>21.44</v>
      </c>
      <c r="J96" s="259">
        <v>0.64457887115720136</v>
      </c>
      <c r="K96" s="260">
        <v>1773.7065646491415</v>
      </c>
      <c r="L96" s="261">
        <v>3.0075552975068854E-2</v>
      </c>
      <c r="M96" s="259">
        <v>88.684795582602845</v>
      </c>
      <c r="N96" s="261">
        <v>0.45508312264804701</v>
      </c>
      <c r="O96" s="259">
        <v>60.329293868465598</v>
      </c>
      <c r="P96" s="259">
        <v>21.4717826054844</v>
      </c>
      <c r="Q96" s="261">
        <v>5.0223284165265198</v>
      </c>
      <c r="R96" s="261">
        <v>2.6870632487277799</v>
      </c>
      <c r="S96" s="261">
        <v>7.5117216531030504</v>
      </c>
      <c r="T96" s="259">
        <v>48.548633647602486</v>
      </c>
      <c r="U96" s="259">
        <v>37.011288440554601</v>
      </c>
      <c r="V96" s="259">
        <v>33.352049079417398</v>
      </c>
      <c r="W96" s="261">
        <v>0.143032523124693</v>
      </c>
      <c r="X96" s="261">
        <v>16.217775930513699</v>
      </c>
      <c r="Y96" s="261">
        <v>1.5386709994361754</v>
      </c>
      <c r="Z96" s="260">
        <v>1178.8552140053957</v>
      </c>
      <c r="AA96" s="261">
        <v>0.60577026189162198</v>
      </c>
      <c r="AB96" s="261">
        <v>4.9497893772215198</v>
      </c>
      <c r="AC96" s="261">
        <v>8.9170809111766905E-2</v>
      </c>
      <c r="AD96" s="261">
        <v>0.70704421562698605</v>
      </c>
      <c r="AE96" s="260">
        <v>171.335061861837</v>
      </c>
      <c r="AF96" s="261">
        <v>23.8935676828685</v>
      </c>
      <c r="AG96" s="260">
        <v>96.579753174289024</v>
      </c>
      <c r="AH96" s="260">
        <v>188.16267413244296</v>
      </c>
      <c r="AI96" s="262"/>
      <c r="AJ96" s="274">
        <v>47.928984715460302</v>
      </c>
      <c r="AK96" s="274">
        <v>93.784702496975996</v>
      </c>
      <c r="AL96" s="274">
        <v>11.3721920480093</v>
      </c>
      <c r="AM96" s="274">
        <v>46.925501212922597</v>
      </c>
      <c r="AN96" s="273">
        <v>8.3022209268585208</v>
      </c>
      <c r="AO96" s="273">
        <v>2.1277608856424699</v>
      </c>
      <c r="AP96" s="273">
        <v>6.2711479865088897</v>
      </c>
      <c r="AQ96" s="272">
        <v>0.857130460275491</v>
      </c>
      <c r="AR96" s="273">
        <v>4.6055027739599597</v>
      </c>
      <c r="AS96" s="272">
        <v>0.86659350391655599</v>
      </c>
      <c r="AT96" s="273">
        <v>2.23357451280354</v>
      </c>
      <c r="AU96" s="272">
        <v>0.316276664352658</v>
      </c>
      <c r="AV96" s="273">
        <v>1.96240694583751</v>
      </c>
      <c r="AW96" s="272">
        <v>0.29728647991335999</v>
      </c>
      <c r="AX96" s="258">
        <v>1</v>
      </c>
    </row>
    <row r="97" spans="1:55" s="63" customFormat="1" ht="15">
      <c r="A97" s="64" t="s">
        <v>411</v>
      </c>
      <c r="B97" s="63" t="s">
        <v>495</v>
      </c>
      <c r="C97" s="63" t="s">
        <v>365</v>
      </c>
      <c r="D97" s="258">
        <v>34.85</v>
      </c>
      <c r="E97" s="63">
        <v>37</v>
      </c>
      <c r="F97" s="191">
        <v>54.26</v>
      </c>
      <c r="G97" s="63">
        <v>106</v>
      </c>
      <c r="H97" s="191">
        <v>17.98</v>
      </c>
      <c r="J97" s="259">
        <v>1.0946211098926908</v>
      </c>
      <c r="K97" s="260">
        <v>2066.6488073019491</v>
      </c>
      <c r="L97" s="261">
        <v>1.0985345992841795E-2</v>
      </c>
      <c r="M97" s="259">
        <v>68.929218009232159</v>
      </c>
      <c r="N97" s="261">
        <v>0.41906479115813999</v>
      </c>
      <c r="O97" s="259">
        <v>58.9600979539223</v>
      </c>
      <c r="P97" s="259">
        <v>20.908860822403302</v>
      </c>
      <c r="Q97" s="261">
        <v>5.3039892556969201</v>
      </c>
      <c r="R97" s="261">
        <v>3.25064799837812</v>
      </c>
      <c r="S97" s="261">
        <v>12.317328762417199</v>
      </c>
      <c r="T97" s="259">
        <v>38.36060336924578</v>
      </c>
      <c r="U97" s="259">
        <v>19.331429709242499</v>
      </c>
      <c r="V97" s="259">
        <v>53.127591302363498</v>
      </c>
      <c r="W97" s="261">
        <v>9.9419562325970295E-2</v>
      </c>
      <c r="X97" s="261">
        <v>13.242699477421917</v>
      </c>
      <c r="Y97" s="261">
        <v>1.5716439912022411</v>
      </c>
      <c r="Z97" s="260">
        <v>1193.0102896282842</v>
      </c>
      <c r="AA97" s="261">
        <v>0.78279923000656504</v>
      </c>
      <c r="AB97" s="261">
        <v>9.2545861790256296</v>
      </c>
      <c r="AC97" s="261">
        <v>0.156653225023349</v>
      </c>
      <c r="AD97" s="261">
        <v>2.13141317208312</v>
      </c>
      <c r="AE97" s="260">
        <v>132.541667552712</v>
      </c>
      <c r="AF97" s="261">
        <v>23.084801895185102</v>
      </c>
      <c r="AG97" s="260">
        <v>102.83193464798917</v>
      </c>
      <c r="AH97" s="260">
        <v>215.80972713133553</v>
      </c>
      <c r="AI97" s="262"/>
      <c r="AJ97" s="274">
        <v>56.787699825842097</v>
      </c>
      <c r="AK97" s="274">
        <v>108.20631877713301</v>
      </c>
      <c r="AL97" s="274">
        <v>12.310946768076599</v>
      </c>
      <c r="AM97" s="274">
        <v>47.453408919483202</v>
      </c>
      <c r="AN97" s="273">
        <v>7.9654836199240497</v>
      </c>
      <c r="AO97" s="273">
        <v>2.0304193721592898</v>
      </c>
      <c r="AP97" s="273">
        <v>5.7756092822678902</v>
      </c>
      <c r="AQ97" s="272">
        <v>0.781997980311117</v>
      </c>
      <c r="AR97" s="273">
        <v>4.1198275178277397</v>
      </c>
      <c r="AS97" s="272">
        <v>0.78690846454621299</v>
      </c>
      <c r="AT97" s="273">
        <v>2.2819185580149401</v>
      </c>
      <c r="AU97" s="272">
        <v>0.32903237088717402</v>
      </c>
      <c r="AV97" s="273">
        <v>2.1637526728638399</v>
      </c>
      <c r="AW97" s="272">
        <v>0.32254981141904598</v>
      </c>
      <c r="AX97" s="258">
        <v>1</v>
      </c>
    </row>
    <row r="98" spans="1:55">
      <c r="A98" s="130" t="s">
        <v>41</v>
      </c>
      <c r="B98" s="142" t="s">
        <v>488</v>
      </c>
      <c r="C98" s="142" t="s">
        <v>417</v>
      </c>
      <c r="D98" s="90"/>
      <c r="E98" s="142">
        <v>37</v>
      </c>
      <c r="F98" s="152">
        <v>54.7</v>
      </c>
      <c r="G98" s="142">
        <v>106</v>
      </c>
      <c r="H98" s="130">
        <v>17.36</v>
      </c>
      <c r="I98" s="5"/>
      <c r="J98" s="6">
        <v>5.1887525587739098</v>
      </c>
      <c r="K98" s="43">
        <v>1461.3117468409901</v>
      </c>
      <c r="L98" s="6">
        <v>1.25404906361493E-2</v>
      </c>
      <c r="M98" s="58">
        <v>27.037419028486131</v>
      </c>
      <c r="N98" s="6">
        <v>0.36556057543841403</v>
      </c>
      <c r="O98" s="58">
        <v>26.664827925363699</v>
      </c>
      <c r="P98" s="58">
        <v>19.862582524752501</v>
      </c>
      <c r="Q98" s="6">
        <v>4.6604288110621699</v>
      </c>
      <c r="R98" s="6">
        <v>0.88901659736718297</v>
      </c>
      <c r="S98" s="58">
        <v>13.589008941021399</v>
      </c>
      <c r="T98" s="58">
        <v>18.998716296057601</v>
      </c>
      <c r="U98" s="58">
        <v>16.223507689405398</v>
      </c>
      <c r="V98" s="58">
        <v>57.9888758647324</v>
      </c>
      <c r="W98" s="6">
        <v>0.16944427852703031</v>
      </c>
      <c r="X98" s="58">
        <v>12.3225645747171</v>
      </c>
      <c r="Y98" s="58">
        <v>1.14220919926534</v>
      </c>
      <c r="Z98" s="43">
        <v>757.03858206762004</v>
      </c>
      <c r="AA98" s="6">
        <v>0.77951194793869605</v>
      </c>
      <c r="AB98" s="6">
        <v>5.7364233372681896</v>
      </c>
      <c r="AC98" s="6">
        <v>0.209100673234179</v>
      </c>
      <c r="AD98" s="6">
        <v>1.72130282134844</v>
      </c>
      <c r="AE98" s="58">
        <v>116.41414425652999</v>
      </c>
      <c r="AF98" s="58">
        <v>19.6971225341705</v>
      </c>
      <c r="AG98" s="43">
        <v>74.350764994670001</v>
      </c>
      <c r="AH98" s="43">
        <v>186.53337711787</v>
      </c>
      <c r="AI98" s="6"/>
      <c r="AJ98" s="43">
        <v>40.456737278771598</v>
      </c>
      <c r="AK98" s="43">
        <v>78.245217489905102</v>
      </c>
      <c r="AL98" s="43">
        <v>9.2140208764842502</v>
      </c>
      <c r="AM98" s="43">
        <v>35.586974980794402</v>
      </c>
      <c r="AN98" s="58">
        <v>6.1829778316492998</v>
      </c>
      <c r="AO98" s="58">
        <v>1.7250445489032999</v>
      </c>
      <c r="AP98" s="58">
        <v>5.1315689892236502</v>
      </c>
      <c r="AQ98" s="6">
        <v>0.65857780310449099</v>
      </c>
      <c r="AR98" s="58">
        <v>3.70777142326458</v>
      </c>
      <c r="AS98" s="6">
        <v>0.71251182207044195</v>
      </c>
      <c r="AT98" s="58">
        <v>1.9301338563013499</v>
      </c>
      <c r="AU98" s="6">
        <v>0.28967550611023302</v>
      </c>
      <c r="AV98" s="58">
        <v>1.78680461610965</v>
      </c>
      <c r="AW98" s="6">
        <v>0.28015334195621699</v>
      </c>
      <c r="AX98" s="150">
        <v>1</v>
      </c>
    </row>
    <row r="99" spans="1:55">
      <c r="A99" s="130" t="s">
        <v>239</v>
      </c>
      <c r="B99" s="130" t="s">
        <v>240</v>
      </c>
      <c r="C99" s="130" t="s">
        <v>241</v>
      </c>
      <c r="D99" s="156">
        <v>33.6</v>
      </c>
      <c r="E99" s="157">
        <v>37</v>
      </c>
      <c r="F99" s="152">
        <v>56.13</v>
      </c>
      <c r="G99" s="142">
        <v>106</v>
      </c>
      <c r="H99" s="152">
        <v>20.04</v>
      </c>
      <c r="I99" s="130"/>
      <c r="J99"/>
      <c r="K99"/>
      <c r="L99"/>
      <c r="M99"/>
      <c r="N99"/>
      <c r="O99"/>
      <c r="P99"/>
      <c r="Q99"/>
      <c r="R99"/>
      <c r="S99"/>
      <c r="T99"/>
      <c r="U99"/>
      <c r="V99"/>
      <c r="W99"/>
      <c r="X99"/>
      <c r="Y99"/>
      <c r="Z99"/>
      <c r="AA99"/>
      <c r="AB99"/>
      <c r="AC99"/>
      <c r="AD99"/>
      <c r="AE99"/>
      <c r="AF99"/>
      <c r="AG99"/>
      <c r="AH99"/>
      <c r="AI99"/>
      <c r="AJ99" s="43"/>
      <c r="AK99" s="43"/>
      <c r="AL99" s="43"/>
      <c r="AM99" s="43"/>
      <c r="AN99" s="58"/>
      <c r="AO99" s="158"/>
      <c r="AP99" s="158"/>
      <c r="AQ99" s="6"/>
      <c r="AR99" s="158"/>
      <c r="AS99" s="6"/>
      <c r="AT99" s="58"/>
      <c r="AU99" s="6"/>
      <c r="AV99" s="58"/>
      <c r="AW99" s="6"/>
      <c r="AX99" s="150">
        <v>2</v>
      </c>
    </row>
    <row r="100" spans="1:55">
      <c r="J100"/>
      <c r="K100"/>
      <c r="L100"/>
      <c r="M100"/>
      <c r="N100"/>
      <c r="O100"/>
      <c r="P100"/>
      <c r="Q100"/>
      <c r="R100"/>
      <c r="S100"/>
      <c r="T100"/>
      <c r="U100"/>
      <c r="V100"/>
      <c r="W100"/>
      <c r="X100"/>
      <c r="Y100"/>
      <c r="Z100"/>
      <c r="AA100"/>
      <c r="AB100"/>
      <c r="AC100"/>
      <c r="AD100"/>
      <c r="AE100"/>
      <c r="AF100"/>
      <c r="AG100"/>
      <c r="AH100"/>
      <c r="AI100"/>
      <c r="AJ100" s="43"/>
      <c r="AK100" s="43"/>
      <c r="AL100" s="43"/>
      <c r="AM100" s="43"/>
      <c r="AN100" s="58"/>
      <c r="AO100" s="158"/>
      <c r="AP100" s="158"/>
      <c r="AQ100" s="6"/>
      <c r="AR100" s="158"/>
      <c r="AS100" s="6"/>
      <c r="AT100" s="58"/>
      <c r="AU100" s="6"/>
      <c r="AV100" s="58"/>
      <c r="AW100" s="6"/>
    </row>
    <row r="101" spans="1:55">
      <c r="A101" s="57" t="s">
        <v>486</v>
      </c>
      <c r="B101" s="130"/>
      <c r="C101" s="130"/>
      <c r="E101" s="157"/>
      <c r="F101" s="152"/>
      <c r="H101" s="152"/>
      <c r="I101" s="130"/>
      <c r="J101"/>
      <c r="K101"/>
      <c r="L101"/>
      <c r="M101"/>
      <c r="N101"/>
      <c r="O101"/>
      <c r="P101"/>
      <c r="Q101"/>
      <c r="R101"/>
      <c r="S101"/>
      <c r="T101"/>
      <c r="U101"/>
      <c r="V101"/>
      <c r="W101"/>
      <c r="X101"/>
      <c r="Y101"/>
      <c r="Z101"/>
      <c r="AA101"/>
      <c r="AB101"/>
      <c r="AC101"/>
      <c r="AD101"/>
      <c r="AE101"/>
      <c r="AF101"/>
      <c r="AG101"/>
      <c r="AH101"/>
      <c r="AI101"/>
      <c r="AJ101" s="43"/>
      <c r="AK101" s="43"/>
      <c r="AL101" s="43"/>
      <c r="AM101" s="43"/>
      <c r="AN101" s="58"/>
      <c r="AO101" s="158"/>
      <c r="AP101" s="158"/>
      <c r="AQ101" s="6"/>
      <c r="AR101" s="158"/>
      <c r="AS101" s="6"/>
      <c r="AT101" s="58"/>
      <c r="AU101" s="6"/>
      <c r="AV101" s="58"/>
      <c r="AW101" s="6"/>
    </row>
    <row r="102" spans="1:55" ht="15">
      <c r="A102" s="130" t="s">
        <v>48</v>
      </c>
      <c r="B102" s="142" t="s">
        <v>492</v>
      </c>
      <c r="C102" s="142" t="s">
        <v>368</v>
      </c>
      <c r="D102" s="150">
        <v>33.115000000000002</v>
      </c>
      <c r="E102" s="142">
        <v>37</v>
      </c>
      <c r="F102" s="152">
        <v>56.93</v>
      </c>
      <c r="G102" s="142">
        <v>106</v>
      </c>
      <c r="H102" s="152">
        <v>17.09</v>
      </c>
      <c r="J102" s="6">
        <v>0.80749750037424095</v>
      </c>
      <c r="K102" s="43">
        <v>1338.3415430838299</v>
      </c>
      <c r="L102" s="6">
        <v>1.51543056376949E-2</v>
      </c>
      <c r="M102" s="58">
        <v>6.582974687709072</v>
      </c>
      <c r="N102" s="6">
        <v>0.43090083265232998</v>
      </c>
      <c r="O102" s="58">
        <v>17.522263906976502</v>
      </c>
      <c r="P102" s="58">
        <v>20.685138356662598</v>
      </c>
      <c r="Q102" s="6">
        <v>5.4952676192296099</v>
      </c>
      <c r="R102" s="6">
        <v>1.1126383992915201</v>
      </c>
      <c r="S102" s="58">
        <v>12.0101228219101</v>
      </c>
      <c r="T102" s="58">
        <v>4.5747845903111601</v>
      </c>
      <c r="U102" s="58">
        <v>15.106105688569199</v>
      </c>
      <c r="V102" s="58">
        <v>68.318428166594103</v>
      </c>
      <c r="W102" s="6">
        <v>7.3695880281760995E-2</v>
      </c>
      <c r="X102" s="58">
        <v>7.3551413446409404</v>
      </c>
      <c r="Y102" s="58">
        <v>1.8700086771816</v>
      </c>
      <c r="Z102" s="43">
        <v>599.53185743956499</v>
      </c>
      <c r="AA102" s="6">
        <v>0.605623722131168</v>
      </c>
      <c r="AB102" s="6">
        <v>6.03950643364435</v>
      </c>
      <c r="AC102" s="6">
        <v>0.26569740268731601</v>
      </c>
      <c r="AD102" s="6">
        <v>1.6697208342852501</v>
      </c>
      <c r="AE102" s="58">
        <v>76.580980817101704</v>
      </c>
      <c r="AF102" s="58">
        <v>25.282189470138</v>
      </c>
      <c r="AG102" s="253">
        <v>85.210034015348896</v>
      </c>
      <c r="AH102" s="43">
        <v>216.568873562931</v>
      </c>
      <c r="AI102" s="6"/>
      <c r="AJ102" s="43">
        <v>44.374615605797899</v>
      </c>
      <c r="AK102" s="43">
        <v>94.281257216267704</v>
      </c>
      <c r="AL102" s="43">
        <v>11.020715231277901</v>
      </c>
      <c r="AM102" s="43">
        <v>41.285035544701699</v>
      </c>
      <c r="AN102" s="58">
        <v>7.2933839462964203</v>
      </c>
      <c r="AO102" s="58">
        <v>1.85080799289653</v>
      </c>
      <c r="AP102" s="58">
        <v>5.9078273050568004</v>
      </c>
      <c r="AQ102" s="6">
        <v>0.82590163592566901</v>
      </c>
      <c r="AR102" s="58">
        <v>4.3960756777531804</v>
      </c>
      <c r="AS102" s="6">
        <v>0.85006560369692996</v>
      </c>
      <c r="AT102" s="58">
        <v>2.2689790202051801</v>
      </c>
      <c r="AU102" s="6">
        <v>0.34438015816566803</v>
      </c>
      <c r="AV102" s="58">
        <v>2.2984102582280501</v>
      </c>
      <c r="AW102" s="6">
        <v>0.34327358042727202</v>
      </c>
      <c r="AX102" s="150">
        <v>1</v>
      </c>
    </row>
    <row r="103" spans="1:55">
      <c r="A103" s="130" t="s">
        <v>40</v>
      </c>
      <c r="B103" s="142" t="s">
        <v>492</v>
      </c>
      <c r="C103" s="142" t="s">
        <v>369</v>
      </c>
      <c r="E103" s="63">
        <v>37</v>
      </c>
      <c r="F103" s="130">
        <v>57.11</v>
      </c>
      <c r="G103" s="142">
        <v>106</v>
      </c>
      <c r="H103" s="130">
        <v>17.89</v>
      </c>
      <c r="J103" s="6">
        <v>1.2733946886058523</v>
      </c>
      <c r="K103" s="43">
        <v>1480.60752135593</v>
      </c>
      <c r="L103" s="6">
        <v>1.89366689535241E-2</v>
      </c>
      <c r="M103" s="58">
        <v>7.170371874429236</v>
      </c>
      <c r="N103" s="6">
        <v>0.31566869686809501</v>
      </c>
      <c r="O103" s="58">
        <v>16.439636363438499</v>
      </c>
      <c r="P103" s="58">
        <v>19.8412340272825</v>
      </c>
      <c r="Q103" s="6">
        <v>5.8252103602720098</v>
      </c>
      <c r="R103" s="6">
        <v>1.23118863365252</v>
      </c>
      <c r="S103" s="58">
        <v>14.131218568582</v>
      </c>
      <c r="T103" s="58">
        <v>3.2271045901089299</v>
      </c>
      <c r="U103" s="58">
        <v>14.9389350444903</v>
      </c>
      <c r="V103" s="58">
        <v>67.706653481183196</v>
      </c>
      <c r="W103" s="6">
        <v>0.11174379461739789</v>
      </c>
      <c r="X103" s="58">
        <v>7.8881985002028401</v>
      </c>
      <c r="Y103" s="58">
        <v>1.34713987138726</v>
      </c>
      <c r="Z103" s="43">
        <v>716.92736875400101</v>
      </c>
      <c r="AA103" s="6">
        <v>0.71798254139361695</v>
      </c>
      <c r="AB103" s="6">
        <v>6.5211105081446501</v>
      </c>
      <c r="AC103" s="6">
        <v>0.26579860921083498</v>
      </c>
      <c r="AD103" s="6">
        <v>1.39025993569813</v>
      </c>
      <c r="AE103" s="58">
        <v>71.274523614398106</v>
      </c>
      <c r="AF103" s="58">
        <v>24.240411263225699</v>
      </c>
      <c r="AG103" s="43">
        <v>74.714543630821296</v>
      </c>
      <c r="AH103" s="43">
        <v>227.85397954859499</v>
      </c>
      <c r="AI103" s="6"/>
      <c r="AJ103" s="43">
        <v>47.0688769241467</v>
      </c>
      <c r="AK103" s="43">
        <v>95.667164185835205</v>
      </c>
      <c r="AL103" s="43">
        <v>11.478200886157101</v>
      </c>
      <c r="AM103" s="43">
        <v>43.4925482806023</v>
      </c>
      <c r="AN103" s="58">
        <v>7.5987485982001299</v>
      </c>
      <c r="AO103" s="58">
        <v>1.87549166735937</v>
      </c>
      <c r="AP103" s="58">
        <v>5.96750092152711</v>
      </c>
      <c r="AQ103" s="6">
        <v>0.81890153259110599</v>
      </c>
      <c r="AR103" s="58">
        <v>4.5891251516513698</v>
      </c>
      <c r="AS103" s="6">
        <v>0.85440979463551603</v>
      </c>
      <c r="AT103" s="58">
        <v>2.36185402593145</v>
      </c>
      <c r="AU103" s="6">
        <v>0.36702989166022898</v>
      </c>
      <c r="AV103" s="58">
        <v>2.2832089263898498</v>
      </c>
      <c r="AW103" s="6">
        <v>0.355878101156061</v>
      </c>
      <c r="AX103" s="150">
        <v>1</v>
      </c>
    </row>
    <row r="104" spans="1:55">
      <c r="A104" s="130" t="s">
        <v>415</v>
      </c>
      <c r="B104" s="142" t="s">
        <v>403</v>
      </c>
      <c r="C104" s="142" t="s">
        <v>481</v>
      </c>
      <c r="D104" s="150">
        <v>33.06</v>
      </c>
      <c r="E104" s="63">
        <v>37</v>
      </c>
      <c r="F104" s="130">
        <f>0.94736*60</f>
        <v>56.8416</v>
      </c>
      <c r="G104" s="63">
        <v>106</v>
      </c>
      <c r="H104" s="130">
        <f>0.29611*60</f>
        <v>17.7666</v>
      </c>
      <c r="J104" s="58">
        <v>1.8513407291907689</v>
      </c>
      <c r="K104" s="43">
        <v>1484.0138343329224</v>
      </c>
      <c r="L104" s="6">
        <v>2.1494013598868735E-2</v>
      </c>
      <c r="M104" s="58">
        <v>25.91724552164327</v>
      </c>
      <c r="N104" s="6">
        <v>0.83908554570415705</v>
      </c>
      <c r="O104" s="58">
        <v>18.1446006448638</v>
      </c>
      <c r="P104" s="58">
        <v>17.612717337530601</v>
      </c>
      <c r="Q104" s="6">
        <v>6.3945652206538099</v>
      </c>
      <c r="R104" s="6">
        <v>0.75226463631424201</v>
      </c>
      <c r="S104" s="6">
        <v>15.6512925625691</v>
      </c>
      <c r="T104" s="58">
        <v>10.962688424078079</v>
      </c>
      <c r="U104" s="58">
        <v>19.401856866198099</v>
      </c>
      <c r="V104" s="58">
        <v>88.181011298753802</v>
      </c>
      <c r="W104" s="6">
        <v>0.25624244265401502</v>
      </c>
      <c r="X104" s="6">
        <v>6.6812096656794653</v>
      </c>
      <c r="Y104" s="6">
        <v>1.8290992507415544</v>
      </c>
      <c r="Z104" s="43">
        <v>440.60793536694069</v>
      </c>
      <c r="AA104" s="6">
        <v>1.1012276158032099</v>
      </c>
      <c r="AB104" s="6">
        <v>9.0970471273209501</v>
      </c>
      <c r="AC104" s="6">
        <v>0.336419162225986</v>
      </c>
      <c r="AD104" s="6">
        <v>2.2918722717995599</v>
      </c>
      <c r="AE104" s="43">
        <v>71.204411189972404</v>
      </c>
      <c r="AF104" s="6">
        <v>26.651453229774202</v>
      </c>
      <c r="AG104" s="43">
        <v>91.815017566893857</v>
      </c>
      <c r="AH104" s="43">
        <v>231.52654581638262</v>
      </c>
      <c r="AI104"/>
      <c r="AJ104" s="43">
        <v>47.176005018411303</v>
      </c>
      <c r="AK104" s="43">
        <v>92.856529239612399</v>
      </c>
      <c r="AL104" s="43">
        <v>10.973446490602701</v>
      </c>
      <c r="AM104" s="43">
        <v>41.872296123834303</v>
      </c>
      <c r="AN104" s="58">
        <v>7.2662225894693302</v>
      </c>
      <c r="AO104" s="58">
        <v>1.4945837988939401</v>
      </c>
      <c r="AP104" s="58">
        <v>5.5920450893749303</v>
      </c>
      <c r="AQ104" s="6">
        <v>0.81689371324186799</v>
      </c>
      <c r="AR104" s="58">
        <v>4.5741502771422997</v>
      </c>
      <c r="AS104" s="6">
        <v>0.91649855056239604</v>
      </c>
      <c r="AT104" s="58">
        <v>2.64974619245339</v>
      </c>
      <c r="AU104" s="6">
        <v>0.41607473161451403</v>
      </c>
      <c r="AV104" s="58">
        <v>2.65743201390225</v>
      </c>
      <c r="AW104" s="6">
        <v>0.41352947734607598</v>
      </c>
      <c r="AX104" s="150">
        <v>1</v>
      </c>
    </row>
    <row r="105" spans="1:55">
      <c r="A105" s="130" t="s">
        <v>37</v>
      </c>
      <c r="B105" s="145" t="s">
        <v>55</v>
      </c>
      <c r="C105" s="142" t="s">
        <v>365</v>
      </c>
      <c r="D105" s="150">
        <v>33.020000000000003</v>
      </c>
      <c r="E105" s="142">
        <v>37</v>
      </c>
      <c r="F105" s="130">
        <v>54.09</v>
      </c>
      <c r="G105" s="142">
        <v>106</v>
      </c>
      <c r="H105" s="130">
        <v>18.12</v>
      </c>
      <c r="J105" s="6">
        <v>0.36181650965428241</v>
      </c>
      <c r="K105" s="43">
        <v>1282.3585783205799</v>
      </c>
      <c r="L105" s="6">
        <v>4.1453758771248898E-2</v>
      </c>
      <c r="M105" s="58">
        <v>39.151810556568826</v>
      </c>
      <c r="N105" s="6">
        <v>0.61587929412817599</v>
      </c>
      <c r="O105" s="58">
        <v>46.289658361717301</v>
      </c>
      <c r="P105" s="58">
        <v>21.120278617213302</v>
      </c>
      <c r="Q105" s="6">
        <v>5.1693184751129104</v>
      </c>
      <c r="R105" s="6">
        <v>2.0155290813407301</v>
      </c>
      <c r="S105" s="58">
        <v>15.671923878291301</v>
      </c>
      <c r="T105" s="58">
        <v>24.773192196940901</v>
      </c>
      <c r="U105" s="58">
        <v>10.279648813609899</v>
      </c>
      <c r="V105" s="58">
        <v>48.5390486477149</v>
      </c>
      <c r="W105" s="6">
        <v>1.0061042166865696E-2</v>
      </c>
      <c r="X105" s="58">
        <v>16.323619172824699</v>
      </c>
      <c r="Y105" s="58">
        <v>1.2805121168178399</v>
      </c>
      <c r="Z105" s="43">
        <v>740.07565869416396</v>
      </c>
      <c r="AA105" s="6">
        <v>0.79399670003772904</v>
      </c>
      <c r="AB105" s="6">
        <v>5.0019344178439002</v>
      </c>
      <c r="AC105" s="6">
        <v>0.166024958516935</v>
      </c>
      <c r="AD105" s="6">
        <v>1.4217324131788101</v>
      </c>
      <c r="AE105" s="58">
        <v>169.90664901149299</v>
      </c>
      <c r="AF105" s="58">
        <v>28.581638036854098</v>
      </c>
      <c r="AG105" s="43">
        <v>87.935727815272301</v>
      </c>
      <c r="AH105" s="43">
        <v>209.39757402569401</v>
      </c>
      <c r="AI105" s="6"/>
      <c r="AJ105" s="43">
        <v>43.119850721673998</v>
      </c>
      <c r="AK105" s="43">
        <v>87.679822247449195</v>
      </c>
      <c r="AL105" s="43">
        <v>10.7498714665414</v>
      </c>
      <c r="AM105" s="43">
        <v>42.853987277552498</v>
      </c>
      <c r="AN105" s="58">
        <v>7.96044952297233</v>
      </c>
      <c r="AO105" s="58">
        <v>2.15527729465094</v>
      </c>
      <c r="AP105" s="58">
        <v>6.92697737691927</v>
      </c>
      <c r="AQ105" s="6">
        <v>0.95353794775107004</v>
      </c>
      <c r="AR105" s="58">
        <v>5.2866754570810199</v>
      </c>
      <c r="AS105" s="6">
        <v>1.04623202016459</v>
      </c>
      <c r="AT105" s="58">
        <v>2.9142352848492799</v>
      </c>
      <c r="AU105" s="6">
        <v>0.41356439143512402</v>
      </c>
      <c r="AV105" s="58">
        <v>2.5806925920649699</v>
      </c>
      <c r="AW105" s="6">
        <v>0.39416588358215998</v>
      </c>
      <c r="AX105" s="150">
        <v>1</v>
      </c>
    </row>
    <row r="106" spans="1:55">
      <c r="A106" s="130" t="s">
        <v>33</v>
      </c>
      <c r="B106" s="159" t="s">
        <v>51</v>
      </c>
      <c r="C106" s="142" t="s">
        <v>507</v>
      </c>
      <c r="D106" s="150">
        <v>33.43</v>
      </c>
      <c r="E106" s="63">
        <v>37</v>
      </c>
      <c r="F106" s="152">
        <v>55.1</v>
      </c>
      <c r="G106" s="142">
        <v>106</v>
      </c>
      <c r="H106" s="152">
        <v>17.399999999999999</v>
      </c>
      <c r="J106" s="6">
        <v>0.47881816926790233</v>
      </c>
      <c r="K106" s="43">
        <v>1338.01025139188</v>
      </c>
      <c r="L106" s="6">
        <v>6.8748766193819505E-2</v>
      </c>
      <c r="M106" s="58">
        <v>27.936238600002447</v>
      </c>
      <c r="N106" s="6">
        <v>0.50613468318019394</v>
      </c>
      <c r="O106" s="58">
        <v>23.980621248352598</v>
      </c>
      <c r="P106" s="58">
        <v>19.1851729604181</v>
      </c>
      <c r="Q106" s="6">
        <v>5.5443534039155002</v>
      </c>
      <c r="R106" s="6">
        <v>0.64845202329137897</v>
      </c>
      <c r="S106" s="58">
        <v>16.276545592310502</v>
      </c>
      <c r="T106" s="58">
        <v>15.480303537141801</v>
      </c>
      <c r="U106" s="58">
        <v>16.425836118883598</v>
      </c>
      <c r="V106" s="58">
        <v>70.212844358550598</v>
      </c>
      <c r="W106" s="6">
        <v>0.46874361854008278</v>
      </c>
      <c r="X106" s="58">
        <v>10.618913408006</v>
      </c>
      <c r="Y106" s="58">
        <v>1.5239961542701801</v>
      </c>
      <c r="Z106" s="43">
        <v>701.72100802692603</v>
      </c>
      <c r="AA106" s="6">
        <v>0.94853367861036997</v>
      </c>
      <c r="AB106" s="6">
        <v>7.4048920920430801</v>
      </c>
      <c r="AC106" s="6">
        <v>0.35791047535715298</v>
      </c>
      <c r="AD106" s="6">
        <v>1.8539223479167399</v>
      </c>
      <c r="AE106" s="58">
        <v>91.960375097322995</v>
      </c>
      <c r="AF106" s="58">
        <v>24.682465131311101</v>
      </c>
      <c r="AG106" s="43">
        <v>78.951957992074398</v>
      </c>
      <c r="AH106" s="43">
        <v>213.49228382000899</v>
      </c>
      <c r="AI106" s="6"/>
      <c r="AJ106" s="43">
        <v>45.623655467133702</v>
      </c>
      <c r="AK106" s="43">
        <v>91.350005230236604</v>
      </c>
      <c r="AL106" s="43">
        <v>10.649774083075901</v>
      </c>
      <c r="AM106" s="43">
        <v>40.470436022218699</v>
      </c>
      <c r="AN106" s="58">
        <v>7.1210555520269603</v>
      </c>
      <c r="AO106" s="58">
        <v>1.7139346374529101</v>
      </c>
      <c r="AP106" s="58">
        <v>5.6343155771364</v>
      </c>
      <c r="AQ106" s="6">
        <v>0.78775084371753901</v>
      </c>
      <c r="AR106" s="58">
        <v>4.36286789178296</v>
      </c>
      <c r="AS106" s="6">
        <v>0.84143555481241405</v>
      </c>
      <c r="AT106" s="58">
        <v>2.41030770023323</v>
      </c>
      <c r="AU106" s="6">
        <v>0.36211837877626701</v>
      </c>
      <c r="AV106" s="58">
        <v>2.43899922647498</v>
      </c>
      <c r="AW106" s="6">
        <v>0.38320746145843998</v>
      </c>
      <c r="AX106" s="150">
        <v>1</v>
      </c>
    </row>
    <row r="107" spans="1:55">
      <c r="A107" s="57"/>
      <c r="B107" s="130"/>
      <c r="C107" s="130"/>
      <c r="E107" s="157"/>
      <c r="F107" s="152"/>
      <c r="H107" s="152"/>
      <c r="I107" s="130"/>
      <c r="J107"/>
      <c r="K107"/>
      <c r="L107"/>
      <c r="M107"/>
      <c r="N107"/>
      <c r="O107"/>
      <c r="P107"/>
      <c r="Q107"/>
      <c r="R107"/>
      <c r="S107"/>
      <c r="T107"/>
      <c r="U107"/>
      <c r="V107"/>
      <c r="W107"/>
      <c r="X107"/>
      <c r="Y107"/>
      <c r="Z107"/>
      <c r="AA107"/>
      <c r="AB107"/>
      <c r="AC107"/>
      <c r="AD107"/>
      <c r="AE107"/>
      <c r="AF107"/>
      <c r="AG107"/>
      <c r="AH107"/>
      <c r="AI107"/>
      <c r="AJ107" s="43"/>
      <c r="AK107" s="43"/>
      <c r="AL107" s="43"/>
      <c r="AM107" s="43"/>
      <c r="AN107" s="58"/>
      <c r="AO107" s="158"/>
      <c r="AP107" s="158"/>
      <c r="AQ107" s="6"/>
      <c r="AR107" s="158"/>
      <c r="AS107" s="6"/>
      <c r="AT107" s="58"/>
      <c r="AU107" s="6"/>
      <c r="AV107" s="58"/>
      <c r="AW107" s="6"/>
    </row>
    <row r="108" spans="1:55">
      <c r="A108" s="130" t="s">
        <v>404</v>
      </c>
      <c r="B108" s="142" t="s">
        <v>502</v>
      </c>
      <c r="C108" s="142" t="s">
        <v>503</v>
      </c>
      <c r="D108" s="150">
        <v>32.86</v>
      </c>
      <c r="E108" s="142">
        <v>37</v>
      </c>
      <c r="F108" s="130">
        <v>54.14</v>
      </c>
      <c r="G108" s="142">
        <v>106</v>
      </c>
      <c r="H108" s="130">
        <v>14.12</v>
      </c>
      <c r="J108" s="58">
        <v>0.97909781313135635</v>
      </c>
      <c r="K108" s="43">
        <v>1456.4735109926426</v>
      </c>
      <c r="L108" s="6">
        <v>4.7609495168424082E-2</v>
      </c>
      <c r="M108" s="58">
        <v>17.593148554691947</v>
      </c>
      <c r="N108" s="6">
        <v>0.84934181781305196</v>
      </c>
      <c r="O108" s="58">
        <v>16.429032303428801</v>
      </c>
      <c r="P108" s="58">
        <v>19.839383776875199</v>
      </c>
      <c r="Q108" s="6">
        <v>5.7911820312897104</v>
      </c>
      <c r="R108" s="6">
        <v>1.5590255838484599</v>
      </c>
      <c r="S108" s="6">
        <v>15.1183063276162</v>
      </c>
      <c r="T108" s="58">
        <v>11.411766423001328</v>
      </c>
      <c r="U108" s="58">
        <v>16.6128224555125</v>
      </c>
      <c r="V108" s="58">
        <v>67.873735299806995</v>
      </c>
      <c r="W108" s="6">
        <v>0.1044927906231</v>
      </c>
      <c r="X108" s="6">
        <v>9.1800451244196779</v>
      </c>
      <c r="Y108" s="6">
        <v>1.6454545504222571</v>
      </c>
      <c r="Z108" s="43">
        <v>758.04182497818795</v>
      </c>
      <c r="AA108" s="6">
        <v>1.08004091060715</v>
      </c>
      <c r="AB108" s="6">
        <v>7.2744106363299901</v>
      </c>
      <c r="AC108" s="6">
        <v>0.32745147837996902</v>
      </c>
      <c r="AD108" s="6">
        <v>1.9391869447538601</v>
      </c>
      <c r="AE108" s="43">
        <v>79.794640355954002</v>
      </c>
      <c r="AF108" s="6">
        <v>24.065919289753101</v>
      </c>
      <c r="AG108" s="43">
        <v>83.10881465937409</v>
      </c>
      <c r="AH108" s="43">
        <v>226.22680045525044</v>
      </c>
      <c r="AI108"/>
      <c r="AJ108" s="43">
        <v>49.361510328961501</v>
      </c>
      <c r="AK108" s="43">
        <v>96.326738251660402</v>
      </c>
      <c r="AL108" s="43">
        <v>11.1815464299785</v>
      </c>
      <c r="AM108" s="43">
        <v>42.606589521944699</v>
      </c>
      <c r="AN108" s="58">
        <v>7.2692339260384502</v>
      </c>
      <c r="AO108" s="58">
        <v>1.75436702909113</v>
      </c>
      <c r="AP108" s="58">
        <v>5.5497085120819296</v>
      </c>
      <c r="AQ108" s="6">
        <v>0.76517576974435297</v>
      </c>
      <c r="AR108" s="58">
        <v>4.3163265732435203</v>
      </c>
      <c r="AS108" s="6">
        <v>0.849387324282454</v>
      </c>
      <c r="AT108" s="58">
        <v>2.4006632315088399</v>
      </c>
      <c r="AU108" s="6">
        <v>0.35601845209398603</v>
      </c>
      <c r="AV108" s="58">
        <v>2.3587625292843999</v>
      </c>
      <c r="AW108" s="6">
        <v>0.36339609349100999</v>
      </c>
      <c r="AX108" s="150">
        <v>1</v>
      </c>
    </row>
    <row r="109" spans="1:55">
      <c r="A109" s="130" t="s">
        <v>405</v>
      </c>
      <c r="B109" s="142" t="s">
        <v>502</v>
      </c>
      <c r="C109" s="142" t="s">
        <v>503</v>
      </c>
      <c r="D109" s="150">
        <v>33.22</v>
      </c>
      <c r="E109" s="142">
        <v>37</v>
      </c>
      <c r="F109" s="130">
        <v>53.66</v>
      </c>
      <c r="G109" s="142">
        <v>106</v>
      </c>
      <c r="H109" s="130">
        <v>14.44</v>
      </c>
      <c r="J109" s="58">
        <v>4.7679037240132658</v>
      </c>
      <c r="K109" s="43">
        <v>1537.1939992652447</v>
      </c>
      <c r="L109" s="6">
        <v>7.0936117771121576E-2</v>
      </c>
      <c r="M109" s="58">
        <v>17.444271356312868</v>
      </c>
      <c r="N109" s="6">
        <v>1.0390481671403999</v>
      </c>
      <c r="O109" s="58">
        <v>34.366325231759603</v>
      </c>
      <c r="P109" s="58">
        <v>19.878237809344</v>
      </c>
      <c r="Q109" s="6">
        <v>5.9394707583337398</v>
      </c>
      <c r="R109" s="6">
        <v>1.5855917318885899</v>
      </c>
      <c r="S109" s="6">
        <v>15.882164006342601</v>
      </c>
      <c r="T109" s="58">
        <v>11.093820542256946</v>
      </c>
      <c r="U109" s="58">
        <v>17.835358363904</v>
      </c>
      <c r="V109" s="58">
        <v>73.305159972824598</v>
      </c>
      <c r="W109" s="6">
        <v>0.13308681802976599</v>
      </c>
      <c r="X109" s="6">
        <v>8.5826271076197909</v>
      </c>
      <c r="Y109" s="6">
        <v>1.73813275932527</v>
      </c>
      <c r="Z109" s="43">
        <v>740.6374564561886</v>
      </c>
      <c r="AA109" s="6">
        <v>1.05947201497313</v>
      </c>
      <c r="AB109" s="6">
        <v>7.7286721216650802</v>
      </c>
      <c r="AC109" s="6">
        <v>0.31772992916612097</v>
      </c>
      <c r="AD109" s="6">
        <v>2.1107468341340199</v>
      </c>
      <c r="AE109" s="43">
        <v>109.834471690382</v>
      </c>
      <c r="AF109" s="6">
        <v>27.161143177352301</v>
      </c>
      <c r="AG109" s="43">
        <v>84.418278291453873</v>
      </c>
      <c r="AH109" s="43">
        <v>230.96730648053776</v>
      </c>
      <c r="AI109"/>
      <c r="AJ109" s="43">
        <v>51.859576994291203</v>
      </c>
      <c r="AK109" s="43">
        <v>97.247219805578496</v>
      </c>
      <c r="AL109" s="43">
        <v>11.766538357713101</v>
      </c>
      <c r="AM109" s="43">
        <v>45.518636188852099</v>
      </c>
      <c r="AN109" s="58">
        <v>7.6959821218512401</v>
      </c>
      <c r="AO109" s="58">
        <v>1.8370914275232899</v>
      </c>
      <c r="AP109" s="58">
        <v>6.0146694700802197</v>
      </c>
      <c r="AQ109" s="6">
        <v>0.855956792710446</v>
      </c>
      <c r="AR109" s="58">
        <v>4.75786381609326</v>
      </c>
      <c r="AS109" s="6">
        <v>0.94752442689822602</v>
      </c>
      <c r="AT109" s="58">
        <v>2.7079306038945998</v>
      </c>
      <c r="AU109" s="6">
        <v>0.39969765897514098</v>
      </c>
      <c r="AV109" s="58">
        <v>2.57936945800685</v>
      </c>
      <c r="AW109" s="6">
        <v>0.394843488479518</v>
      </c>
      <c r="AX109" s="150">
        <v>1</v>
      </c>
    </row>
    <row r="110" spans="1:55">
      <c r="A110" s="130" t="s">
        <v>28</v>
      </c>
      <c r="B110" s="142" t="s">
        <v>59</v>
      </c>
      <c r="C110" s="142" t="s">
        <v>482</v>
      </c>
      <c r="E110" s="142">
        <v>37</v>
      </c>
      <c r="F110" s="130">
        <v>55.96</v>
      </c>
      <c r="G110" s="142">
        <v>106</v>
      </c>
      <c r="H110" s="130">
        <v>13.34</v>
      </c>
      <c r="J110" s="6">
        <v>0.61046776191950303</v>
      </c>
      <c r="K110" s="43">
        <v>1466.2887584811299</v>
      </c>
      <c r="L110" s="6">
        <v>3.3139143109754403E-2</v>
      </c>
      <c r="M110" s="58">
        <v>1.7093936757976127</v>
      </c>
      <c r="N110" s="6">
        <v>0.90863400769410196</v>
      </c>
      <c r="O110" s="58">
        <v>10.0685832183995</v>
      </c>
      <c r="P110" s="58">
        <v>18.984314324472201</v>
      </c>
      <c r="Q110" s="6">
        <v>5.8742834641548196</v>
      </c>
      <c r="R110" s="6">
        <v>1.57732720608264</v>
      </c>
      <c r="S110" s="58">
        <v>14.3210908614105</v>
      </c>
      <c r="T110" s="58">
        <v>1.8230013486188199</v>
      </c>
      <c r="U110" s="58">
        <v>16.096549601635299</v>
      </c>
      <c r="V110" s="58">
        <v>70.150374116801302</v>
      </c>
      <c r="W110" s="6">
        <v>9.2095887624780631E-2</v>
      </c>
      <c r="X110" s="58">
        <v>7.1875883764375796</v>
      </c>
      <c r="Y110" s="58">
        <v>1.3666469645505099</v>
      </c>
      <c r="Z110" s="43">
        <v>683.85373845211996</v>
      </c>
      <c r="AA110" s="6">
        <v>0.76461426004643995</v>
      </c>
      <c r="AB110" s="6">
        <v>7.2353935812474504</v>
      </c>
      <c r="AC110" s="6">
        <v>0.30433921470580499</v>
      </c>
      <c r="AD110" s="6">
        <v>1.68287167382278</v>
      </c>
      <c r="AE110" s="58">
        <v>57.686115813186703</v>
      </c>
      <c r="AF110" s="58">
        <v>24.874465043228</v>
      </c>
      <c r="AG110" s="43">
        <v>75.564220704307402</v>
      </c>
      <c r="AH110" s="43">
        <v>228.63116537547899</v>
      </c>
      <c r="AI110" s="6"/>
      <c r="AJ110" s="43">
        <v>49.677429751900704</v>
      </c>
      <c r="AK110" s="43">
        <v>96.870542824188107</v>
      </c>
      <c r="AL110" s="43">
        <v>11.5859386934833</v>
      </c>
      <c r="AM110" s="43">
        <v>43.696915591058101</v>
      </c>
      <c r="AN110" s="58">
        <v>7.6276661108303703</v>
      </c>
      <c r="AO110" s="58">
        <v>1.8084827174432101</v>
      </c>
      <c r="AP110" s="58">
        <v>5.8933155116546496</v>
      </c>
      <c r="AQ110" s="6">
        <v>0.81339912641276502</v>
      </c>
      <c r="AR110" s="58">
        <v>4.4245756944088503</v>
      </c>
      <c r="AS110" s="6">
        <v>0.85400290805966395</v>
      </c>
      <c r="AT110" s="58">
        <v>2.4195890423917801</v>
      </c>
      <c r="AU110" s="6">
        <v>0.36430373639679098</v>
      </c>
      <c r="AV110" s="58">
        <v>2.4575997084100401</v>
      </c>
      <c r="AW110" s="6">
        <v>0.37519007073350102</v>
      </c>
      <c r="AX110" s="150">
        <v>1</v>
      </c>
    </row>
    <row r="111" spans="1:55" s="5" customFormat="1">
      <c r="A111" s="130" t="s">
        <v>29</v>
      </c>
      <c r="B111" s="142" t="s">
        <v>501</v>
      </c>
      <c r="C111" s="142" t="s">
        <v>482</v>
      </c>
      <c r="D111" s="150">
        <v>33.76</v>
      </c>
      <c r="E111" s="157">
        <v>37</v>
      </c>
      <c r="F111" s="130">
        <v>56.38</v>
      </c>
      <c r="G111" s="142">
        <v>106</v>
      </c>
      <c r="H111" s="130">
        <v>13.73</v>
      </c>
      <c r="I111" s="142"/>
      <c r="J111" s="6">
        <v>0.75461808742227177</v>
      </c>
      <c r="K111" s="43">
        <v>1693.9552073336399</v>
      </c>
      <c r="L111" s="6">
        <v>4.1417645837298699E-2</v>
      </c>
      <c r="M111" s="58">
        <v>17.275029796331314</v>
      </c>
      <c r="N111" s="6">
        <v>0.669193827013849</v>
      </c>
      <c r="O111" s="58">
        <v>16.5181716321568</v>
      </c>
      <c r="P111" s="58">
        <v>19.334096357225601</v>
      </c>
      <c r="Q111" s="6">
        <v>4.8386468323757796</v>
      </c>
      <c r="R111" s="6">
        <v>0.91839140282600096</v>
      </c>
      <c r="S111" s="58">
        <v>12.5298443634746</v>
      </c>
      <c r="T111" s="58">
        <v>11.0667493540927</v>
      </c>
      <c r="U111" s="58">
        <v>17.340340934520398</v>
      </c>
      <c r="V111" s="58">
        <v>65.165416656135307</v>
      </c>
      <c r="W111" s="6">
        <v>7.2837641373914824E-2</v>
      </c>
      <c r="X111" s="58">
        <v>5.9539378424690597</v>
      </c>
      <c r="Y111" s="58">
        <v>0.96712029948933698</v>
      </c>
      <c r="Z111" s="43">
        <v>777.28890778084804</v>
      </c>
      <c r="AA111" s="6">
        <v>0.78094972787099504</v>
      </c>
      <c r="AB111" s="6">
        <v>6.8364431834627402</v>
      </c>
      <c r="AC111" s="6">
        <v>0.29831212525955397</v>
      </c>
      <c r="AD111" s="6">
        <v>2.0657327962711598</v>
      </c>
      <c r="AE111" s="58">
        <v>62.038875277380903</v>
      </c>
      <c r="AF111" s="58">
        <v>14.3387879049403</v>
      </c>
      <c r="AG111" s="43">
        <v>63.779920375787697</v>
      </c>
      <c r="AH111" s="43">
        <v>187.555094149902</v>
      </c>
      <c r="AI111" s="6"/>
      <c r="AJ111" s="43">
        <v>43.145255040354797</v>
      </c>
      <c r="AK111" s="43">
        <v>85.477216814634303</v>
      </c>
      <c r="AL111" s="43">
        <v>9.3985254040422994</v>
      </c>
      <c r="AM111" s="43">
        <v>33.810895717218898</v>
      </c>
      <c r="AN111" s="58">
        <v>5.37419407696225</v>
      </c>
      <c r="AO111" s="58">
        <v>1.36156488468903</v>
      </c>
      <c r="AP111" s="58">
        <v>3.7618143108196702</v>
      </c>
      <c r="AQ111" s="6">
        <v>0.49739517004570599</v>
      </c>
      <c r="AR111" s="58">
        <v>2.6275122830051898</v>
      </c>
      <c r="AS111" s="6">
        <v>0.49549409383417897</v>
      </c>
      <c r="AT111" s="58">
        <v>1.38210824469941</v>
      </c>
      <c r="AU111" s="6">
        <v>0.21360699913435599</v>
      </c>
      <c r="AV111" s="58">
        <v>1.3821643118073399</v>
      </c>
      <c r="AW111" s="6">
        <v>0.213802354668468</v>
      </c>
      <c r="AX111" s="150">
        <v>1</v>
      </c>
      <c r="AY111" s="142"/>
      <c r="AZ111" s="142"/>
      <c r="BA111" s="142"/>
      <c r="BB111" s="142"/>
      <c r="BC111" s="142"/>
    </row>
    <row r="112" spans="1:55">
      <c r="A112" s="130" t="s">
        <v>30</v>
      </c>
      <c r="B112" s="142" t="s">
        <v>504</v>
      </c>
      <c r="C112" s="142" t="s">
        <v>505</v>
      </c>
      <c r="D112" s="150">
        <v>33.229999999999997</v>
      </c>
      <c r="E112" s="142">
        <v>37</v>
      </c>
      <c r="F112" s="130">
        <v>57.07</v>
      </c>
      <c r="G112" s="142">
        <v>106</v>
      </c>
      <c r="H112" s="130">
        <v>15.44</v>
      </c>
      <c r="J112" s="6">
        <v>1.0207000265469368</v>
      </c>
      <c r="K112" s="43">
        <v>1388.90361772044</v>
      </c>
      <c r="L112" s="6">
        <v>8.6816134164318201E-2</v>
      </c>
      <c r="M112" s="58">
        <v>4.8191803072759001</v>
      </c>
      <c r="N112" s="6">
        <v>0.79129542488888405</v>
      </c>
      <c r="O112" s="58">
        <v>5.2404442294003903</v>
      </c>
      <c r="P112" s="58">
        <v>17.848831436173299</v>
      </c>
      <c r="Q112" s="6">
        <v>5.2435988027657299</v>
      </c>
      <c r="R112" s="6">
        <v>1.5272672736544799</v>
      </c>
      <c r="S112" s="58">
        <v>14.7189928468818</v>
      </c>
      <c r="T112" s="58">
        <v>3.22502139929317</v>
      </c>
      <c r="U112" s="58">
        <v>19.189438824282401</v>
      </c>
      <c r="V112" s="58">
        <v>77.120913804782404</v>
      </c>
      <c r="W112" s="6">
        <v>0.10336984125192067</v>
      </c>
      <c r="X112" s="58">
        <v>3.7608870320162699</v>
      </c>
      <c r="Y112" s="58">
        <v>1.2716658114894199</v>
      </c>
      <c r="Z112" s="43">
        <v>445.14995592230298</v>
      </c>
      <c r="AA112" s="6">
        <v>0.88269812506940504</v>
      </c>
      <c r="AB112" s="6">
        <v>7.5915382836917598</v>
      </c>
      <c r="AC112" s="6">
        <v>0.35805712429460401</v>
      </c>
      <c r="AD112" s="6">
        <v>2.2925108932898</v>
      </c>
      <c r="AE112" s="58">
        <v>20.870628412639501</v>
      </c>
      <c r="AF112" s="58">
        <v>18.2677466520881</v>
      </c>
      <c r="AG112" s="43">
        <v>52.602651558591198</v>
      </c>
      <c r="AH112" s="43">
        <v>194.478621712679</v>
      </c>
      <c r="AI112" s="6"/>
      <c r="AJ112" s="43">
        <v>42.8556097982339</v>
      </c>
      <c r="AK112" s="43">
        <v>83.821310138154502</v>
      </c>
      <c r="AL112" s="43">
        <v>9.3138459270896998</v>
      </c>
      <c r="AM112" s="43">
        <v>33.692464711415901</v>
      </c>
      <c r="AN112" s="58">
        <v>5.4817513199556798</v>
      </c>
      <c r="AO112" s="58">
        <v>1.21394211421252</v>
      </c>
      <c r="AP112" s="58">
        <v>4.0810794543221203</v>
      </c>
      <c r="AQ112" s="6">
        <v>0.56236704069593701</v>
      </c>
      <c r="AR112" s="58">
        <v>3.0790557251585802</v>
      </c>
      <c r="AS112" s="6">
        <v>0.60407521883725201</v>
      </c>
      <c r="AT112" s="58">
        <v>1.74549705928871</v>
      </c>
      <c r="AU112" s="6">
        <v>0.28541621917228099</v>
      </c>
      <c r="AV112" s="58">
        <v>1.8572936159786799</v>
      </c>
      <c r="AW112" s="6">
        <v>0.27471402026053998</v>
      </c>
      <c r="AX112" s="150">
        <v>1</v>
      </c>
    </row>
    <row r="113" spans="1:65" ht="12.95" customHeight="1">
      <c r="AN113" s="158"/>
      <c r="AO113" s="158"/>
      <c r="AP113" s="158"/>
      <c r="AR113" s="158"/>
      <c r="AS113" s="118"/>
      <c r="AT113" s="158"/>
      <c r="AU113" s="118"/>
      <c r="AV113" s="158"/>
      <c r="AW113" s="6"/>
    </row>
    <row r="114" spans="1:65" ht="12" customHeight="1">
      <c r="A114" s="130" t="s">
        <v>46</v>
      </c>
      <c r="B114" s="142" t="s">
        <v>493</v>
      </c>
      <c r="C114" s="142" t="s">
        <v>364</v>
      </c>
      <c r="D114" s="150">
        <v>33.26</v>
      </c>
      <c r="E114" s="142">
        <v>37</v>
      </c>
      <c r="F114" s="70">
        <v>56.38</v>
      </c>
      <c r="G114" s="67">
        <v>106</v>
      </c>
      <c r="H114" s="70">
        <v>18.46</v>
      </c>
      <c r="J114" s="6">
        <v>0.99183176166930875</v>
      </c>
      <c r="K114" s="43">
        <v>1326.96701679742</v>
      </c>
      <c r="L114" s="6">
        <v>2.36124059965638E-2</v>
      </c>
      <c r="M114" s="58">
        <v>9.0474928663965954</v>
      </c>
      <c r="N114" s="6">
        <v>11.19424509441</v>
      </c>
      <c r="O114" s="58">
        <v>5.2922441659200201</v>
      </c>
      <c r="P114" s="58">
        <v>18.269372616881199</v>
      </c>
      <c r="Q114" s="6">
        <v>5.3207672090878697</v>
      </c>
      <c r="R114" s="6">
        <v>1.00400581609673</v>
      </c>
      <c r="S114" s="58">
        <v>13.987915778005201</v>
      </c>
      <c r="T114" s="58">
        <v>4.3548193828300299</v>
      </c>
      <c r="U114" s="58">
        <v>17.8881374352104</v>
      </c>
      <c r="V114" s="58">
        <v>81.640152791348797</v>
      </c>
      <c r="W114" s="6">
        <v>0.89381752572658113</v>
      </c>
      <c r="X114" s="58">
        <v>4.6354520543115898</v>
      </c>
      <c r="Y114" s="58">
        <v>1.1476043684469499</v>
      </c>
      <c r="Z114" s="43">
        <v>369.81473549900801</v>
      </c>
      <c r="AA114" s="6">
        <v>0.78262351756467297</v>
      </c>
      <c r="AB114" s="6">
        <v>6.7976892781726796</v>
      </c>
      <c r="AC114" s="6">
        <v>0.75379015615497003</v>
      </c>
      <c r="AD114" s="6">
        <v>1.8124286845824</v>
      </c>
      <c r="AE114" s="58">
        <v>28.974356406444102</v>
      </c>
      <c r="AF114" s="58">
        <v>20.4278402384254</v>
      </c>
      <c r="AG114" s="43">
        <v>69.295189028264105</v>
      </c>
      <c r="AH114" s="43">
        <v>210.222894712369</v>
      </c>
      <c r="AI114" s="6"/>
      <c r="AJ114" s="43">
        <v>39.959050147980498</v>
      </c>
      <c r="AK114" s="43">
        <v>79.545239477870098</v>
      </c>
      <c r="AL114" s="43">
        <v>9.3725818569763693</v>
      </c>
      <c r="AM114" s="43">
        <v>34.715356271075301</v>
      </c>
      <c r="AN114" s="58">
        <v>5.9485489762365598</v>
      </c>
      <c r="AO114" s="58">
        <v>1.43925162354457</v>
      </c>
      <c r="AP114" s="58">
        <v>4.5391677328152804</v>
      </c>
      <c r="AQ114" s="6">
        <v>0.63612042986397599</v>
      </c>
      <c r="AR114" s="58">
        <v>3.5334620753505801</v>
      </c>
      <c r="AS114" s="6">
        <v>0.66458643440680099</v>
      </c>
      <c r="AT114" s="58">
        <v>1.95135726748986</v>
      </c>
      <c r="AU114" s="6">
        <v>0.30474904583901802</v>
      </c>
      <c r="AV114" s="58">
        <v>1.9770780425241501</v>
      </c>
      <c r="AW114" s="6">
        <v>0.29993873995203901</v>
      </c>
      <c r="AX114" s="150">
        <v>1</v>
      </c>
    </row>
    <row r="115" spans="1:65" ht="15">
      <c r="A115" s="130" t="s">
        <v>373</v>
      </c>
      <c r="B115" s="142" t="s">
        <v>494</v>
      </c>
      <c r="C115" s="142" t="s">
        <v>509</v>
      </c>
      <c r="D115" s="150">
        <v>33.22</v>
      </c>
      <c r="E115" s="63">
        <v>37</v>
      </c>
      <c r="F115" s="130">
        <v>56.61</v>
      </c>
      <c r="G115" s="63">
        <v>106</v>
      </c>
      <c r="H115" s="130">
        <v>18.63</v>
      </c>
      <c r="J115" s="256">
        <v>14.939905364289443</v>
      </c>
      <c r="K115" s="257">
        <v>2863.9116377597452</v>
      </c>
      <c r="L115" s="6">
        <v>1.6880540355190484E-2</v>
      </c>
      <c r="M115" s="58">
        <v>1.7970696964597863</v>
      </c>
      <c r="N115" s="6">
        <v>3.3904081509286601</v>
      </c>
      <c r="O115" s="208">
        <v>19.026467140705201</v>
      </c>
      <c r="P115" s="58">
        <v>17.480199515913402</v>
      </c>
      <c r="Q115" s="6">
        <v>5.1651858411573697</v>
      </c>
      <c r="R115" s="6">
        <v>0.76577147862111705</v>
      </c>
      <c r="S115" s="6">
        <v>13.623800370714701</v>
      </c>
      <c r="T115" s="58">
        <v>2.3597962217941504</v>
      </c>
      <c r="U115" s="256">
        <v>102.981997904257</v>
      </c>
      <c r="V115" s="256">
        <v>264.41524654907198</v>
      </c>
      <c r="W115" s="6">
        <v>0.271000041047878</v>
      </c>
      <c r="X115" s="6">
        <v>3.4621956416115212</v>
      </c>
      <c r="Y115" s="6">
        <v>1.3739792759178928</v>
      </c>
      <c r="Z115" s="43">
        <v>192.7210249031065</v>
      </c>
      <c r="AA115" s="6">
        <v>0.97291392678879496</v>
      </c>
      <c r="AB115" s="6">
        <v>7.1932488365719403</v>
      </c>
      <c r="AC115" s="6">
        <v>4.2564332442903003</v>
      </c>
      <c r="AD115" s="6">
        <v>2.00551215484953</v>
      </c>
      <c r="AE115" s="43">
        <v>24.881462721187699</v>
      </c>
      <c r="AF115" s="6">
        <v>19.2591824842238</v>
      </c>
      <c r="AG115" s="144">
        <v>955.74973996244591</v>
      </c>
      <c r="AH115" s="43">
        <v>190.99084875436</v>
      </c>
      <c r="AI115"/>
      <c r="AJ115" s="43">
        <v>40.798485009564303</v>
      </c>
      <c r="AK115" s="43">
        <v>80.878999150878499</v>
      </c>
      <c r="AL115" s="43">
        <v>9.2937511276826203</v>
      </c>
      <c r="AM115" s="43">
        <v>34.712999195504999</v>
      </c>
      <c r="AN115" s="58">
        <v>5.5821375702339999</v>
      </c>
      <c r="AO115" s="58">
        <v>1.04319630686422</v>
      </c>
      <c r="AP115" s="58">
        <v>4.2240367221176101</v>
      </c>
      <c r="AQ115" s="6">
        <v>0.59069081718958105</v>
      </c>
      <c r="AR115" s="58">
        <v>3.2820594947347601</v>
      </c>
      <c r="AS115" s="6">
        <v>0.67384706340855405</v>
      </c>
      <c r="AT115" s="58">
        <v>1.86688890162619</v>
      </c>
      <c r="AU115" s="6">
        <v>0.29531690406272298</v>
      </c>
      <c r="AV115" s="58">
        <v>2.0116185848425401</v>
      </c>
      <c r="AW115" s="6">
        <v>0.31156325868026902</v>
      </c>
      <c r="AX115" s="150">
        <v>1</v>
      </c>
    </row>
    <row r="116" spans="1:65" ht="12" customHeight="1">
      <c r="A116" s="130" t="s">
        <v>414</v>
      </c>
      <c r="B116" s="142" t="s">
        <v>484</v>
      </c>
      <c r="C116" s="142" t="s">
        <v>364</v>
      </c>
      <c r="D116" s="150">
        <v>33.32</v>
      </c>
      <c r="E116" s="63">
        <v>37</v>
      </c>
      <c r="F116" s="152">
        <f>0.94168*60</f>
        <v>56.500799999999998</v>
      </c>
      <c r="G116" s="63">
        <v>106</v>
      </c>
      <c r="H116" s="130">
        <f>0.31182*60</f>
        <v>18.709199999999999</v>
      </c>
      <c r="J116" s="58">
        <v>0.94850632364615906</v>
      </c>
      <c r="K116" s="43">
        <v>1737.0479696826017</v>
      </c>
      <c r="L116" s="6">
        <v>9.2141175557355195E-2</v>
      </c>
      <c r="M116" s="58">
        <v>6.5286143107235608</v>
      </c>
      <c r="N116" s="6">
        <v>5.1654561140747202</v>
      </c>
      <c r="O116" s="58">
        <v>5.49513621900069</v>
      </c>
      <c r="P116" s="58">
        <v>16.501709389853001</v>
      </c>
      <c r="Q116" s="6">
        <v>4.9393168305733504</v>
      </c>
      <c r="R116" s="6">
        <v>0.63641063777309104</v>
      </c>
      <c r="S116" s="6">
        <v>13.765811755607</v>
      </c>
      <c r="T116" s="58">
        <v>2.3392914769912725</v>
      </c>
      <c r="U116" s="58">
        <v>17.7560426403431</v>
      </c>
      <c r="V116" s="58">
        <v>92.171256844737201</v>
      </c>
      <c r="W116" s="6">
        <v>0.12817393215811701</v>
      </c>
      <c r="X116" s="6">
        <v>3.2198554177397836</v>
      </c>
      <c r="Y116" s="6">
        <v>1.4666849499400072</v>
      </c>
      <c r="Z116" s="43">
        <v>532.02847241180712</v>
      </c>
      <c r="AA116" s="6">
        <v>1.0732781793464801</v>
      </c>
      <c r="AB116" s="6">
        <v>7.78795422609653</v>
      </c>
      <c r="AC116" s="6">
        <v>0.73628110971002403</v>
      </c>
      <c r="AD116" s="6">
        <v>2.2617253444760501</v>
      </c>
      <c r="AE116" s="43">
        <v>18.598360740022802</v>
      </c>
      <c r="AF116" s="6">
        <v>20.201171181822499</v>
      </c>
      <c r="AG116" s="43">
        <v>58.261867907306765</v>
      </c>
      <c r="AH116" s="43">
        <v>173.65399850682627</v>
      </c>
      <c r="AI116"/>
      <c r="AJ116" s="43">
        <v>35.1987038471784</v>
      </c>
      <c r="AK116" s="43">
        <v>66.921579726571494</v>
      </c>
      <c r="AL116" s="43">
        <v>7.5561753062880204</v>
      </c>
      <c r="AM116" s="43">
        <v>27.8087159258444</v>
      </c>
      <c r="AN116" s="58">
        <v>4.6882388594281501</v>
      </c>
      <c r="AO116" s="58">
        <v>0.97021435022706803</v>
      </c>
      <c r="AP116" s="58">
        <v>3.7784702909516099</v>
      </c>
      <c r="AQ116" s="6">
        <v>0.57896366290902501</v>
      </c>
      <c r="AR116" s="58">
        <v>3.2785991953519602</v>
      </c>
      <c r="AS116" s="6">
        <v>0.67223753178095602</v>
      </c>
      <c r="AT116" s="58">
        <v>1.9783119071997799</v>
      </c>
      <c r="AU116" s="6">
        <v>0.30019966635963502</v>
      </c>
      <c r="AV116" s="58">
        <v>2.0733376852210998</v>
      </c>
      <c r="AW116" s="6">
        <v>0.32871779504566701</v>
      </c>
      <c r="AX116" s="150">
        <v>1</v>
      </c>
    </row>
    <row r="117" spans="1:65" ht="12" customHeight="1">
      <c r="AN117" s="158"/>
      <c r="AO117" s="158"/>
      <c r="AP117" s="158"/>
      <c r="AR117" s="158"/>
      <c r="AS117" s="118"/>
      <c r="AT117" s="158"/>
      <c r="AU117" s="118"/>
      <c r="AV117" s="158"/>
      <c r="AW117" s="6"/>
    </row>
    <row r="118" spans="1:65" ht="12" customHeight="1">
      <c r="A118" s="130" t="s">
        <v>38</v>
      </c>
      <c r="B118" s="142" t="s">
        <v>56</v>
      </c>
      <c r="C118" s="142" t="s">
        <v>367</v>
      </c>
      <c r="E118" s="67">
        <v>37</v>
      </c>
      <c r="F118" s="130">
        <v>53.55</v>
      </c>
      <c r="G118" s="142">
        <v>106</v>
      </c>
      <c r="H118" s="130">
        <v>16.18</v>
      </c>
      <c r="J118" s="6">
        <v>1.2845841658879975</v>
      </c>
      <c r="K118" s="43">
        <v>2205.1828600510598</v>
      </c>
      <c r="L118" s="6">
        <v>3.0582405703991199E-2</v>
      </c>
      <c r="M118" s="58">
        <v>139.1538786643749</v>
      </c>
      <c r="N118" s="6">
        <v>0.44451145324001901</v>
      </c>
      <c r="O118" s="58">
        <v>57.995693575008097</v>
      </c>
      <c r="P118" s="58">
        <v>19.593682971464499</v>
      </c>
      <c r="Q118" s="6">
        <v>4.4818892203409701</v>
      </c>
      <c r="R118" s="6">
        <v>1.44942998032852</v>
      </c>
      <c r="S118" s="58">
        <v>12.392707699541999</v>
      </c>
      <c r="T118" s="58">
        <v>65.910109546416294</v>
      </c>
      <c r="U118" s="58">
        <v>10.7599705778265</v>
      </c>
      <c r="V118" s="58">
        <v>45.2298613495499</v>
      </c>
      <c r="W118" s="6">
        <v>5.3133967449133027E-2</v>
      </c>
      <c r="X118" s="58">
        <v>22.362246528723201</v>
      </c>
      <c r="Y118" s="58">
        <v>1.1417933789966599</v>
      </c>
      <c r="Z118" s="43">
        <v>719.760338522746</v>
      </c>
      <c r="AA118" s="6">
        <v>0.63818320741827095</v>
      </c>
      <c r="AB118" s="6">
        <v>4.2994686012081198</v>
      </c>
      <c r="AC118" s="6">
        <v>0.137617082759558</v>
      </c>
      <c r="AD118" s="6">
        <v>1.30192902678621</v>
      </c>
      <c r="AE118" s="58">
        <v>187.50013724195799</v>
      </c>
      <c r="AF118" s="58">
        <v>25.738322157809499</v>
      </c>
      <c r="AG118" s="43">
        <v>102.795432833484</v>
      </c>
      <c r="AH118" s="43">
        <v>173.043557257488</v>
      </c>
      <c r="AI118" s="6"/>
      <c r="AJ118" s="43">
        <v>40.115798281199098</v>
      </c>
      <c r="AK118" s="43">
        <v>79.379597478740607</v>
      </c>
      <c r="AL118" s="43">
        <v>9.7282012154742308</v>
      </c>
      <c r="AM118" s="43">
        <v>38.864100136700998</v>
      </c>
      <c r="AN118" s="58">
        <v>7.0598447795524297</v>
      </c>
      <c r="AO118" s="58">
        <v>1.9304804161542</v>
      </c>
      <c r="AP118" s="58">
        <v>6.1419269374290399</v>
      </c>
      <c r="AQ118" s="6">
        <v>0.84601966010142904</v>
      </c>
      <c r="AR118" s="58">
        <v>4.72182209236456</v>
      </c>
      <c r="AS118" s="6">
        <v>0.92333598030555297</v>
      </c>
      <c r="AT118" s="58">
        <v>2.4736270935153599</v>
      </c>
      <c r="AU118" s="6">
        <v>0.37241537185804902</v>
      </c>
      <c r="AV118" s="58">
        <v>2.2407916703876398</v>
      </c>
      <c r="AW118" s="6">
        <v>0.32811735510336898</v>
      </c>
      <c r="AX118" s="150">
        <v>1</v>
      </c>
      <c r="AZ118"/>
      <c r="BA118"/>
      <c r="BB118"/>
      <c r="BC118"/>
      <c r="BD118"/>
      <c r="BE118"/>
      <c r="BF118"/>
      <c r="BG118"/>
      <c r="BH118"/>
      <c r="BI118"/>
      <c r="BJ118"/>
      <c r="BK118"/>
      <c r="BL118"/>
      <c r="BM118"/>
    </row>
    <row r="119" spans="1:65" ht="12" customHeight="1">
      <c r="A119" s="130" t="s">
        <v>39</v>
      </c>
      <c r="B119" s="142" t="s">
        <v>57</v>
      </c>
      <c r="C119" s="142" t="s">
        <v>367</v>
      </c>
      <c r="E119" s="142">
        <v>37</v>
      </c>
      <c r="F119" s="130">
        <v>53.59</v>
      </c>
      <c r="G119" s="142">
        <v>106</v>
      </c>
      <c r="H119" s="130">
        <v>16.22</v>
      </c>
      <c r="J119" s="6">
        <v>0.61035774893771388</v>
      </c>
      <c r="K119" s="43">
        <v>1663.87956462589</v>
      </c>
      <c r="L119" s="6">
        <v>2.0207340074599001E-2</v>
      </c>
      <c r="M119" s="58">
        <v>6.9780205086806237</v>
      </c>
      <c r="N119" s="6">
        <v>0.98045725410245299</v>
      </c>
      <c r="O119" s="58">
        <v>7.4936232000121104</v>
      </c>
      <c r="P119" s="58">
        <v>20.412897488891101</v>
      </c>
      <c r="Q119" s="6">
        <v>5.5438348514883602</v>
      </c>
      <c r="R119" s="6">
        <v>2.2612992585777398</v>
      </c>
      <c r="S119" s="58">
        <v>15.5001396899351</v>
      </c>
      <c r="T119" s="58">
        <v>5.0034278157513601</v>
      </c>
      <c r="U119" s="58">
        <v>12.2039704561973</v>
      </c>
      <c r="V119" s="58">
        <v>63.134834236270997</v>
      </c>
      <c r="W119" s="6">
        <v>3.9634748939409922E-2</v>
      </c>
      <c r="X119" s="58">
        <v>6.4787928336845102</v>
      </c>
      <c r="Y119" s="58">
        <v>1.1864480270775599</v>
      </c>
      <c r="Z119" s="43">
        <v>801.74549200073102</v>
      </c>
      <c r="AA119" s="6">
        <v>0.86957407100734296</v>
      </c>
      <c r="AB119" s="6">
        <v>5.7261938559675398</v>
      </c>
      <c r="AC119" s="6">
        <v>0.25922335046851602</v>
      </c>
      <c r="AD119" s="6">
        <v>2.03742319343533</v>
      </c>
      <c r="AE119" s="58">
        <v>75.641080672366101</v>
      </c>
      <c r="AF119" s="58">
        <v>27.512284430048702</v>
      </c>
      <c r="AG119" s="43">
        <v>91.114710198195496</v>
      </c>
      <c r="AH119" s="43">
        <v>231.993880010666</v>
      </c>
      <c r="AI119" s="6"/>
      <c r="AJ119" s="43">
        <v>44.0149367480183</v>
      </c>
      <c r="AK119" s="43">
        <v>88.962242885485395</v>
      </c>
      <c r="AL119" s="43">
        <v>10.722291493600499</v>
      </c>
      <c r="AM119" s="43">
        <v>41.399893644038201</v>
      </c>
      <c r="AN119" s="58">
        <v>7.5162820894469897</v>
      </c>
      <c r="AO119" s="58">
        <v>2.0222154069693401</v>
      </c>
      <c r="AP119" s="58">
        <v>5.8816629982091602</v>
      </c>
      <c r="AQ119" s="6">
        <v>0.86512638260144104</v>
      </c>
      <c r="AR119" s="58">
        <v>4.9223449929161998</v>
      </c>
      <c r="AS119" s="6">
        <v>0.97728498818170495</v>
      </c>
      <c r="AT119" s="58">
        <v>2.7176842151071701</v>
      </c>
      <c r="AU119" s="6">
        <v>0.418943693788281</v>
      </c>
      <c r="AV119" s="58">
        <v>2.8263013062196398</v>
      </c>
      <c r="AW119" s="6">
        <v>0.42678218608823199</v>
      </c>
      <c r="AX119" s="150">
        <v>1</v>
      </c>
    </row>
    <row r="120" spans="1:65" ht="12" customHeight="1">
      <c r="A120" s="130" t="s">
        <v>410</v>
      </c>
      <c r="B120" s="142" t="s">
        <v>508</v>
      </c>
      <c r="C120" s="142" t="s">
        <v>496</v>
      </c>
      <c r="D120" s="150">
        <v>33.24</v>
      </c>
      <c r="E120" s="63">
        <v>37</v>
      </c>
      <c r="F120" s="152">
        <v>55.12</v>
      </c>
      <c r="G120" s="63">
        <v>106</v>
      </c>
      <c r="H120" s="152">
        <v>17.41</v>
      </c>
      <c r="J120" s="58">
        <v>1.2047662257828227</v>
      </c>
      <c r="K120" s="43">
        <v>1620.709532377133</v>
      </c>
      <c r="L120" s="6">
        <v>4.6942525575989186E-2</v>
      </c>
      <c r="M120" s="58">
        <v>28.529712241351469</v>
      </c>
      <c r="N120" s="6">
        <v>1.2296081202392799</v>
      </c>
      <c r="O120" s="58">
        <v>27.722116766409901</v>
      </c>
      <c r="P120" s="58">
        <v>18.368587520824299</v>
      </c>
      <c r="Q120" s="6">
        <v>4.2006551683487503</v>
      </c>
      <c r="R120" s="6">
        <v>1.02368242838767</v>
      </c>
      <c r="S120" s="6">
        <v>11.8151183946527</v>
      </c>
      <c r="T120" s="58">
        <v>23.178893680797309</v>
      </c>
      <c r="U120" s="58">
        <v>12.1883380443583</v>
      </c>
      <c r="V120" s="58">
        <v>37.543511421152402</v>
      </c>
      <c r="W120" s="6">
        <v>6.76184229948327E-2</v>
      </c>
      <c r="X120" s="6">
        <v>10.662020306162299</v>
      </c>
      <c r="Y120" s="6">
        <v>1.1886869054890052</v>
      </c>
      <c r="Z120" s="43">
        <v>1506.0087701700884</v>
      </c>
      <c r="AA120" s="6">
        <v>0.905652314382698</v>
      </c>
      <c r="AB120" s="6">
        <v>5.1934857285692404</v>
      </c>
      <c r="AC120" s="6">
        <v>0.34270578860554901</v>
      </c>
      <c r="AD120" s="6">
        <v>1.5231297042121099</v>
      </c>
      <c r="AE120" s="43">
        <v>110.207703764529</v>
      </c>
      <c r="AF120" s="6">
        <v>17.176896103421001</v>
      </c>
      <c r="AG120" s="43">
        <v>70.664300765770847</v>
      </c>
      <c r="AH120" s="43">
        <v>175.13548322847623</v>
      </c>
      <c r="AI120"/>
      <c r="AJ120" s="43">
        <v>37.191436466350197</v>
      </c>
      <c r="AK120" s="43">
        <v>70.952570826274695</v>
      </c>
      <c r="AL120" s="43">
        <v>8.6079503215418498</v>
      </c>
      <c r="AM120" s="43">
        <v>33.456130637434903</v>
      </c>
      <c r="AN120" s="58">
        <v>5.5955935519931401</v>
      </c>
      <c r="AO120" s="58">
        <v>1.6014749177091501</v>
      </c>
      <c r="AP120" s="58">
        <v>4.4389836007514001</v>
      </c>
      <c r="AQ120" s="6">
        <v>0.60505204776945598</v>
      </c>
      <c r="AR120" s="58">
        <v>3.3129525912916402</v>
      </c>
      <c r="AS120" s="6">
        <v>0.63455499325186104</v>
      </c>
      <c r="AT120" s="58">
        <v>1.6798008370875099</v>
      </c>
      <c r="AU120" s="6">
        <v>0.24944859871593</v>
      </c>
      <c r="AV120" s="58">
        <v>1.5951195112758101</v>
      </c>
      <c r="AW120" s="6">
        <v>0.24467277446649099</v>
      </c>
      <c r="AX120" s="150">
        <v>1</v>
      </c>
    </row>
    <row r="121" spans="1:65" ht="15">
      <c r="A121" s="130" t="s">
        <v>47</v>
      </c>
      <c r="B121" s="142" t="s">
        <v>58</v>
      </c>
      <c r="C121" s="63" t="s">
        <v>510</v>
      </c>
      <c r="D121" s="150">
        <v>33.450000000000003</v>
      </c>
      <c r="E121" s="67">
        <v>37</v>
      </c>
      <c r="F121" s="130">
        <v>56.62</v>
      </c>
      <c r="G121" s="142">
        <v>106</v>
      </c>
      <c r="H121" s="130">
        <v>16.54</v>
      </c>
      <c r="J121"/>
      <c r="K121" s="43">
        <v>1284.6647895158901</v>
      </c>
      <c r="L121" s="6">
        <v>7.0562639820665796E-2</v>
      </c>
      <c r="M121" s="58">
        <v>5.0047530337833326</v>
      </c>
      <c r="N121" s="6">
        <v>0.70483194563710705</v>
      </c>
      <c r="O121" s="58">
        <v>2.3347521840577299</v>
      </c>
      <c r="P121" s="58">
        <v>17.9956040525446</v>
      </c>
      <c r="Q121" s="6">
        <v>4.6454345440969602</v>
      </c>
      <c r="R121" s="6">
        <v>0.88583750859093702</v>
      </c>
      <c r="S121" s="58">
        <v>13.5755743027776</v>
      </c>
      <c r="T121" s="58">
        <v>3.3728772207743898</v>
      </c>
      <c r="U121" s="58">
        <v>19.7662280076173</v>
      </c>
      <c r="V121" s="58">
        <v>81.024410481316394</v>
      </c>
      <c r="W121" s="6">
        <v>0.17419465715440199</v>
      </c>
      <c r="X121" s="58">
        <v>3.4022661522098301</v>
      </c>
      <c r="Y121" s="58">
        <v>1.9110722461590399</v>
      </c>
      <c r="Z121" s="43">
        <v>373.01938686750401</v>
      </c>
      <c r="AA121" s="6">
        <v>0.76639243981013006</v>
      </c>
      <c r="AB121" s="6">
        <v>6.8184795522496104</v>
      </c>
      <c r="AC121" s="6">
        <v>0.50605988029087101</v>
      </c>
      <c r="AD121" s="6">
        <v>2.2586022905243999</v>
      </c>
      <c r="AE121" s="58">
        <v>20.214614682019501</v>
      </c>
      <c r="AF121" s="58">
        <v>17.783009648072198</v>
      </c>
      <c r="AG121" s="254"/>
      <c r="AH121" s="43">
        <v>182.53858389005001</v>
      </c>
      <c r="AI121" s="6"/>
      <c r="AJ121" s="43">
        <v>38.839797476358797</v>
      </c>
      <c r="AK121" s="43">
        <v>83.341357212510601</v>
      </c>
      <c r="AL121" s="43">
        <v>9.1556943706528902</v>
      </c>
      <c r="AM121" s="43">
        <v>31.229959179248901</v>
      </c>
      <c r="AN121" s="58">
        <v>5.1148643647364302</v>
      </c>
      <c r="AO121" s="58">
        <v>1.17534804156907</v>
      </c>
      <c r="AP121" s="58">
        <v>3.8077204326334799</v>
      </c>
      <c r="AQ121" s="6">
        <v>0.56639701414097998</v>
      </c>
      <c r="AR121" s="58">
        <v>3.02996044672757</v>
      </c>
      <c r="AS121" s="6">
        <v>0.56695939149434804</v>
      </c>
      <c r="AT121" s="58">
        <v>1.6904158808435901</v>
      </c>
      <c r="AU121" s="6">
        <v>0.24434876781085099</v>
      </c>
      <c r="AV121" s="58">
        <v>1.6748708656807301</v>
      </c>
      <c r="AW121" s="6">
        <v>0.26444729225560498</v>
      </c>
      <c r="AX121" s="150">
        <v>1</v>
      </c>
    </row>
    <row r="122" spans="1:65">
      <c r="J122"/>
      <c r="K122"/>
      <c r="L122"/>
      <c r="M122"/>
      <c r="N122"/>
      <c r="O122"/>
      <c r="P122"/>
      <c r="Q122"/>
      <c r="R122"/>
      <c r="S122"/>
      <c r="T122"/>
      <c r="U122"/>
      <c r="V122"/>
      <c r="W122"/>
      <c r="X122"/>
      <c r="Y122"/>
      <c r="Z122"/>
      <c r="AA122"/>
      <c r="AB122"/>
      <c r="AC122"/>
      <c r="AD122"/>
      <c r="AE122"/>
      <c r="AF122"/>
      <c r="AG122"/>
      <c r="AH122"/>
      <c r="AI122"/>
      <c r="AJ122" s="43"/>
      <c r="AK122" s="43"/>
      <c r="AL122" s="43"/>
      <c r="AM122" s="43"/>
      <c r="AN122" s="58"/>
      <c r="AO122" s="158"/>
      <c r="AP122" s="158"/>
      <c r="AQ122" s="6"/>
      <c r="AR122" s="158"/>
      <c r="AS122" s="6"/>
      <c r="AT122" s="58"/>
      <c r="AU122" s="6"/>
      <c r="AV122" s="58"/>
      <c r="AW122" s="6"/>
    </row>
    <row r="123" spans="1:65">
      <c r="A123" s="57" t="s">
        <v>485</v>
      </c>
      <c r="E123" s="63"/>
      <c r="J123"/>
      <c r="K123"/>
      <c r="L123"/>
      <c r="M123"/>
      <c r="N123"/>
      <c r="O123"/>
      <c r="P123"/>
      <c r="Q123"/>
      <c r="R123"/>
      <c r="S123"/>
      <c r="T123"/>
      <c r="U123"/>
      <c r="V123"/>
      <c r="W123"/>
      <c r="X123"/>
      <c r="Y123"/>
      <c r="Z123"/>
      <c r="AA123"/>
      <c r="AB123"/>
      <c r="AC123"/>
      <c r="AD123"/>
      <c r="AE123"/>
      <c r="AF123"/>
      <c r="AG123"/>
      <c r="AH123"/>
      <c r="AI123"/>
      <c r="AJ123" s="43"/>
      <c r="AK123" s="43"/>
      <c r="AL123" s="43"/>
      <c r="AM123" s="43"/>
      <c r="AN123" s="58"/>
      <c r="AO123" s="158"/>
      <c r="AP123" s="158"/>
      <c r="AQ123" s="6"/>
      <c r="AR123" s="158"/>
      <c r="AS123" s="6"/>
      <c r="AT123" s="58"/>
      <c r="AU123" s="6"/>
      <c r="AV123" s="58"/>
      <c r="AW123" s="6"/>
    </row>
    <row r="124" spans="1:65" ht="12" customHeight="1">
      <c r="A124" s="130" t="s">
        <v>31</v>
      </c>
      <c r="B124" s="142" t="s">
        <v>490</v>
      </c>
      <c r="C124" s="142" t="s">
        <v>418</v>
      </c>
      <c r="D124" s="150">
        <v>33.159999999999997</v>
      </c>
      <c r="E124" s="142">
        <v>37</v>
      </c>
      <c r="F124" s="130">
        <v>58.25</v>
      </c>
      <c r="G124" s="142">
        <v>106</v>
      </c>
      <c r="H124" s="130">
        <v>17.02</v>
      </c>
      <c r="J124" s="6">
        <v>0.93385787251750885</v>
      </c>
      <c r="K124" s="43">
        <v>1663.1700430201799</v>
      </c>
      <c r="L124" s="6">
        <v>5.3195554553268298E-2</v>
      </c>
      <c r="M124" s="58">
        <v>49.776974724929303</v>
      </c>
      <c r="N124" s="6">
        <v>0.91511517293831501</v>
      </c>
      <c r="O124" s="58">
        <v>25.969683322012699</v>
      </c>
      <c r="P124" s="58">
        <v>18.564417182816001</v>
      </c>
      <c r="Q124" s="6">
        <v>4.5746888066824303</v>
      </c>
      <c r="R124" s="6">
        <v>0.82455011596854999</v>
      </c>
      <c r="S124" s="58">
        <v>9.6894791228628101</v>
      </c>
      <c r="T124" s="58">
        <v>28.008263761030602</v>
      </c>
      <c r="U124" s="58">
        <v>23.245197518178699</v>
      </c>
      <c r="V124" s="58">
        <v>66.844893763010901</v>
      </c>
      <c r="W124" s="6">
        <v>0.18675846918832087</v>
      </c>
      <c r="X124" s="58">
        <v>8.4501105896258402</v>
      </c>
      <c r="Y124" s="58">
        <v>1.0372862114908099</v>
      </c>
      <c r="Z124" s="43">
        <v>770.287227288488</v>
      </c>
      <c r="AA124" s="6">
        <v>0.66526887381080102</v>
      </c>
      <c r="AB124" s="6">
        <v>8.1274451072410798</v>
      </c>
      <c r="AC124" s="6">
        <v>0.290033192096187</v>
      </c>
      <c r="AD124" s="6">
        <v>2.4930314579181601</v>
      </c>
      <c r="AE124" s="58">
        <v>80.500217622452993</v>
      </c>
      <c r="AF124" s="58">
        <v>16.7866215479477</v>
      </c>
      <c r="AG124" s="43">
        <v>66.576560271770006</v>
      </c>
      <c r="AH124" s="43">
        <v>167.79971001410601</v>
      </c>
      <c r="AI124" s="6"/>
      <c r="AJ124" s="43">
        <v>48.1308326146589</v>
      </c>
      <c r="AK124" s="43">
        <v>96.464566875446494</v>
      </c>
      <c r="AL124" s="43">
        <v>10.9579720762062</v>
      </c>
      <c r="AM124" s="43">
        <v>39.929676884311803</v>
      </c>
      <c r="AN124" s="58">
        <v>6.5306792965017904</v>
      </c>
      <c r="AO124" s="58">
        <v>1.53427517095827</v>
      </c>
      <c r="AP124" s="58">
        <v>5.1889700868729296</v>
      </c>
      <c r="AQ124" s="6">
        <v>0.72576520851094295</v>
      </c>
      <c r="AR124" s="58">
        <v>4.1439473899642998</v>
      </c>
      <c r="AS124" s="6">
        <v>0.83695694530015796</v>
      </c>
      <c r="AT124" s="58">
        <v>2.5264710737567699</v>
      </c>
      <c r="AU124" s="6">
        <v>0.39881650551009801</v>
      </c>
      <c r="AV124" s="58">
        <v>2.6123997804889001</v>
      </c>
      <c r="AW124" s="6">
        <v>0.407302692191088</v>
      </c>
      <c r="AX124" s="150">
        <v>1</v>
      </c>
    </row>
    <row r="125" spans="1:65" ht="12" customHeight="1">
      <c r="J125"/>
      <c r="K125"/>
      <c r="L125"/>
      <c r="M125"/>
      <c r="N125"/>
      <c r="O125"/>
      <c r="P125"/>
      <c r="Q125"/>
      <c r="R125"/>
      <c r="S125"/>
      <c r="T125"/>
      <c r="U125"/>
      <c r="V125"/>
      <c r="W125"/>
      <c r="X125"/>
      <c r="Y125"/>
      <c r="Z125"/>
      <c r="AA125"/>
      <c r="AB125"/>
      <c r="AC125"/>
      <c r="AD125"/>
      <c r="AE125"/>
      <c r="AF125"/>
      <c r="AG125"/>
      <c r="AH125"/>
      <c r="AI125"/>
      <c r="AJ125" s="43"/>
      <c r="AK125" s="43"/>
      <c r="AL125" s="43"/>
      <c r="AM125" s="43"/>
      <c r="AN125" s="58"/>
      <c r="AO125" s="158"/>
      <c r="AP125" s="158"/>
      <c r="AQ125" s="6"/>
      <c r="AR125" s="158"/>
      <c r="AS125" s="6"/>
      <c r="AT125" s="58"/>
      <c r="AU125" s="6"/>
      <c r="AV125" s="58"/>
      <c r="AW125" s="6"/>
    </row>
    <row r="126" spans="1:65">
      <c r="A126" s="130" t="s">
        <v>225</v>
      </c>
      <c r="B126" s="130" t="s">
        <v>512</v>
      </c>
      <c r="C126" s="130" t="s">
        <v>170</v>
      </c>
      <c r="D126" s="150">
        <v>33.78</v>
      </c>
      <c r="E126" s="157">
        <v>38</v>
      </c>
      <c r="F126" s="152">
        <v>0.65</v>
      </c>
      <c r="G126" s="142">
        <v>106</v>
      </c>
      <c r="H126" s="152">
        <v>16.41</v>
      </c>
      <c r="I126" s="130"/>
      <c r="J126"/>
      <c r="K126"/>
      <c r="L126"/>
      <c r="M126"/>
      <c r="N126"/>
      <c r="O126"/>
      <c r="P126"/>
      <c r="Q126"/>
      <c r="R126"/>
      <c r="S126"/>
      <c r="T126"/>
      <c r="U126"/>
      <c r="V126"/>
      <c r="W126"/>
      <c r="X126"/>
      <c r="Y126"/>
      <c r="Z126"/>
      <c r="AA126"/>
      <c r="AB126"/>
      <c r="AC126"/>
      <c r="AD126"/>
      <c r="AE126"/>
      <c r="AF126"/>
      <c r="AG126"/>
      <c r="AH126"/>
      <c r="AI126"/>
      <c r="AJ126" s="43"/>
      <c r="AK126" s="43"/>
      <c r="AL126" s="43"/>
      <c r="AM126" s="43"/>
      <c r="AN126" s="58"/>
      <c r="AO126" s="158"/>
      <c r="AP126" s="158"/>
      <c r="AQ126" s="6"/>
      <c r="AR126" s="158"/>
      <c r="AS126" s="6"/>
      <c r="AT126" s="58"/>
      <c r="AU126" s="6"/>
      <c r="AV126" s="58"/>
      <c r="AW126" s="6"/>
      <c r="AX126" s="150">
        <v>2</v>
      </c>
    </row>
    <row r="127" spans="1:65">
      <c r="A127" s="130" t="s">
        <v>227</v>
      </c>
      <c r="B127" s="130" t="s">
        <v>228</v>
      </c>
      <c r="C127" s="130" t="s">
        <v>423</v>
      </c>
      <c r="D127" s="156">
        <v>33.72</v>
      </c>
      <c r="E127" s="157">
        <v>37</v>
      </c>
      <c r="F127" s="152">
        <v>57.96</v>
      </c>
      <c r="G127" s="142">
        <v>106</v>
      </c>
      <c r="H127" s="152">
        <v>11.99</v>
      </c>
      <c r="I127" s="130"/>
      <c r="J127"/>
      <c r="K127"/>
      <c r="L127"/>
      <c r="M127"/>
      <c r="N127"/>
      <c r="O127"/>
      <c r="P127"/>
      <c r="Q127"/>
      <c r="R127"/>
      <c r="S127"/>
      <c r="T127"/>
      <c r="U127"/>
      <c r="V127"/>
      <c r="W127"/>
      <c r="X127"/>
      <c r="Y127"/>
      <c r="Z127"/>
      <c r="AA127"/>
      <c r="AB127"/>
      <c r="AC127"/>
      <c r="AD127"/>
      <c r="AE127"/>
      <c r="AF127"/>
      <c r="AG127"/>
      <c r="AH127"/>
      <c r="AI127"/>
      <c r="AJ127" s="43"/>
      <c r="AK127" s="43"/>
      <c r="AL127" s="43"/>
      <c r="AM127" s="43"/>
      <c r="AN127" s="58"/>
      <c r="AO127" s="158"/>
      <c r="AP127" s="158"/>
      <c r="AQ127" s="6"/>
      <c r="AR127" s="158"/>
      <c r="AS127" s="6"/>
      <c r="AT127" s="58"/>
      <c r="AU127" s="6"/>
      <c r="AV127" s="58"/>
      <c r="AW127" s="6"/>
      <c r="AX127" s="150">
        <v>2</v>
      </c>
    </row>
    <row r="128" spans="1:65">
      <c r="A128" s="130" t="s">
        <v>226</v>
      </c>
      <c r="B128" s="130" t="s">
        <v>491</v>
      </c>
      <c r="C128" s="142" t="s">
        <v>370</v>
      </c>
      <c r="D128" s="150">
        <v>30.86</v>
      </c>
      <c r="E128" s="157">
        <v>37</v>
      </c>
      <c r="F128" s="152">
        <v>59.18</v>
      </c>
      <c r="G128" s="142">
        <v>106</v>
      </c>
      <c r="H128" s="152">
        <v>12.9</v>
      </c>
      <c r="I128" s="130"/>
      <c r="J128"/>
      <c r="K128"/>
      <c r="L128"/>
      <c r="M128"/>
      <c r="N128"/>
      <c r="O128"/>
      <c r="P128"/>
      <c r="Q128"/>
      <c r="R128"/>
      <c r="S128"/>
      <c r="T128"/>
      <c r="U128"/>
      <c r="V128"/>
      <c r="W128"/>
      <c r="X128"/>
      <c r="Y128"/>
      <c r="Z128"/>
      <c r="AA128"/>
      <c r="AB128"/>
      <c r="AC128"/>
      <c r="AD128"/>
      <c r="AE128"/>
      <c r="AF128"/>
      <c r="AG128"/>
      <c r="AH128"/>
      <c r="AI128"/>
      <c r="AJ128" s="43"/>
      <c r="AK128" s="43"/>
      <c r="AL128" s="43"/>
      <c r="AM128" s="43"/>
      <c r="AN128" s="58"/>
      <c r="AO128" s="158"/>
      <c r="AP128" s="158"/>
      <c r="AQ128" s="6"/>
      <c r="AR128" s="158"/>
      <c r="AS128" s="6"/>
      <c r="AT128" s="58"/>
      <c r="AU128" s="6"/>
      <c r="AV128" s="58"/>
      <c r="AW128" s="6"/>
      <c r="AX128" s="150">
        <v>2</v>
      </c>
    </row>
    <row r="129" spans="1:50">
      <c r="A129" s="130" t="s">
        <v>32</v>
      </c>
      <c r="B129" s="142" t="s">
        <v>371</v>
      </c>
      <c r="C129" s="142" t="s">
        <v>370</v>
      </c>
      <c r="D129" s="156">
        <v>35.200000000000003</v>
      </c>
      <c r="E129" s="142">
        <v>37</v>
      </c>
      <c r="F129" s="130">
        <v>59.38</v>
      </c>
      <c r="G129" s="142">
        <v>106</v>
      </c>
      <c r="H129" s="130">
        <v>14.51</v>
      </c>
      <c r="J129" s="6">
        <v>1.134833684910882</v>
      </c>
      <c r="K129" s="43">
        <v>1423.64837427561</v>
      </c>
      <c r="L129" s="6">
        <v>4.2179060487117802E-2</v>
      </c>
      <c r="M129" s="58">
        <v>21.343717804535284</v>
      </c>
      <c r="N129" s="6">
        <v>1.1362663144690499</v>
      </c>
      <c r="O129" s="58">
        <v>20.234740404358199</v>
      </c>
      <c r="P129" s="58">
        <v>19.373932384329599</v>
      </c>
      <c r="Q129" s="6">
        <v>5.19223511637174</v>
      </c>
      <c r="R129" s="6">
        <v>0.86928639201772995</v>
      </c>
      <c r="S129" s="58">
        <v>11.515570991088399</v>
      </c>
      <c r="T129" s="58">
        <v>11.1336875075324</v>
      </c>
      <c r="U129" s="58">
        <v>19.608037827521599</v>
      </c>
      <c r="V129" s="58">
        <v>69.761282784227404</v>
      </c>
      <c r="W129" s="6">
        <v>0.14479973676712368</v>
      </c>
      <c r="X129" s="58">
        <v>6.6111113869213298</v>
      </c>
      <c r="Y129" s="58">
        <v>1.05101830982013</v>
      </c>
      <c r="Z129" s="43">
        <v>659.43961015267496</v>
      </c>
      <c r="AA129" s="6">
        <v>0.71721617010114702</v>
      </c>
      <c r="AB129" s="6">
        <v>7.8331151585739702</v>
      </c>
      <c r="AC129" s="6">
        <v>0.22806757082428</v>
      </c>
      <c r="AD129" s="6">
        <v>2.3639339332805398</v>
      </c>
      <c r="AE129" s="58">
        <v>63.564963045725598</v>
      </c>
      <c r="AF129" s="58">
        <v>16.410243475308899</v>
      </c>
      <c r="AG129" s="43">
        <v>55.669870556460602</v>
      </c>
      <c r="AH129" s="43">
        <v>180.49950690249599</v>
      </c>
      <c r="AI129" s="6"/>
      <c r="AJ129" s="43">
        <v>36.390352825021097</v>
      </c>
      <c r="AK129" s="43">
        <v>69.776774820859401</v>
      </c>
      <c r="AL129" s="43">
        <v>8.0154298406184203</v>
      </c>
      <c r="AM129" s="43">
        <v>28.990876236498099</v>
      </c>
      <c r="AN129" s="58">
        <v>4.9705521046446597</v>
      </c>
      <c r="AO129" s="58">
        <v>1.10875510163458</v>
      </c>
      <c r="AP129" s="58">
        <v>3.8771007682979901</v>
      </c>
      <c r="AQ129" s="6">
        <v>0.534054452073499</v>
      </c>
      <c r="AR129" s="58">
        <v>2.95167082730257</v>
      </c>
      <c r="AS129" s="6">
        <v>0.57710070318074402</v>
      </c>
      <c r="AT129" s="58">
        <v>1.57590520854978</v>
      </c>
      <c r="AU129" s="6">
        <v>0.249459720540921</v>
      </c>
      <c r="AV129" s="58">
        <v>1.5140062730349999</v>
      </c>
      <c r="AW129" s="6">
        <v>0.23898018567813401</v>
      </c>
      <c r="AX129" s="150">
        <v>1</v>
      </c>
    </row>
    <row r="130" spans="1:50">
      <c r="A130" s="148" t="s">
        <v>27</v>
      </c>
      <c r="B130" s="147" t="s">
        <v>483</v>
      </c>
      <c r="C130" s="147" t="s">
        <v>511</v>
      </c>
      <c r="D130" s="167">
        <v>34.909999999999997</v>
      </c>
      <c r="E130" s="147">
        <v>37</v>
      </c>
      <c r="F130" s="148">
        <v>54.82</v>
      </c>
      <c r="G130" s="147">
        <v>106</v>
      </c>
      <c r="H130" s="148">
        <v>13.27</v>
      </c>
      <c r="I130" s="147"/>
      <c r="J130" s="125">
        <v>1.1608905969668653</v>
      </c>
      <c r="K130" s="266">
        <v>1451.24599478255</v>
      </c>
      <c r="L130" s="125">
        <v>2.4949076933564198E-3</v>
      </c>
      <c r="M130" s="265">
        <v>1.2380260337356601</v>
      </c>
      <c r="N130" s="125">
        <v>1.0009545325046001</v>
      </c>
      <c r="O130" s="265">
        <v>4.6328935183234297</v>
      </c>
      <c r="P130" s="265">
        <v>19.1558446336062</v>
      </c>
      <c r="Q130" s="125">
        <v>5.91284268026528</v>
      </c>
      <c r="R130" s="125">
        <v>1.51053016351938</v>
      </c>
      <c r="S130" s="265">
        <v>16.2180973887444</v>
      </c>
      <c r="T130" s="265">
        <v>2.7981315566263798</v>
      </c>
      <c r="U130" s="265">
        <v>20.564812026832001</v>
      </c>
      <c r="V130" s="265">
        <v>70.171104659615494</v>
      </c>
      <c r="W130" s="125">
        <v>7.6065326208768963E-2</v>
      </c>
      <c r="X130" s="265">
        <v>4.1413247000877904</v>
      </c>
      <c r="Y130" s="265">
        <v>1.39272297301994</v>
      </c>
      <c r="Z130" s="266">
        <v>474.48195330213002</v>
      </c>
      <c r="AA130" s="125">
        <v>0.92249523304564096</v>
      </c>
      <c r="AB130" s="125">
        <v>8.2789089047849593</v>
      </c>
      <c r="AC130" s="125">
        <v>0.38556526107599098</v>
      </c>
      <c r="AD130" s="125">
        <v>2.3536909310746501</v>
      </c>
      <c r="AE130" s="265">
        <v>24.957103643085301</v>
      </c>
      <c r="AF130" s="265">
        <v>19.778828787018199</v>
      </c>
      <c r="AG130" s="266">
        <v>63.9514618444626</v>
      </c>
      <c r="AH130" s="266">
        <v>218.05540136085301</v>
      </c>
      <c r="AI130" s="125"/>
      <c r="AJ130" s="266">
        <v>40.8174188631072</v>
      </c>
      <c r="AK130" s="266">
        <v>80.249096263875202</v>
      </c>
      <c r="AL130" s="266">
        <v>9.0460957096816692</v>
      </c>
      <c r="AM130" s="266">
        <v>33.222482122779198</v>
      </c>
      <c r="AN130" s="265">
        <v>5.6590197789931196</v>
      </c>
      <c r="AO130" s="265">
        <v>1.2893048524725399</v>
      </c>
      <c r="AP130" s="265">
        <v>4.3199273284286601</v>
      </c>
      <c r="AQ130" s="125">
        <v>0.62099149059423697</v>
      </c>
      <c r="AR130" s="265">
        <v>3.4539445791279202</v>
      </c>
      <c r="AS130" s="125">
        <v>0.66307920601503301</v>
      </c>
      <c r="AT130" s="265">
        <v>1.91070869820794</v>
      </c>
      <c r="AU130" s="125">
        <v>0.29501181989105402</v>
      </c>
      <c r="AV130" s="265">
        <v>2.0156071401757099</v>
      </c>
      <c r="AW130" s="125">
        <v>0.30654904648207099</v>
      </c>
      <c r="AX130" s="167">
        <v>1</v>
      </c>
    </row>
    <row r="131" spans="1:50">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s="6"/>
      <c r="AR131"/>
      <c r="AS131"/>
    </row>
    <row r="132" spans="1:50">
      <c r="A132" s="130" t="s">
        <v>1392</v>
      </c>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s="6"/>
      <c r="AR132"/>
      <c r="AS132"/>
    </row>
    <row r="133" spans="1:50">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s="6"/>
      <c r="AR133"/>
      <c r="AS133"/>
    </row>
    <row r="134" spans="1:50">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s="6"/>
      <c r="AR134"/>
      <c r="AS134"/>
    </row>
  </sheetData>
  <sortState xmlns:xlrd2="http://schemas.microsoft.com/office/spreadsheetml/2017/richdata2" ref="A1:AJ51">
    <sortCondition ref="J44:J57"/>
  </sortState>
  <mergeCells count="4">
    <mergeCell ref="E2:F2"/>
    <mergeCell ref="G2:H2"/>
    <mergeCell ref="E83:F83"/>
    <mergeCell ref="G83:H83"/>
  </mergeCells>
  <phoneticPr fontId="4" type="noConversion"/>
  <pageMargins left="0.28999999999999998" right="0.28999999999999998" top="0.73" bottom="0.73" header="0.51" footer="0.51"/>
  <pageSetup scale="45" orientation="landscape"/>
  <extLst>
    <ext xmlns:mx="http://schemas.microsoft.com/office/mac/excel/2008/main" uri="{64002731-A6B0-56B0-2670-7721B7C09600}">
      <mx:PLV Mode="0"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135AC-074A-D240-942C-C9E06719FA59}">
  <sheetPr>
    <pageSetUpPr fitToPage="1"/>
  </sheetPr>
  <dimension ref="A1:BP134"/>
  <sheetViews>
    <sheetView zoomScale="125" zoomScaleNormal="125" workbookViewId="0">
      <pane ySplit="2" topLeftCell="A3" activePane="bottomLeft" state="frozen"/>
      <selection activeCell="E1" sqref="E1"/>
      <selection pane="bottomLeft" activeCell="D3" sqref="D3"/>
    </sheetView>
  </sheetViews>
  <sheetFormatPr defaultColWidth="8.85546875" defaultRowHeight="12.75"/>
  <cols>
    <col min="1" max="1" width="13.42578125" style="63" customWidth="1"/>
    <col min="2" max="2" width="12.140625" style="63" customWidth="1"/>
    <col min="3" max="3" width="10.7109375" style="63" customWidth="1"/>
    <col min="4" max="4" width="13" style="63" customWidth="1"/>
    <col min="5" max="5" width="24.28515625" style="63" customWidth="1"/>
    <col min="6" max="6" width="13.7109375" style="63" customWidth="1"/>
    <col min="7" max="7" width="23.7109375" style="63" customWidth="1"/>
    <col min="8" max="8" width="7.7109375" style="64" customWidth="1"/>
    <col min="9" max="9" width="1.7109375" style="63" customWidth="1"/>
    <col min="10" max="10" width="6" style="63" bestFit="1" customWidth="1"/>
    <col min="11" max="11" width="5.28515625" style="63" customWidth="1"/>
    <col min="12" max="12" width="5.42578125" style="63" customWidth="1"/>
    <col min="13" max="13" width="5.28515625" style="63" customWidth="1"/>
    <col min="14" max="14" width="4.85546875" style="63" customWidth="1"/>
    <col min="15" max="15" width="5.42578125" style="63" bestFit="1" customWidth="1"/>
    <col min="16" max="16" width="4.7109375" style="63" customWidth="1"/>
    <col min="17" max="17" width="5.28515625" style="63" customWidth="1"/>
    <col min="18" max="18" width="4.7109375" style="63" customWidth="1"/>
    <col min="19" max="19" width="5.85546875" style="63" bestFit="1" customWidth="1"/>
    <col min="20" max="20" width="6.28515625" style="63" customWidth="1"/>
    <col min="21" max="21" width="7" style="63" customWidth="1"/>
    <col min="22" max="22" width="5.85546875" style="63" customWidth="1"/>
    <col min="23" max="23" width="2" style="63" customWidth="1"/>
    <col min="24" max="24" width="3.85546875" style="63" customWidth="1"/>
    <col min="25" max="25" width="4.28515625" style="63" customWidth="1"/>
    <col min="26" max="26" width="4.7109375" style="63" customWidth="1"/>
    <col min="27" max="27" width="3.85546875" style="215" customWidth="1"/>
    <col min="28" max="28" width="4.140625" style="63" customWidth="1"/>
    <col min="29" max="29" width="4.42578125" style="63" customWidth="1"/>
    <col min="30" max="30" width="4.140625" style="63" customWidth="1"/>
    <col min="31" max="31" width="4" style="63" customWidth="1"/>
    <col min="32" max="32" width="5.28515625" style="63" customWidth="1"/>
    <col min="33" max="33" width="4.42578125" style="63" customWidth="1"/>
    <col min="34" max="34" width="4.140625" style="63" customWidth="1"/>
    <col min="35" max="35" width="4" style="63" customWidth="1"/>
    <col min="36" max="36" width="3.85546875" style="63" customWidth="1"/>
    <col min="37" max="37" width="4.42578125" style="215" customWidth="1"/>
    <col min="38" max="38" width="4.42578125" style="63" customWidth="1"/>
    <col min="39" max="39" width="3.85546875" style="63" customWidth="1"/>
    <col min="40" max="40" width="4.28515625" style="63" customWidth="1"/>
    <col min="41" max="41" width="3.7109375" style="63" customWidth="1"/>
    <col min="42" max="42" width="4.28515625" style="63" customWidth="1"/>
    <col min="43" max="46" width="5.28515625" style="63" customWidth="1"/>
    <col min="47" max="47" width="5.28515625" style="194" customWidth="1"/>
    <col min="48" max="51" width="5.28515625" style="63" customWidth="1"/>
    <col min="52" max="52" width="4.140625" style="215" customWidth="1"/>
    <col min="53" max="57" width="9" style="63" bestFit="1" customWidth="1"/>
    <col min="58" max="16384" width="8.85546875" style="63"/>
  </cols>
  <sheetData>
    <row r="1" spans="1:68" s="126" customFormat="1" ht="13.5" thickBot="1">
      <c r="A1" s="211" t="s">
        <v>1035</v>
      </c>
      <c r="H1" s="212"/>
      <c r="AA1" s="213"/>
      <c r="AK1" s="213"/>
      <c r="AU1" s="214"/>
      <c r="AZ1" s="213"/>
    </row>
    <row r="2" spans="1:68" s="179" customFormat="1" ht="13.5" thickTop="1">
      <c r="A2" s="179" t="s">
        <v>1036</v>
      </c>
      <c r="B2" s="179" t="s">
        <v>1037</v>
      </c>
      <c r="C2" s="179" t="s">
        <v>1374</v>
      </c>
      <c r="D2" s="179" t="s">
        <v>1375</v>
      </c>
      <c r="E2" s="179" t="s">
        <v>1038</v>
      </c>
      <c r="F2" s="179" t="s">
        <v>1039</v>
      </c>
      <c r="G2" s="179" t="s">
        <v>1040</v>
      </c>
      <c r="H2" s="216" t="s">
        <v>94</v>
      </c>
      <c r="J2" s="179" t="s">
        <v>339</v>
      </c>
      <c r="K2" s="179" t="s">
        <v>1041</v>
      </c>
      <c r="L2" s="217" t="s">
        <v>340</v>
      </c>
      <c r="M2" s="218" t="s">
        <v>1042</v>
      </c>
      <c r="N2" s="179" t="s">
        <v>2</v>
      </c>
      <c r="O2" s="179" t="s">
        <v>3</v>
      </c>
      <c r="P2" s="179" t="s">
        <v>1043</v>
      </c>
      <c r="Q2" s="179" t="s">
        <v>342</v>
      </c>
      <c r="R2" s="179" t="s">
        <v>343</v>
      </c>
      <c r="S2" s="179" t="s">
        <v>5</v>
      </c>
      <c r="T2" s="179" t="s">
        <v>1044</v>
      </c>
      <c r="U2" s="179" t="s">
        <v>114</v>
      </c>
      <c r="V2" s="179" t="s">
        <v>93</v>
      </c>
      <c r="X2" s="179" t="s">
        <v>11</v>
      </c>
      <c r="Y2" s="179" t="s">
        <v>14</v>
      </c>
      <c r="Z2" s="179" t="s">
        <v>16</v>
      </c>
      <c r="AA2" s="219" t="s">
        <v>17</v>
      </c>
      <c r="AB2" s="179" t="s">
        <v>18</v>
      </c>
      <c r="AC2" s="179" t="s">
        <v>19</v>
      </c>
      <c r="AD2" s="179" t="s">
        <v>26</v>
      </c>
      <c r="AE2" s="179" t="s">
        <v>24</v>
      </c>
      <c r="AF2" s="179" t="s">
        <v>13</v>
      </c>
      <c r="AG2" s="179" t="s">
        <v>21</v>
      </c>
      <c r="AH2" s="179" t="s">
        <v>22</v>
      </c>
      <c r="AI2" s="179" t="s">
        <v>23</v>
      </c>
      <c r="AJ2" s="179" t="s">
        <v>10</v>
      </c>
      <c r="AK2" s="219" t="s">
        <v>8</v>
      </c>
      <c r="AL2" s="179" t="s">
        <v>7</v>
      </c>
      <c r="AM2" s="179" t="s">
        <v>15</v>
      </c>
      <c r="AN2" s="179" t="s">
        <v>12</v>
      </c>
      <c r="AO2" s="179" t="s">
        <v>6</v>
      </c>
      <c r="AP2" s="179" t="s">
        <v>1045</v>
      </c>
      <c r="AQ2" s="179" t="s">
        <v>351</v>
      </c>
      <c r="AR2" s="179" t="s">
        <v>352</v>
      </c>
      <c r="AS2" s="179" t="s">
        <v>346</v>
      </c>
      <c r="AT2" s="179" t="s">
        <v>1046</v>
      </c>
      <c r="AU2" s="220" t="s">
        <v>479</v>
      </c>
      <c r="AV2" s="179" t="s">
        <v>9</v>
      </c>
      <c r="AW2" s="179" t="s">
        <v>350</v>
      </c>
      <c r="AX2" s="179" t="s">
        <v>347</v>
      </c>
      <c r="AY2" s="179" t="s">
        <v>353</v>
      </c>
      <c r="AZ2" s="219" t="s">
        <v>358</v>
      </c>
    </row>
    <row r="3" spans="1:68" s="127" customFormat="1">
      <c r="H3" s="216"/>
      <c r="L3" s="221"/>
      <c r="M3" s="66"/>
      <c r="AA3" s="222"/>
      <c r="AK3" s="222"/>
      <c r="AU3" s="223"/>
      <c r="AZ3" s="222"/>
    </row>
    <row r="4" spans="1:68">
      <c r="A4" s="127" t="s">
        <v>1309</v>
      </c>
    </row>
    <row r="5" spans="1:68">
      <c r="A5" s="159" t="s">
        <v>1047</v>
      </c>
      <c r="B5" s="63" t="s">
        <v>1048</v>
      </c>
      <c r="C5" s="224">
        <v>37.921332999999997</v>
      </c>
      <c r="D5" s="224">
        <v>-107.343166</v>
      </c>
      <c r="E5" s="142" t="s">
        <v>1049</v>
      </c>
      <c r="F5" s="63" t="s">
        <v>1050</v>
      </c>
      <c r="G5" s="63" t="s">
        <v>1051</v>
      </c>
      <c r="I5" s="225"/>
      <c r="J5" s="194">
        <v>56.302678739729146</v>
      </c>
      <c r="K5" s="194">
        <v>1.0130359005344785</v>
      </c>
      <c r="L5" s="194">
        <v>16.51634937001306</v>
      </c>
      <c r="M5" s="194">
        <v>9.3607937499409832</v>
      </c>
      <c r="N5" s="194">
        <v>0.15155035073522238</v>
      </c>
      <c r="O5" s="194">
        <v>3.5201780394910274</v>
      </c>
      <c r="P5" s="194">
        <v>7.2556891109067783</v>
      </c>
      <c r="Q5" s="194">
        <v>3.2162590868186651</v>
      </c>
      <c r="R5" s="194">
        <v>2.5077762836380351</v>
      </c>
      <c r="S5" s="194">
        <v>0.32299443381707416</v>
      </c>
      <c r="T5" s="194">
        <v>2.234245065624461</v>
      </c>
      <c r="U5" s="194">
        <v>100.16730506562446</v>
      </c>
      <c r="V5" s="194">
        <f>R5+Q5</f>
        <v>5.7240353704567006</v>
      </c>
      <c r="X5" s="193">
        <v>102.7</v>
      </c>
      <c r="Y5" s="190">
        <v>57.6</v>
      </c>
      <c r="Z5" s="190">
        <v>609.79999999999995</v>
      </c>
      <c r="AA5" s="193">
        <v>29.4</v>
      </c>
      <c r="AB5" s="193">
        <v>171</v>
      </c>
      <c r="AC5" s="193">
        <v>10.5</v>
      </c>
      <c r="AD5" s="193">
        <v>12.6</v>
      </c>
      <c r="AE5" s="193">
        <v>8.6</v>
      </c>
      <c r="AF5" s="193">
        <v>777.99999999999989</v>
      </c>
      <c r="AG5" s="193">
        <v>32.9</v>
      </c>
      <c r="AH5" s="193">
        <v>68</v>
      </c>
      <c r="AI5" s="193">
        <v>33</v>
      </c>
      <c r="AJ5" s="193">
        <v>31.5</v>
      </c>
      <c r="AK5" s="193">
        <v>196.4</v>
      </c>
      <c r="AL5" s="193">
        <v>26</v>
      </c>
      <c r="AM5" s="193">
        <v>2.5</v>
      </c>
      <c r="AN5" s="193">
        <v>19.2</v>
      </c>
      <c r="AO5" s="193">
        <v>16.100000000000001</v>
      </c>
      <c r="AQ5" s="63">
        <v>1.86</v>
      </c>
      <c r="AR5" s="63">
        <v>6.1</v>
      </c>
      <c r="AS5" s="63">
        <v>4.4000000000000004</v>
      </c>
      <c r="AU5" s="194">
        <v>0.45</v>
      </c>
      <c r="AV5" s="226">
        <v>23.8</v>
      </c>
      <c r="AW5" s="128">
        <v>7</v>
      </c>
      <c r="AX5" s="63">
        <v>0.55000000000000004</v>
      </c>
      <c r="AY5" s="63">
        <v>0.94</v>
      </c>
      <c r="AZ5" s="63">
        <v>2.87</v>
      </c>
      <c r="BN5" s="215"/>
      <c r="BO5" s="215"/>
      <c r="BP5" s="215"/>
    </row>
    <row r="6" spans="1:68">
      <c r="A6" s="159" t="s">
        <v>1052</v>
      </c>
      <c r="B6" s="63" t="s">
        <v>1048</v>
      </c>
      <c r="C6" s="224">
        <v>37.920999999999999</v>
      </c>
      <c r="D6" s="224">
        <v>107.33199999999999</v>
      </c>
      <c r="E6" s="142" t="s">
        <v>1053</v>
      </c>
      <c r="F6" s="63" t="s">
        <v>1054</v>
      </c>
      <c r="G6" s="63" t="s">
        <v>1051</v>
      </c>
      <c r="I6" s="92"/>
      <c r="J6" s="194">
        <v>61.212404989728256</v>
      </c>
      <c r="K6" s="194">
        <v>0.69839241706074773</v>
      </c>
      <c r="L6" s="194">
        <v>17.256281741911884</v>
      </c>
      <c r="M6" s="194">
        <v>6.2478572949067441</v>
      </c>
      <c r="N6" s="194">
        <v>0.1640918548730021</v>
      </c>
      <c r="O6" s="194">
        <v>1.9060093733171104</v>
      </c>
      <c r="P6" s="194">
        <v>5.6708469280966591</v>
      </c>
      <c r="Q6" s="194">
        <v>3.8912952337804261</v>
      </c>
      <c r="R6" s="194">
        <v>2.6118238903558502</v>
      </c>
      <c r="S6" s="194">
        <v>0.38228346698043203</v>
      </c>
      <c r="T6" s="194">
        <v>0.70224719101109645</v>
      </c>
      <c r="U6" s="194">
        <v>100.04128719101109</v>
      </c>
      <c r="V6" s="194">
        <f t="shared" ref="V6:V8" si="0">R6+Q6</f>
        <v>6.5031191241362762</v>
      </c>
      <c r="X6" s="193">
        <v>113.9</v>
      </c>
      <c r="Y6" s="190">
        <v>56</v>
      </c>
      <c r="Z6" s="190">
        <v>618.6</v>
      </c>
      <c r="AA6" s="193">
        <v>33</v>
      </c>
      <c r="AB6" s="193">
        <v>202.89999999999998</v>
      </c>
      <c r="AC6" s="193">
        <v>11.700000000000001</v>
      </c>
      <c r="AD6" s="193">
        <v>14.799999999999999</v>
      </c>
      <c r="AE6" s="193">
        <v>7</v>
      </c>
      <c r="AF6" s="190">
        <v>843.7</v>
      </c>
      <c r="AG6" s="193">
        <v>37</v>
      </c>
      <c r="AH6" s="193">
        <v>74</v>
      </c>
      <c r="AI6" s="193">
        <v>36</v>
      </c>
      <c r="AJ6" s="193">
        <v>4.6000000000000005</v>
      </c>
      <c r="AK6" s="193">
        <v>58.4</v>
      </c>
      <c r="AL6" s="193">
        <v>2.9</v>
      </c>
      <c r="AM6" s="193">
        <v>1.1000000000000001</v>
      </c>
      <c r="AN6" s="193">
        <v>18.899999999999999</v>
      </c>
      <c r="AO6" s="193">
        <v>1</v>
      </c>
      <c r="AQ6" s="63">
        <v>2.0699999999999998</v>
      </c>
      <c r="AR6" s="63">
        <v>6.6</v>
      </c>
      <c r="AS6" s="63">
        <v>5.2</v>
      </c>
      <c r="AU6" s="194">
        <v>0.5</v>
      </c>
      <c r="AV6" s="226">
        <v>11.4</v>
      </c>
      <c r="AW6" s="63">
        <v>7.5</v>
      </c>
      <c r="AX6" s="63">
        <v>0.59</v>
      </c>
      <c r="AY6" s="63">
        <v>1.01</v>
      </c>
      <c r="AZ6" s="63">
        <v>3.22</v>
      </c>
      <c r="BN6" s="215"/>
      <c r="BO6" s="215"/>
      <c r="BP6" s="215"/>
    </row>
    <row r="7" spans="1:68">
      <c r="A7" s="159" t="s">
        <v>1055</v>
      </c>
      <c r="B7" s="63" t="s">
        <v>1048</v>
      </c>
      <c r="C7" s="142">
        <v>37.855499999999999</v>
      </c>
      <c r="D7" s="142">
        <v>-107.366833</v>
      </c>
      <c r="E7" s="63" t="s">
        <v>1056</v>
      </c>
      <c r="F7" s="63" t="s">
        <v>1054</v>
      </c>
      <c r="G7" s="63" t="s">
        <v>1057</v>
      </c>
      <c r="I7" s="142"/>
      <c r="J7" s="194">
        <v>63.283818202522106</v>
      </c>
      <c r="K7" s="194">
        <v>0.74295227953594267</v>
      </c>
      <c r="L7" s="194">
        <v>15.778407064624014</v>
      </c>
      <c r="M7" s="194">
        <v>6.2720453376019734</v>
      </c>
      <c r="N7" s="194">
        <v>0.10112353232022572</v>
      </c>
      <c r="O7" s="194">
        <v>1.5585293534018962</v>
      </c>
      <c r="P7" s="194">
        <v>6.0651311954544163</v>
      </c>
      <c r="Q7" s="194">
        <v>3.412457259606406</v>
      </c>
      <c r="R7" s="194">
        <v>2.6747211255195817</v>
      </c>
      <c r="S7" s="194">
        <v>0.22444208029640997</v>
      </c>
      <c r="T7" s="143">
        <v>5.3000674308829812</v>
      </c>
      <c r="U7" s="194">
        <v>100.11362743088299</v>
      </c>
      <c r="V7" s="194">
        <f t="shared" si="0"/>
        <v>6.0871783851259877</v>
      </c>
      <c r="X7" s="206">
        <v>88.699999999999989</v>
      </c>
      <c r="Y7" s="206">
        <v>48.5</v>
      </c>
      <c r="Z7" s="206">
        <v>518.6</v>
      </c>
      <c r="AA7" s="206">
        <v>13.600000000000001</v>
      </c>
      <c r="AB7" s="206">
        <v>148.80000000000001</v>
      </c>
      <c r="AC7" s="206">
        <v>8</v>
      </c>
      <c r="AD7" s="206">
        <v>9.4</v>
      </c>
      <c r="AE7" s="206">
        <v>2.7</v>
      </c>
      <c r="AF7" s="206">
        <v>1049.5999999999999</v>
      </c>
      <c r="AG7" s="206">
        <v>24.9</v>
      </c>
      <c r="AH7" s="206">
        <v>52</v>
      </c>
      <c r="AI7" s="206">
        <v>22.9</v>
      </c>
      <c r="AJ7" s="206">
        <v>19.599999999999998</v>
      </c>
      <c r="AK7" s="206">
        <v>103.5</v>
      </c>
      <c r="AL7" s="206">
        <v>28.3</v>
      </c>
      <c r="AM7" s="206">
        <v>3.2</v>
      </c>
      <c r="AN7" s="206">
        <v>17.8</v>
      </c>
      <c r="AO7" s="206">
        <v>10.7</v>
      </c>
      <c r="AP7" s="206"/>
      <c r="AQ7" s="63">
        <v>1.36</v>
      </c>
      <c r="AR7" s="63">
        <v>3.7</v>
      </c>
      <c r="AS7" s="63">
        <v>3.9</v>
      </c>
      <c r="AU7" s="194">
        <v>0.14000000000000001</v>
      </c>
      <c r="AV7" s="226">
        <v>9.7000000000000011</v>
      </c>
      <c r="AW7" s="63">
        <v>4.8</v>
      </c>
      <c r="AX7" s="63">
        <v>0.41</v>
      </c>
      <c r="AY7" s="63">
        <v>0.53</v>
      </c>
      <c r="AZ7" s="63">
        <v>0.94</v>
      </c>
      <c r="BN7" s="215"/>
      <c r="BO7" s="215"/>
      <c r="BP7" s="215"/>
    </row>
    <row r="8" spans="1:68">
      <c r="A8" s="159" t="s">
        <v>1058</v>
      </c>
      <c r="B8" s="63" t="s">
        <v>1048</v>
      </c>
      <c r="C8" s="142">
        <v>38.077666000000001</v>
      </c>
      <c r="D8" s="142">
        <v>-107.29733</v>
      </c>
      <c r="E8" s="63" t="s">
        <v>1059</v>
      </c>
      <c r="F8" s="63" t="s">
        <v>660</v>
      </c>
      <c r="G8" s="63" t="s">
        <v>1060</v>
      </c>
      <c r="I8" s="92"/>
      <c r="J8" s="194">
        <v>66.627293926714373</v>
      </c>
      <c r="K8" s="194">
        <v>0.42498228768541518</v>
      </c>
      <c r="L8" s="194">
        <v>16.753071032144426</v>
      </c>
      <c r="M8" s="194">
        <v>4.2490940442565099</v>
      </c>
      <c r="N8" s="194">
        <v>0.10332763855722028</v>
      </c>
      <c r="O8" s="194">
        <v>1.4663695388799554</v>
      </c>
      <c r="P8" s="194">
        <v>2.467598113944387</v>
      </c>
      <c r="Q8" s="194">
        <v>3.9123837960398689</v>
      </c>
      <c r="R8" s="194">
        <v>3.744387882283243</v>
      </c>
      <c r="S8" s="194">
        <v>0.20926866257170201</v>
      </c>
      <c r="T8" s="143">
        <v>3.9543269230770979</v>
      </c>
      <c r="U8" s="194">
        <v>99.957776923077091</v>
      </c>
      <c r="V8" s="194">
        <f t="shared" si="0"/>
        <v>7.6567716783231123</v>
      </c>
      <c r="X8" s="206">
        <v>79.2</v>
      </c>
      <c r="Y8" s="206">
        <v>82.699999999999989</v>
      </c>
      <c r="Z8" s="206">
        <v>408.7</v>
      </c>
      <c r="AA8" s="206">
        <v>19.100000000000001</v>
      </c>
      <c r="AB8" s="206">
        <v>208.1</v>
      </c>
      <c r="AC8" s="206">
        <v>11.8</v>
      </c>
      <c r="AD8" s="206">
        <v>12.299999999999999</v>
      </c>
      <c r="AE8" s="206">
        <v>7.2</v>
      </c>
      <c r="AF8" s="206">
        <v>1161.5</v>
      </c>
      <c r="AG8" s="206">
        <v>39.799999999999997</v>
      </c>
      <c r="AH8" s="206">
        <v>77.099999999999994</v>
      </c>
      <c r="AI8" s="206">
        <v>30.1</v>
      </c>
      <c r="AJ8" s="206">
        <v>6.8999999999999995</v>
      </c>
      <c r="AK8" s="206">
        <v>42.4</v>
      </c>
      <c r="AL8" s="206">
        <v>5.7</v>
      </c>
      <c r="AM8" s="206">
        <v>10.1</v>
      </c>
      <c r="AN8" s="206">
        <v>17.399999999999999</v>
      </c>
      <c r="AO8" s="206">
        <v>3.2</v>
      </c>
      <c r="AP8" s="206"/>
      <c r="AQ8" s="63">
        <v>1.43</v>
      </c>
      <c r="AR8" s="63">
        <v>4.0999999999999996</v>
      </c>
      <c r="AS8" s="63">
        <v>5.0999999999999996</v>
      </c>
      <c r="AU8" s="194">
        <v>0.3</v>
      </c>
      <c r="AV8" s="226">
        <v>5.9</v>
      </c>
      <c r="AW8" s="63">
        <v>5.4</v>
      </c>
      <c r="AX8" s="63">
        <v>0.6</v>
      </c>
      <c r="AY8" s="63">
        <v>0.59</v>
      </c>
      <c r="AZ8" s="63">
        <v>1.81</v>
      </c>
      <c r="BN8" s="215"/>
      <c r="BO8" s="215"/>
      <c r="BP8" s="215"/>
    </row>
    <row r="10" spans="1:68">
      <c r="A10" s="127" t="s">
        <v>1061</v>
      </c>
    </row>
    <row r="11" spans="1:68">
      <c r="B11" s="127" t="s">
        <v>1062</v>
      </c>
      <c r="K11" s="194"/>
      <c r="L11" s="194"/>
      <c r="M11" s="194"/>
      <c r="N11" s="194"/>
      <c r="O11" s="194"/>
      <c r="P11" s="194"/>
      <c r="Q11" s="194"/>
      <c r="R11" s="194"/>
      <c r="S11" s="194"/>
      <c r="T11" s="194"/>
      <c r="U11" s="194"/>
      <c r="AA11" s="63"/>
      <c r="AK11" s="63"/>
      <c r="AP11" s="206"/>
      <c r="AZ11" s="63"/>
    </row>
    <row r="12" spans="1:68" s="142" customFormat="1">
      <c r="A12" s="63" t="s">
        <v>1063</v>
      </c>
      <c r="B12" s="63" t="s">
        <v>1064</v>
      </c>
      <c r="C12" s="63">
        <v>37.817880549999998</v>
      </c>
      <c r="D12" s="63">
        <v>-107.52976111</v>
      </c>
      <c r="E12" s="63" t="s">
        <v>1065</v>
      </c>
      <c r="F12" s="64" t="s">
        <v>1308</v>
      </c>
      <c r="G12" s="63"/>
      <c r="H12" s="64"/>
      <c r="I12" s="63"/>
      <c r="J12" s="194">
        <v>65.397524189188587</v>
      </c>
      <c r="K12" s="194">
        <v>0.72376857926875371</v>
      </c>
      <c r="L12" s="194">
        <v>14.813125212719868</v>
      </c>
      <c r="M12" s="194">
        <v>6.5289109718937581</v>
      </c>
      <c r="N12" s="194">
        <v>8.3898387660961304E-2</v>
      </c>
      <c r="O12" s="194">
        <v>3.1142926848343011</v>
      </c>
      <c r="P12" s="194">
        <v>2.6750700848350339</v>
      </c>
      <c r="Q12" s="194">
        <v>3.1582086411084469</v>
      </c>
      <c r="R12" s="194">
        <v>2.1268770785019293</v>
      </c>
      <c r="S12" s="194">
        <v>0.37805964998836605</v>
      </c>
      <c r="T12" s="227">
        <v>6.09</v>
      </c>
      <c r="U12" s="194">
        <v>98.999735480000012</v>
      </c>
      <c r="V12" s="194">
        <f t="shared" ref="V12:V13" si="1">R12+Q12</f>
        <v>5.2850857196103762</v>
      </c>
      <c r="W12" s="63"/>
      <c r="X12" s="206">
        <v>133</v>
      </c>
      <c r="Y12" s="206">
        <v>112</v>
      </c>
      <c r="Z12" s="206">
        <v>824</v>
      </c>
      <c r="AA12" s="206">
        <v>33.299999999999997</v>
      </c>
      <c r="AB12" s="206"/>
      <c r="AC12" s="206">
        <v>31</v>
      </c>
      <c r="AD12" s="206">
        <v>23</v>
      </c>
      <c r="AE12" s="206">
        <v>18.399999999999999</v>
      </c>
      <c r="AF12" s="206">
        <v>628</v>
      </c>
      <c r="AG12" s="206">
        <v>68.7</v>
      </c>
      <c r="AH12" s="206">
        <v>110</v>
      </c>
      <c r="AI12" s="206"/>
      <c r="AJ12" s="206">
        <v>46</v>
      </c>
      <c r="AK12" s="206">
        <v>153</v>
      </c>
      <c r="AL12" s="206">
        <v>137</v>
      </c>
      <c r="AM12" s="206">
        <v>10.8</v>
      </c>
      <c r="AN12" s="206">
        <v>22.6</v>
      </c>
      <c r="AO12" s="206">
        <v>8.8000000000000007</v>
      </c>
      <c r="AP12" s="206">
        <v>21.4</v>
      </c>
      <c r="AQ12" s="63"/>
      <c r="AR12" s="63"/>
      <c r="AS12" s="63"/>
      <c r="AT12" s="63">
        <v>85.5</v>
      </c>
      <c r="AU12" s="194"/>
      <c r="AV12" s="63">
        <v>18.3</v>
      </c>
      <c r="AW12" s="63"/>
      <c r="AX12" s="63"/>
      <c r="AY12" s="63"/>
      <c r="AZ12" s="215"/>
      <c r="BA12" s="63"/>
      <c r="BB12" s="63"/>
      <c r="BC12" s="63"/>
      <c r="BD12" s="63"/>
      <c r="BE12" s="63"/>
      <c r="BF12" s="63"/>
      <c r="BG12" s="63"/>
      <c r="BH12" s="63"/>
      <c r="BI12" s="63"/>
      <c r="BJ12" s="63"/>
      <c r="BK12" s="63"/>
      <c r="BL12" s="63"/>
      <c r="BM12" s="63"/>
      <c r="BN12" s="63"/>
      <c r="BO12" s="63"/>
      <c r="BP12" s="63"/>
    </row>
    <row r="13" spans="1:68">
      <c r="A13" s="63" t="s">
        <v>1066</v>
      </c>
      <c r="B13" s="63" t="s">
        <v>1067</v>
      </c>
      <c r="C13" s="63">
        <v>37.75</v>
      </c>
      <c r="D13" s="63">
        <v>-107.625</v>
      </c>
      <c r="E13" s="63" t="s">
        <v>1068</v>
      </c>
      <c r="F13" s="63" t="s">
        <v>1069</v>
      </c>
      <c r="J13" s="194">
        <v>59.520963474409434</v>
      </c>
      <c r="K13" s="194">
        <v>0.90857019976545905</v>
      </c>
      <c r="L13" s="194">
        <v>15.856612245375107</v>
      </c>
      <c r="M13" s="194">
        <v>7.9235060300208389</v>
      </c>
      <c r="N13" s="194">
        <v>0.20286584989215828</v>
      </c>
      <c r="O13" s="194">
        <v>2.5213327058025383</v>
      </c>
      <c r="P13" s="194">
        <v>5.6996903577464906</v>
      </c>
      <c r="Q13" s="194">
        <v>2.8591904483558555</v>
      </c>
      <c r="R13" s="194">
        <v>3.5807607557440142</v>
      </c>
      <c r="S13" s="194">
        <v>0.40913379788809806</v>
      </c>
      <c r="T13" s="227">
        <v>8.879999999999999</v>
      </c>
      <c r="U13" s="194">
        <v>99.482625865000003</v>
      </c>
      <c r="V13" s="194">
        <f t="shared" si="1"/>
        <v>6.4399512040998701</v>
      </c>
      <c r="X13" s="206">
        <v>73.7</v>
      </c>
      <c r="Y13" s="206">
        <v>107</v>
      </c>
      <c r="Z13" s="206">
        <v>715</v>
      </c>
      <c r="AA13" s="206"/>
      <c r="AB13" s="206">
        <v>172</v>
      </c>
      <c r="AC13" s="206"/>
      <c r="AD13" s="206"/>
      <c r="AE13" s="206">
        <v>14.8</v>
      </c>
      <c r="AF13" s="206">
        <v>829</v>
      </c>
      <c r="AG13" s="206">
        <v>44.6</v>
      </c>
      <c r="AH13" s="206">
        <v>89.7</v>
      </c>
      <c r="AI13" s="206">
        <v>41.6</v>
      </c>
      <c r="AJ13" s="206"/>
      <c r="AK13" s="206"/>
      <c r="AL13" s="206">
        <v>33.700000000000003</v>
      </c>
      <c r="AM13" s="206">
        <v>4.72</v>
      </c>
      <c r="AN13" s="206"/>
      <c r="AO13" s="206">
        <v>31.6</v>
      </c>
      <c r="AP13" s="206">
        <v>20.3</v>
      </c>
      <c r="AQ13" s="63">
        <v>1.69</v>
      </c>
      <c r="AR13" s="63">
        <v>6.95</v>
      </c>
      <c r="AS13" s="63">
        <v>5.05</v>
      </c>
      <c r="AU13" s="194">
        <v>0.37</v>
      </c>
      <c r="AV13" s="63">
        <v>18.8</v>
      </c>
      <c r="AW13" s="63">
        <v>8.4499999999999993</v>
      </c>
      <c r="AX13" s="63">
        <v>0.996</v>
      </c>
      <c r="AY13" s="63">
        <v>0.82699999999999996</v>
      </c>
      <c r="AZ13" s="63">
        <v>2.4300000000000002</v>
      </c>
    </row>
    <row r="14" spans="1:68">
      <c r="A14" s="127"/>
      <c r="B14" s="127" t="s">
        <v>1070</v>
      </c>
      <c r="X14" s="206"/>
      <c r="Y14" s="206"/>
      <c r="Z14" s="206"/>
      <c r="AA14" s="228"/>
      <c r="AB14" s="206"/>
      <c r="AC14" s="206"/>
      <c r="AD14" s="206"/>
      <c r="AE14" s="206"/>
      <c r="AF14" s="206"/>
      <c r="AG14" s="206"/>
      <c r="AH14" s="206"/>
      <c r="AI14" s="206"/>
      <c r="AJ14" s="206"/>
      <c r="AK14" s="228"/>
      <c r="AL14" s="206"/>
      <c r="AM14" s="206"/>
      <c r="AN14" s="206"/>
      <c r="AO14" s="206"/>
    </row>
    <row r="15" spans="1:68">
      <c r="A15" s="63" t="s">
        <v>1071</v>
      </c>
      <c r="B15" s="63" t="s">
        <v>1067</v>
      </c>
      <c r="C15" s="63">
        <v>37.700000000000003</v>
      </c>
      <c r="D15" s="63">
        <v>-107.6</v>
      </c>
      <c r="F15" s="63" t="s">
        <v>1072</v>
      </c>
      <c r="J15" s="194">
        <v>68.218546179512629</v>
      </c>
      <c r="K15" s="194">
        <v>0.99580989919823537</v>
      </c>
      <c r="L15" s="194">
        <v>16.614853743378383</v>
      </c>
      <c r="M15" s="194">
        <v>8.1700593214809203</v>
      </c>
      <c r="N15" s="194">
        <v>0.11960614588347505</v>
      </c>
      <c r="O15" s="194">
        <v>2.3237765485932296</v>
      </c>
      <c r="P15" s="194">
        <v>6.9431718497034289</v>
      </c>
      <c r="Q15" s="194">
        <v>3.1155378676507133</v>
      </c>
      <c r="R15" s="194">
        <v>3.1704605310856455</v>
      </c>
      <c r="S15" s="194">
        <v>0.42567901609460373</v>
      </c>
      <c r="T15" s="194">
        <v>3.0999999999999996</v>
      </c>
      <c r="U15" s="194">
        <v>100.587188885</v>
      </c>
      <c r="V15" s="194">
        <f t="shared" ref="V15:V28" si="2">R15+Q15</f>
        <v>6.2859983987363588</v>
      </c>
      <c r="X15" s="206">
        <v>65</v>
      </c>
      <c r="Y15" s="206">
        <v>95</v>
      </c>
      <c r="Z15" s="206">
        <v>881</v>
      </c>
      <c r="AA15" s="206">
        <v>15</v>
      </c>
      <c r="AB15" s="206">
        <v>185</v>
      </c>
      <c r="AC15" s="206"/>
      <c r="AD15" s="206"/>
      <c r="AE15" s="206"/>
      <c r="AF15" s="206">
        <v>847</v>
      </c>
      <c r="AG15" s="206">
        <v>38</v>
      </c>
      <c r="AH15" s="206">
        <v>86</v>
      </c>
      <c r="AI15" s="206"/>
      <c r="AJ15" s="206">
        <v>82</v>
      </c>
      <c r="AK15" s="206"/>
      <c r="AL15" s="206">
        <v>-20</v>
      </c>
      <c r="AM15" s="206"/>
      <c r="AN15" s="206"/>
      <c r="AO15" s="206">
        <v>15</v>
      </c>
      <c r="AZ15" s="63"/>
    </row>
    <row r="16" spans="1:68">
      <c r="A16" s="63" t="s">
        <v>1075</v>
      </c>
      <c r="B16" s="63" t="s">
        <v>1064</v>
      </c>
      <c r="C16" s="63">
        <v>37.848797220000002</v>
      </c>
      <c r="D16" s="63">
        <v>-107.53192777</v>
      </c>
      <c r="E16" s="61" t="s">
        <v>1076</v>
      </c>
      <c r="F16" s="63" t="s">
        <v>562</v>
      </c>
      <c r="J16" s="194">
        <v>65.600548061801163</v>
      </c>
      <c r="K16" s="194">
        <v>0.60621339956247977</v>
      </c>
      <c r="L16" s="194">
        <v>16.66907780709025</v>
      </c>
      <c r="M16" s="194">
        <v>4.4796850987192238</v>
      </c>
      <c r="N16" s="194">
        <v>0.10259489973527659</v>
      </c>
      <c r="O16" s="194">
        <v>1.4588244879301788</v>
      </c>
      <c r="P16" s="194">
        <v>1.266978760031916</v>
      </c>
      <c r="Q16" s="194">
        <v>3.6068841040352355</v>
      </c>
      <c r="R16" s="194">
        <v>4.8735849997929881</v>
      </c>
      <c r="S16" s="194">
        <v>0.26653976130127532</v>
      </c>
      <c r="T16" s="227">
        <v>3.3099999999999996</v>
      </c>
      <c r="U16" s="194">
        <v>98.930931379999976</v>
      </c>
      <c r="V16" s="194">
        <f t="shared" si="2"/>
        <v>8.4804691038282236</v>
      </c>
      <c r="X16" s="206">
        <v>79.900000000000006</v>
      </c>
      <c r="Y16" s="206">
        <v>241</v>
      </c>
      <c r="Z16" s="206">
        <v>405</v>
      </c>
      <c r="AA16" s="206">
        <v>23.7</v>
      </c>
      <c r="AB16" s="206"/>
      <c r="AC16" s="206">
        <v>16</v>
      </c>
      <c r="AD16" s="206">
        <v>20.6</v>
      </c>
      <c r="AE16" s="206">
        <v>15.3</v>
      </c>
      <c r="AF16" s="206">
        <v>1580</v>
      </c>
      <c r="AG16" s="206">
        <v>53.8</v>
      </c>
      <c r="AH16" s="206">
        <v>95.7</v>
      </c>
      <c r="AI16" s="206"/>
      <c r="AJ16" s="206">
        <v>18.8</v>
      </c>
      <c r="AK16" s="206">
        <v>51.3</v>
      </c>
      <c r="AL16" s="206">
        <v>3</v>
      </c>
      <c r="AM16" s="206">
        <v>7</v>
      </c>
      <c r="AN16" s="206">
        <v>15.4</v>
      </c>
      <c r="AO16" s="206">
        <v>2.2999999999999998</v>
      </c>
      <c r="AP16" s="63">
        <v>8</v>
      </c>
      <c r="AT16" s="63">
        <v>36.4</v>
      </c>
      <c r="AV16" s="63">
        <v>9.5</v>
      </c>
    </row>
    <row r="17" spans="1:52">
      <c r="A17" s="63" t="s">
        <v>1077</v>
      </c>
      <c r="B17" s="63" t="s">
        <v>1073</v>
      </c>
      <c r="C17" s="63">
        <v>37.793994269999999</v>
      </c>
      <c r="D17" s="63">
        <v>-107.54554134999999</v>
      </c>
      <c r="E17" s="63" t="s">
        <v>1078</v>
      </c>
      <c r="F17" s="61" t="s">
        <v>562</v>
      </c>
      <c r="H17" s="229" t="s">
        <v>1074</v>
      </c>
      <c r="J17" s="194">
        <v>64.370814567615582</v>
      </c>
      <c r="K17" s="194">
        <v>0.62550896119710342</v>
      </c>
      <c r="L17" s="194">
        <v>15.820439397789876</v>
      </c>
      <c r="M17" s="194">
        <v>5.7648783919085576</v>
      </c>
      <c r="N17" s="194">
        <v>8.201752903884886E-2</v>
      </c>
      <c r="O17" s="194">
        <v>1.3844710086143011</v>
      </c>
      <c r="P17" s="194">
        <v>4.4399218149835971</v>
      </c>
      <c r="Q17" s="194">
        <v>3.4058391065811704</v>
      </c>
      <c r="R17" s="194">
        <v>4.0222544091663979</v>
      </c>
      <c r="S17" s="194">
        <v>0.25659030310455733</v>
      </c>
      <c r="T17" s="227">
        <v>4.17</v>
      </c>
      <c r="U17" s="194">
        <v>100.17273548999997</v>
      </c>
      <c r="V17" s="194">
        <f t="shared" si="2"/>
        <v>7.4280935157475678</v>
      </c>
      <c r="X17" s="206">
        <v>62</v>
      </c>
      <c r="Y17" s="206"/>
      <c r="Z17" s="206">
        <v>762</v>
      </c>
      <c r="AA17" s="206">
        <v>17</v>
      </c>
      <c r="AB17" s="206"/>
      <c r="AC17" s="206">
        <v>17</v>
      </c>
      <c r="AD17" s="206">
        <v>17</v>
      </c>
      <c r="AE17" s="206">
        <v>14</v>
      </c>
      <c r="AF17" s="206">
        <v>1300</v>
      </c>
      <c r="AG17" s="206">
        <v>39</v>
      </c>
      <c r="AH17" s="206">
        <v>74</v>
      </c>
      <c r="AI17" s="206">
        <v>29</v>
      </c>
      <c r="AJ17" s="206">
        <v>23</v>
      </c>
      <c r="AK17" s="206">
        <v>99</v>
      </c>
      <c r="AL17" s="206">
        <v>19</v>
      </c>
      <c r="AM17" s="206"/>
      <c r="AN17" s="206">
        <v>23</v>
      </c>
      <c r="AO17" s="206">
        <v>11</v>
      </c>
      <c r="AP17" s="63">
        <v>13</v>
      </c>
      <c r="AT17" s="63">
        <v>46</v>
      </c>
      <c r="AV17" s="63">
        <v>11</v>
      </c>
      <c r="AZ17" s="63">
        <v>2</v>
      </c>
    </row>
    <row r="18" spans="1:52">
      <c r="A18" s="63" t="s">
        <v>1079</v>
      </c>
      <c r="B18" s="63" t="s">
        <v>1067</v>
      </c>
      <c r="C18" s="63">
        <v>37.875</v>
      </c>
      <c r="D18" s="63">
        <v>-107.625</v>
      </c>
      <c r="E18" s="63" t="s">
        <v>1080</v>
      </c>
      <c r="F18" s="63" t="s">
        <v>1072</v>
      </c>
      <c r="G18" s="63" t="s">
        <v>1081</v>
      </c>
      <c r="J18" s="194">
        <v>61.768454657199001</v>
      </c>
      <c r="K18" s="194">
        <v>0.79223026705985833</v>
      </c>
      <c r="L18" s="194">
        <v>16.979379150776527</v>
      </c>
      <c r="M18" s="194">
        <v>5.246244100204394</v>
      </c>
      <c r="N18" s="194">
        <v>0.13330797763026461</v>
      </c>
      <c r="O18" s="194">
        <v>2.296706014601416</v>
      </c>
      <c r="P18" s="194">
        <v>4.0687809672385091</v>
      </c>
      <c r="Q18" s="194">
        <v>4.0878767140341488</v>
      </c>
      <c r="R18" s="194">
        <v>3.9036570949471083</v>
      </c>
      <c r="S18" s="194">
        <v>0.37955513630877824</v>
      </c>
      <c r="T18" s="227">
        <v>6.47</v>
      </c>
      <c r="U18" s="194">
        <v>99.656192080000011</v>
      </c>
      <c r="V18" s="194">
        <f t="shared" si="2"/>
        <v>7.9915338089812575</v>
      </c>
      <c r="X18" s="206">
        <v>65.5</v>
      </c>
      <c r="Y18" s="206">
        <v>107</v>
      </c>
      <c r="Z18" s="206">
        <v>678</v>
      </c>
      <c r="AA18" s="206"/>
      <c r="AB18" s="206">
        <v>221</v>
      </c>
      <c r="AC18" s="206"/>
      <c r="AD18" s="206"/>
      <c r="AE18" s="206">
        <v>18.399999999999999</v>
      </c>
      <c r="AF18" s="206">
        <v>1080</v>
      </c>
      <c r="AG18" s="206">
        <v>49</v>
      </c>
      <c r="AH18" s="206">
        <v>94.9</v>
      </c>
      <c r="AI18" s="206">
        <v>42.5</v>
      </c>
      <c r="AJ18" s="206"/>
      <c r="AK18" s="206"/>
      <c r="AL18" s="206">
        <v>26.2</v>
      </c>
      <c r="AM18" s="206">
        <v>4.3099999999999996</v>
      </c>
      <c r="AN18" s="206"/>
      <c r="AO18" s="206">
        <v>15.4</v>
      </c>
      <c r="AP18" s="63">
        <v>12</v>
      </c>
      <c r="AQ18" s="63">
        <v>1.71</v>
      </c>
      <c r="AR18" s="63">
        <v>6.45</v>
      </c>
      <c r="AS18" s="63">
        <v>5.92</v>
      </c>
      <c r="AU18" s="194">
        <v>0.38800000000000001</v>
      </c>
      <c r="AV18" s="63">
        <v>13.2</v>
      </c>
      <c r="AW18" s="63">
        <v>8</v>
      </c>
      <c r="AX18" s="63">
        <v>1.2</v>
      </c>
      <c r="AY18" s="63">
        <v>0.82099999999999995</v>
      </c>
      <c r="AZ18" s="63">
        <v>2.62</v>
      </c>
    </row>
    <row r="19" spans="1:52">
      <c r="A19" s="63" t="s">
        <v>1082</v>
      </c>
      <c r="B19" s="63" t="s">
        <v>1073</v>
      </c>
      <c r="C19" s="63">
        <v>37.79315321</v>
      </c>
      <c r="D19" s="63">
        <v>-107.55275709999999</v>
      </c>
      <c r="E19" s="63" t="s">
        <v>1078</v>
      </c>
      <c r="F19" s="230" t="s">
        <v>159</v>
      </c>
      <c r="H19" s="229" t="s">
        <v>1074</v>
      </c>
      <c r="J19" s="194">
        <v>61.380610179105958</v>
      </c>
      <c r="K19" s="194">
        <v>0.82601901751937934</v>
      </c>
      <c r="L19" s="194">
        <v>16.448307275511226</v>
      </c>
      <c r="M19" s="194">
        <v>7.7077293517519294</v>
      </c>
      <c r="N19" s="194">
        <v>0.13623717181802408</v>
      </c>
      <c r="O19" s="194">
        <v>0.98333562629049043</v>
      </c>
      <c r="P19" s="194">
        <v>6.6663405183340609</v>
      </c>
      <c r="Q19" s="194">
        <v>2.4140395733218356</v>
      </c>
      <c r="R19" s="194">
        <v>2.9908440988907823</v>
      </c>
      <c r="S19" s="194">
        <v>0.36725221745631731</v>
      </c>
      <c r="T19" s="227">
        <v>7.32</v>
      </c>
      <c r="U19" s="194">
        <v>99.920715029999997</v>
      </c>
      <c r="V19" s="194">
        <f t="shared" si="2"/>
        <v>5.4048836722126179</v>
      </c>
      <c r="X19" s="206">
        <v>80</v>
      </c>
      <c r="Y19" s="206"/>
      <c r="Z19" s="206">
        <v>710</v>
      </c>
      <c r="AA19" s="206">
        <v>19</v>
      </c>
      <c r="AB19" s="206"/>
      <c r="AC19" s="206">
        <v>5</v>
      </c>
      <c r="AD19" s="206">
        <v>23</v>
      </c>
      <c r="AE19" s="206">
        <v>13</v>
      </c>
      <c r="AF19" s="206">
        <v>1240</v>
      </c>
      <c r="AG19" s="206">
        <v>39</v>
      </c>
      <c r="AH19" s="206">
        <v>73</v>
      </c>
      <c r="AI19" s="206">
        <v>28</v>
      </c>
      <c r="AJ19" s="206">
        <v>29</v>
      </c>
      <c r="AK19" s="206">
        <v>142</v>
      </c>
      <c r="AL19" s="206">
        <v>21</v>
      </c>
      <c r="AM19" s="206"/>
      <c r="AN19" s="206">
        <v>24</v>
      </c>
      <c r="AO19" s="206">
        <v>18</v>
      </c>
      <c r="AP19" s="63">
        <v>18</v>
      </c>
      <c r="AQ19" s="63">
        <v>2</v>
      </c>
      <c r="AT19" s="63">
        <v>34</v>
      </c>
      <c r="AV19" s="63">
        <v>14</v>
      </c>
      <c r="AZ19" s="63">
        <v>2</v>
      </c>
    </row>
    <row r="20" spans="1:52">
      <c r="A20" s="63" t="s">
        <v>1083</v>
      </c>
      <c r="B20" s="63" t="s">
        <v>1073</v>
      </c>
      <c r="C20" s="63">
        <v>37.795552659999998</v>
      </c>
      <c r="D20" s="63">
        <v>-107.55097739999999</v>
      </c>
      <c r="E20" s="63" t="s">
        <v>1078</v>
      </c>
      <c r="F20" s="230" t="s">
        <v>159</v>
      </c>
      <c r="H20" s="229" t="s">
        <v>1074</v>
      </c>
      <c r="J20" s="194">
        <v>61.29732018037425</v>
      </c>
      <c r="K20" s="194">
        <v>0.82471236042668605</v>
      </c>
      <c r="L20" s="194">
        <v>16.941957644582658</v>
      </c>
      <c r="M20" s="194">
        <v>7.5931365659065131</v>
      </c>
      <c r="N20" s="194">
        <v>0.12202378426386812</v>
      </c>
      <c r="O20" s="194">
        <v>1.6887806525831355</v>
      </c>
      <c r="P20" s="194">
        <v>4.8364903446541696</v>
      </c>
      <c r="Q20" s="194">
        <v>3.4367094198098833</v>
      </c>
      <c r="R20" s="194">
        <v>3.3301918236973784</v>
      </c>
      <c r="S20" s="194">
        <v>0.38800347370145577</v>
      </c>
      <c r="T20" s="194">
        <v>1.93</v>
      </c>
      <c r="U20" s="194">
        <v>100.45932625</v>
      </c>
      <c r="V20" s="194">
        <f t="shared" si="2"/>
        <v>6.7669012435072613</v>
      </c>
      <c r="X20" s="206">
        <v>81</v>
      </c>
      <c r="Y20" s="206"/>
      <c r="Z20" s="206">
        <v>705</v>
      </c>
      <c r="AA20" s="206">
        <v>20</v>
      </c>
      <c r="AB20" s="206"/>
      <c r="AC20" s="206">
        <v>6</v>
      </c>
      <c r="AD20" s="206">
        <v>19</v>
      </c>
      <c r="AE20" s="206">
        <v>15</v>
      </c>
      <c r="AF20" s="206">
        <v>867</v>
      </c>
      <c r="AG20" s="206">
        <v>40</v>
      </c>
      <c r="AH20" s="206">
        <v>75</v>
      </c>
      <c r="AI20" s="206">
        <v>30</v>
      </c>
      <c r="AJ20" s="206">
        <v>34</v>
      </c>
      <c r="AK20" s="206">
        <v>145</v>
      </c>
      <c r="AL20" s="206">
        <v>13</v>
      </c>
      <c r="AM20" s="206"/>
      <c r="AN20" s="206">
        <v>25</v>
      </c>
      <c r="AO20" s="206">
        <v>10</v>
      </c>
      <c r="AP20" s="63">
        <v>16</v>
      </c>
      <c r="AQ20" s="63">
        <v>2</v>
      </c>
      <c r="AT20" s="63">
        <v>13</v>
      </c>
      <c r="AV20" s="63">
        <v>16</v>
      </c>
      <c r="AZ20" s="63">
        <v>2</v>
      </c>
    </row>
    <row r="21" spans="1:52">
      <c r="A21" s="63" t="s">
        <v>1084</v>
      </c>
      <c r="B21" s="63" t="s">
        <v>1073</v>
      </c>
      <c r="C21" s="63">
        <v>37.849538350000003</v>
      </c>
      <c r="D21" s="63">
        <v>-107.51913209</v>
      </c>
      <c r="E21" s="63" t="s">
        <v>1085</v>
      </c>
      <c r="F21" s="230" t="s">
        <v>159</v>
      </c>
      <c r="H21" s="229" t="s">
        <v>1074</v>
      </c>
      <c r="J21" s="194">
        <v>61.243527405317707</v>
      </c>
      <c r="K21" s="194">
        <v>0.90812454907008711</v>
      </c>
      <c r="L21" s="194">
        <v>16.644071410581699</v>
      </c>
      <c r="M21" s="194">
        <v>7.5480245229310379</v>
      </c>
      <c r="N21" s="194">
        <v>0.10304216979696589</v>
      </c>
      <c r="O21" s="194">
        <v>1.6312157444602737</v>
      </c>
      <c r="P21" s="194">
        <v>6.6517162950330047</v>
      </c>
      <c r="Q21" s="194">
        <v>2.8980868658770769</v>
      </c>
      <c r="R21" s="194">
        <v>2.4910085264365143</v>
      </c>
      <c r="S21" s="194">
        <v>0.43353471049561232</v>
      </c>
      <c r="T21" s="227">
        <v>4.53</v>
      </c>
      <c r="U21" s="194">
        <v>100.55235219999999</v>
      </c>
      <c r="V21" s="194">
        <f t="shared" si="2"/>
        <v>5.3890953923135907</v>
      </c>
      <c r="X21" s="206">
        <v>81</v>
      </c>
      <c r="Y21" s="206"/>
      <c r="Z21" s="206">
        <v>901</v>
      </c>
      <c r="AA21" s="206">
        <v>22</v>
      </c>
      <c r="AB21" s="206"/>
      <c r="AC21" s="206">
        <v>8</v>
      </c>
      <c r="AD21" s="206">
        <v>19</v>
      </c>
      <c r="AE21" s="206">
        <v>16</v>
      </c>
      <c r="AF21" s="206">
        <v>1260</v>
      </c>
      <c r="AG21" s="206">
        <v>41</v>
      </c>
      <c r="AH21" s="206">
        <v>79</v>
      </c>
      <c r="AI21" s="206">
        <v>32</v>
      </c>
      <c r="AJ21" s="206">
        <v>57</v>
      </c>
      <c r="AK21" s="206">
        <v>158</v>
      </c>
      <c r="AL21" s="206">
        <v>19</v>
      </c>
      <c r="AM21" s="206"/>
      <c r="AN21" s="206">
        <v>25</v>
      </c>
      <c r="AO21" s="206">
        <v>12</v>
      </c>
      <c r="AP21" s="63">
        <v>18</v>
      </c>
      <c r="AQ21" s="63">
        <v>3</v>
      </c>
      <c r="AT21" s="63">
        <v>15</v>
      </c>
      <c r="AV21" s="63">
        <v>17</v>
      </c>
      <c r="AZ21" s="63">
        <v>3</v>
      </c>
    </row>
    <row r="22" spans="1:52">
      <c r="A22" s="63" t="s">
        <v>1086</v>
      </c>
      <c r="B22" s="63" t="s">
        <v>1064</v>
      </c>
      <c r="C22" s="63">
        <v>37.820508330000003</v>
      </c>
      <c r="D22" s="63">
        <v>-107.52610555</v>
      </c>
      <c r="E22" s="63" t="s">
        <v>1087</v>
      </c>
      <c r="F22" s="63" t="s">
        <v>159</v>
      </c>
      <c r="J22" s="194">
        <v>60.173664063250328</v>
      </c>
      <c r="K22" s="194">
        <v>0.90835528242318286</v>
      </c>
      <c r="L22" s="194">
        <v>15.792122517177743</v>
      </c>
      <c r="M22" s="194">
        <v>8.1608120968713074</v>
      </c>
      <c r="N22" s="194">
        <v>0.11475916482514813</v>
      </c>
      <c r="O22" s="194">
        <v>3.4635562824491384</v>
      </c>
      <c r="P22" s="194">
        <v>3.3210506017096026</v>
      </c>
      <c r="Q22" s="194">
        <v>3.4396292994351181</v>
      </c>
      <c r="R22" s="194">
        <v>3.3897779322900847</v>
      </c>
      <c r="S22" s="194">
        <v>0.41945423456834219</v>
      </c>
      <c r="T22" s="227">
        <v>5.63</v>
      </c>
      <c r="U22" s="194">
        <v>99.183181474999998</v>
      </c>
      <c r="V22" s="194">
        <f t="shared" si="2"/>
        <v>6.8294072317252024</v>
      </c>
      <c r="X22" s="206">
        <v>63.1</v>
      </c>
      <c r="Y22" s="206">
        <v>65.2</v>
      </c>
      <c r="Z22" s="206">
        <v>539</v>
      </c>
      <c r="AA22" s="206">
        <v>20.6</v>
      </c>
      <c r="AB22" s="206"/>
      <c r="AC22" s="206">
        <v>20</v>
      </c>
      <c r="AD22" s="206">
        <v>16.600000000000001</v>
      </c>
      <c r="AE22" s="206">
        <v>13.7</v>
      </c>
      <c r="AF22" s="206">
        <v>1040</v>
      </c>
      <c r="AG22" s="206">
        <v>37.6</v>
      </c>
      <c r="AH22" s="206">
        <v>70.5</v>
      </c>
      <c r="AI22" s="206"/>
      <c r="AJ22" s="206">
        <v>39.200000000000003</v>
      </c>
      <c r="AK22" s="206">
        <v>127</v>
      </c>
      <c r="AL22" s="206">
        <v>12.5</v>
      </c>
      <c r="AM22" s="206">
        <v>6.2</v>
      </c>
      <c r="AN22" s="206">
        <v>14</v>
      </c>
      <c r="AO22" s="206">
        <v>8.1999999999999993</v>
      </c>
      <c r="AP22" s="63">
        <v>15.5</v>
      </c>
      <c r="AT22" s="63">
        <v>36.1</v>
      </c>
      <c r="AV22" s="63">
        <v>13.6</v>
      </c>
    </row>
    <row r="23" spans="1:52">
      <c r="A23" s="63" t="s">
        <v>1088</v>
      </c>
      <c r="B23" s="63" t="s">
        <v>1073</v>
      </c>
      <c r="C23" s="63">
        <v>37.854303870000003</v>
      </c>
      <c r="D23" s="63">
        <v>-107.51961256</v>
      </c>
      <c r="E23" s="63" t="s">
        <v>1085</v>
      </c>
      <c r="F23" s="230" t="s">
        <v>159</v>
      </c>
      <c r="H23" s="229" t="s">
        <v>1074</v>
      </c>
      <c r="J23" s="194">
        <v>59.8756338414548</v>
      </c>
      <c r="K23" s="194">
        <v>0.90416191203979734</v>
      </c>
      <c r="L23" s="194">
        <v>16.882645186156122</v>
      </c>
      <c r="M23" s="194">
        <v>7.6771785648020456</v>
      </c>
      <c r="N23" s="194">
        <v>0.14315238314528697</v>
      </c>
      <c r="O23" s="194">
        <v>1.4383406116026449</v>
      </c>
      <c r="P23" s="194">
        <v>6.6514855803829134</v>
      </c>
      <c r="Q23" s="194">
        <v>3.2045041323646064</v>
      </c>
      <c r="R23" s="194">
        <v>3.2241805871447555</v>
      </c>
      <c r="S23" s="194">
        <v>0.42220814590702338</v>
      </c>
      <c r="T23" s="227">
        <v>5.27</v>
      </c>
      <c r="U23" s="194">
        <v>100.423490945</v>
      </c>
      <c r="V23" s="194">
        <f t="shared" si="2"/>
        <v>6.4286847195093619</v>
      </c>
      <c r="X23" s="206">
        <v>84</v>
      </c>
      <c r="Y23" s="206"/>
      <c r="Z23" s="206">
        <v>834</v>
      </c>
      <c r="AA23" s="206">
        <v>23</v>
      </c>
      <c r="AB23" s="206"/>
      <c r="AC23" s="206">
        <v>5</v>
      </c>
      <c r="AD23" s="206">
        <v>18</v>
      </c>
      <c r="AE23" s="206">
        <v>17</v>
      </c>
      <c r="AF23" s="206">
        <v>908</v>
      </c>
      <c r="AG23" s="206">
        <v>40</v>
      </c>
      <c r="AH23" s="206">
        <v>79</v>
      </c>
      <c r="AI23" s="206">
        <v>32</v>
      </c>
      <c r="AJ23" s="206">
        <v>58</v>
      </c>
      <c r="AK23" s="206">
        <v>159</v>
      </c>
      <c r="AL23" s="206">
        <v>11</v>
      </c>
      <c r="AM23" s="206"/>
      <c r="AN23" s="206">
        <v>25</v>
      </c>
      <c r="AO23" s="206">
        <v>15</v>
      </c>
      <c r="AP23" s="63">
        <v>18</v>
      </c>
      <c r="AQ23" s="63">
        <v>3</v>
      </c>
      <c r="AT23" s="63">
        <v>15</v>
      </c>
      <c r="AV23" s="63">
        <v>17</v>
      </c>
      <c r="AZ23" s="63">
        <v>3</v>
      </c>
    </row>
    <row r="24" spans="1:52">
      <c r="A24" s="63" t="s">
        <v>1089</v>
      </c>
      <c r="B24" s="63" t="s">
        <v>1073</v>
      </c>
      <c r="C24" s="63">
        <v>37.844823009999999</v>
      </c>
      <c r="D24" s="63">
        <v>-107.52177829</v>
      </c>
      <c r="E24" s="63" t="s">
        <v>1085</v>
      </c>
      <c r="F24" s="230" t="s">
        <v>159</v>
      </c>
      <c r="H24" s="229" t="s">
        <v>1074</v>
      </c>
      <c r="J24" s="194">
        <v>59.736950622828211</v>
      </c>
      <c r="K24" s="194">
        <v>0.90206770315921536</v>
      </c>
      <c r="L24" s="194">
        <v>16.436036763917343</v>
      </c>
      <c r="M24" s="194">
        <v>7.747604801001609</v>
      </c>
      <c r="N24" s="194">
        <v>0.14282081532754623</v>
      </c>
      <c r="O24" s="194">
        <v>1.7342527575487754</v>
      </c>
      <c r="P24" s="194">
        <v>6.104618578428787</v>
      </c>
      <c r="Q24" s="194">
        <v>3.2662828055642987</v>
      </c>
      <c r="R24" s="194">
        <v>3.414664334716135</v>
      </c>
      <c r="S24" s="194">
        <v>0.42123023250806391</v>
      </c>
      <c r="T24" s="227">
        <v>3.73</v>
      </c>
      <c r="U24" s="194">
        <v>99.90652941499998</v>
      </c>
      <c r="V24" s="194">
        <f t="shared" si="2"/>
        <v>6.6809471402804341</v>
      </c>
      <c r="X24" s="206">
        <v>80</v>
      </c>
      <c r="Y24" s="206"/>
      <c r="Z24" s="206">
        <v>767</v>
      </c>
      <c r="AA24" s="206">
        <v>24</v>
      </c>
      <c r="AB24" s="206"/>
      <c r="AC24" s="206">
        <v>5</v>
      </c>
      <c r="AD24" s="206">
        <v>18</v>
      </c>
      <c r="AE24" s="206">
        <v>17</v>
      </c>
      <c r="AF24" s="206">
        <v>874</v>
      </c>
      <c r="AG24" s="206">
        <v>40</v>
      </c>
      <c r="AH24" s="206">
        <v>77</v>
      </c>
      <c r="AI24" s="206">
        <v>32</v>
      </c>
      <c r="AJ24" s="206">
        <v>31</v>
      </c>
      <c r="AK24" s="206">
        <v>158</v>
      </c>
      <c r="AL24" s="206">
        <v>17</v>
      </c>
      <c r="AM24" s="206"/>
      <c r="AN24" s="206">
        <v>26</v>
      </c>
      <c r="AO24" s="206">
        <v>11</v>
      </c>
      <c r="AP24" s="63">
        <v>17</v>
      </c>
      <c r="AQ24" s="63">
        <v>3</v>
      </c>
      <c r="AT24" s="63">
        <v>8</v>
      </c>
      <c r="AV24" s="63">
        <v>17</v>
      </c>
      <c r="AZ24" s="63">
        <v>3</v>
      </c>
    </row>
    <row r="25" spans="1:52">
      <c r="A25" s="63" t="s">
        <v>1090</v>
      </c>
      <c r="B25" s="63" t="s">
        <v>1073</v>
      </c>
      <c r="C25" s="63">
        <v>37.840203240000001</v>
      </c>
      <c r="D25" s="63">
        <v>-107.51996197</v>
      </c>
      <c r="E25" s="63" t="s">
        <v>1085</v>
      </c>
      <c r="F25" s="230" t="s">
        <v>159</v>
      </c>
      <c r="H25" s="229" t="s">
        <v>1074</v>
      </c>
      <c r="J25" s="194">
        <v>59.543648690354892</v>
      </c>
      <c r="K25" s="194">
        <v>0.91958391343273271</v>
      </c>
      <c r="L25" s="194">
        <v>16.382851630837358</v>
      </c>
      <c r="M25" s="194">
        <v>8.572452840198812</v>
      </c>
      <c r="N25" s="194">
        <v>0.14235866352179805</v>
      </c>
      <c r="O25" s="194">
        <v>1.5032396969504151</v>
      </c>
      <c r="P25" s="194">
        <v>6.6718752116703977</v>
      </c>
      <c r="Q25" s="194">
        <v>3.1315549231521826</v>
      </c>
      <c r="R25" s="194">
        <v>3.304959368366795</v>
      </c>
      <c r="S25" s="194">
        <v>0.42924968651461415</v>
      </c>
      <c r="T25" s="227">
        <v>3.9799999999999995</v>
      </c>
      <c r="U25" s="194">
        <v>100.60177462499999</v>
      </c>
      <c r="V25" s="194">
        <f t="shared" si="2"/>
        <v>6.4365142915189777</v>
      </c>
      <c r="X25" s="206">
        <v>83</v>
      </c>
      <c r="Y25" s="206"/>
      <c r="Z25" s="206">
        <v>842</v>
      </c>
      <c r="AA25" s="206">
        <v>24</v>
      </c>
      <c r="AB25" s="206"/>
      <c r="AC25" s="206">
        <v>5</v>
      </c>
      <c r="AD25" s="206">
        <v>17</v>
      </c>
      <c r="AE25" s="206">
        <v>18</v>
      </c>
      <c r="AF25" s="206">
        <v>955</v>
      </c>
      <c r="AG25" s="206">
        <v>40</v>
      </c>
      <c r="AH25" s="206">
        <v>77</v>
      </c>
      <c r="AI25" s="206">
        <v>32</v>
      </c>
      <c r="AJ25" s="206">
        <v>65</v>
      </c>
      <c r="AK25" s="206">
        <v>169</v>
      </c>
      <c r="AL25" s="206">
        <v>16</v>
      </c>
      <c r="AM25" s="206"/>
      <c r="AN25" s="206">
        <v>24</v>
      </c>
      <c r="AO25" s="206">
        <v>14</v>
      </c>
      <c r="AP25" s="63">
        <v>18</v>
      </c>
      <c r="AQ25" s="63">
        <v>3</v>
      </c>
      <c r="AT25" s="63">
        <v>25</v>
      </c>
      <c r="AV25" s="63">
        <v>17</v>
      </c>
      <c r="AZ25" s="63">
        <v>3</v>
      </c>
    </row>
    <row r="26" spans="1:52">
      <c r="A26" s="63" t="s">
        <v>1091</v>
      </c>
      <c r="B26" s="63" t="s">
        <v>1073</v>
      </c>
      <c r="C26" s="63">
        <v>37.862118449999997</v>
      </c>
      <c r="D26" s="63">
        <v>-107.52329988</v>
      </c>
      <c r="E26" s="63" t="s">
        <v>1085</v>
      </c>
      <c r="F26" s="230" t="s">
        <v>159</v>
      </c>
      <c r="H26" s="229" t="s">
        <v>1074</v>
      </c>
      <c r="J26" s="194">
        <v>58.895178319467099</v>
      </c>
      <c r="K26" s="194">
        <v>0.93713172406145528</v>
      </c>
      <c r="L26" s="194">
        <v>16.577206909704888</v>
      </c>
      <c r="M26" s="194">
        <v>8.3925672251095573</v>
      </c>
      <c r="N26" s="194">
        <v>0.17731413283256808</v>
      </c>
      <c r="O26" s="194">
        <v>1.8307108519726185</v>
      </c>
      <c r="P26" s="194">
        <v>5.1066879082831589</v>
      </c>
      <c r="Q26" s="194">
        <v>3.1491363775797341</v>
      </c>
      <c r="R26" s="194">
        <v>4.109494067069039</v>
      </c>
      <c r="S26" s="194">
        <v>0.43744077391987241</v>
      </c>
      <c r="T26" s="227">
        <v>6.58</v>
      </c>
      <c r="U26" s="194">
        <v>99.612868289999994</v>
      </c>
      <c r="V26" s="194">
        <f t="shared" si="2"/>
        <v>7.2586304446487731</v>
      </c>
      <c r="X26" s="206">
        <v>83</v>
      </c>
      <c r="Y26" s="206"/>
      <c r="Z26" s="206">
        <v>785</v>
      </c>
      <c r="AA26" s="206">
        <v>22</v>
      </c>
      <c r="AB26" s="206"/>
      <c r="AC26" s="206">
        <v>6</v>
      </c>
      <c r="AD26" s="206">
        <v>21</v>
      </c>
      <c r="AE26" s="206">
        <v>16</v>
      </c>
      <c r="AF26" s="206">
        <v>867</v>
      </c>
      <c r="AG26" s="206">
        <v>39</v>
      </c>
      <c r="AH26" s="206">
        <v>76</v>
      </c>
      <c r="AI26" s="206">
        <v>32</v>
      </c>
      <c r="AJ26" s="206">
        <v>52</v>
      </c>
      <c r="AK26" s="206">
        <v>161</v>
      </c>
      <c r="AL26" s="206">
        <v>20</v>
      </c>
      <c r="AM26" s="206"/>
      <c r="AN26" s="206">
        <v>25</v>
      </c>
      <c r="AO26" s="206">
        <v>16</v>
      </c>
      <c r="AP26" s="63">
        <v>19</v>
      </c>
      <c r="AQ26" s="63">
        <v>3</v>
      </c>
      <c r="AT26" s="63">
        <v>47</v>
      </c>
      <c r="AV26" s="63">
        <v>17</v>
      </c>
      <c r="AZ26" s="63">
        <v>3</v>
      </c>
    </row>
    <row r="27" spans="1:52">
      <c r="A27" s="63" t="s">
        <v>1092</v>
      </c>
      <c r="B27" s="63" t="s">
        <v>1064</v>
      </c>
      <c r="C27" s="63">
        <v>37.933399999999999</v>
      </c>
      <c r="D27" s="63">
        <v>-107.53703611</v>
      </c>
      <c r="E27" s="61" t="s">
        <v>1093</v>
      </c>
      <c r="F27" s="63" t="s">
        <v>159</v>
      </c>
      <c r="H27" s="231" t="s">
        <v>1094</v>
      </c>
      <c r="J27" s="194">
        <v>58.586495075091293</v>
      </c>
      <c r="K27" s="194">
        <v>0.87671377104769099</v>
      </c>
      <c r="L27" s="194">
        <v>16.319837174400377</v>
      </c>
      <c r="M27" s="194">
        <v>7.3495443834892411</v>
      </c>
      <c r="N27" s="194">
        <v>0.22889629038437981</v>
      </c>
      <c r="O27" s="194">
        <v>2.59672262200767</v>
      </c>
      <c r="P27" s="194">
        <v>4.5337062557910883</v>
      </c>
      <c r="Q27" s="194">
        <v>2.2264910262708599</v>
      </c>
      <c r="R27" s="194">
        <v>5.4796178759696872</v>
      </c>
      <c r="S27" s="194">
        <v>0.39773762054770617</v>
      </c>
      <c r="T27" s="227">
        <v>5.68</v>
      </c>
      <c r="U27" s="194">
        <v>98.595762094999998</v>
      </c>
      <c r="V27" s="194">
        <f t="shared" si="2"/>
        <v>7.7061089022405476</v>
      </c>
      <c r="X27" s="206">
        <v>103</v>
      </c>
      <c r="Y27" s="206">
        <v>323</v>
      </c>
      <c r="Z27" s="206">
        <v>903</v>
      </c>
      <c r="AA27" s="206">
        <v>37</v>
      </c>
      <c r="AB27" s="206"/>
      <c r="AC27" s="206">
        <v>37</v>
      </c>
      <c r="AD27" s="206">
        <v>23.3</v>
      </c>
      <c r="AE27" s="206">
        <v>21.1</v>
      </c>
      <c r="AF27" s="206">
        <v>1550</v>
      </c>
      <c r="AG27" s="87">
        <v>61.8</v>
      </c>
      <c r="AH27" s="87">
        <v>112</v>
      </c>
      <c r="AI27" s="206"/>
      <c r="AJ27" s="206">
        <v>140</v>
      </c>
      <c r="AK27" s="206">
        <v>204</v>
      </c>
      <c r="AL27" s="206">
        <v>9.6</v>
      </c>
      <c r="AM27" s="206">
        <v>9.1999999999999993</v>
      </c>
      <c r="AN27" s="206">
        <v>25.2</v>
      </c>
      <c r="AO27" s="206">
        <v>7.8</v>
      </c>
      <c r="AP27" s="63">
        <v>22.8</v>
      </c>
      <c r="AT27" s="63">
        <v>50.2</v>
      </c>
      <c r="AV27" s="63">
        <v>23.4</v>
      </c>
    </row>
    <row r="28" spans="1:52">
      <c r="A28" s="63" t="s">
        <v>1095</v>
      </c>
      <c r="B28" s="63" t="s">
        <v>1096</v>
      </c>
      <c r="C28" s="63">
        <v>37.863055559999999</v>
      </c>
      <c r="D28" s="63">
        <v>-107.54305556</v>
      </c>
      <c r="E28" s="230" t="s">
        <v>1097</v>
      </c>
      <c r="F28" s="63" t="s">
        <v>159</v>
      </c>
      <c r="H28" s="229" t="s">
        <v>1098</v>
      </c>
      <c r="J28" s="194">
        <v>58.005126319411517</v>
      </c>
      <c r="K28" s="194">
        <v>0.88543138637376229</v>
      </c>
      <c r="L28" s="194">
        <v>16.671217479340861</v>
      </c>
      <c r="M28" s="232">
        <v>8.0021188995964572</v>
      </c>
      <c r="N28" s="194">
        <v>0.14497956594562991</v>
      </c>
      <c r="O28" s="194">
        <v>2.7621431589901175</v>
      </c>
      <c r="P28" s="194">
        <v>6.1414829949996221</v>
      </c>
      <c r="Q28" s="194">
        <v>3.3795137951160177</v>
      </c>
      <c r="R28" s="194">
        <v>3.5758829277033009</v>
      </c>
      <c r="S28" s="194">
        <v>0.39871427212771904</v>
      </c>
      <c r="T28" s="194">
        <v>2.27</v>
      </c>
      <c r="U28" s="194">
        <v>99.741487249999992</v>
      </c>
      <c r="V28" s="194">
        <f t="shared" si="2"/>
        <v>6.9553967228193185</v>
      </c>
      <c r="X28" s="206">
        <v>86.4</v>
      </c>
      <c r="Y28" s="206">
        <v>93</v>
      </c>
      <c r="Z28" s="206">
        <v>800</v>
      </c>
      <c r="AA28" s="206">
        <v>30</v>
      </c>
      <c r="AB28" s="206">
        <v>200</v>
      </c>
      <c r="AC28" s="206"/>
      <c r="AD28" s="206">
        <v>30</v>
      </c>
      <c r="AE28" s="206">
        <v>16.399999999999999</v>
      </c>
      <c r="AF28" s="206">
        <v>802</v>
      </c>
      <c r="AG28" s="206">
        <v>44.3</v>
      </c>
      <c r="AH28" s="206">
        <v>82</v>
      </c>
      <c r="AI28" s="206">
        <v>35</v>
      </c>
      <c r="AJ28" s="206">
        <v>30</v>
      </c>
      <c r="AK28" s="206">
        <v>150</v>
      </c>
      <c r="AL28" s="206">
        <v>17</v>
      </c>
      <c r="AM28" s="206">
        <v>1.93</v>
      </c>
      <c r="AN28" s="206">
        <v>50</v>
      </c>
      <c r="AO28" s="206">
        <v>20</v>
      </c>
      <c r="AP28" s="206">
        <v>20.100000000000001</v>
      </c>
      <c r="AQ28" s="63">
        <v>1.61</v>
      </c>
      <c r="AS28" s="63">
        <v>4.99</v>
      </c>
      <c r="AU28" s="194">
        <v>0.35399999999999998</v>
      </c>
      <c r="AV28" s="63">
        <v>18.3</v>
      </c>
      <c r="AW28" s="63">
        <v>7.44</v>
      </c>
      <c r="AX28" s="63">
        <v>1.06</v>
      </c>
      <c r="AY28" s="63">
        <v>0.81</v>
      </c>
      <c r="AZ28" s="63">
        <v>2.6</v>
      </c>
    </row>
    <row r="29" spans="1:52">
      <c r="B29" s="127" t="s">
        <v>1099</v>
      </c>
    </row>
    <row r="30" spans="1:52">
      <c r="A30" s="63" t="s">
        <v>1101</v>
      </c>
      <c r="B30" s="63" t="s">
        <v>1064</v>
      </c>
      <c r="C30" s="63">
        <v>37.905630000000002</v>
      </c>
      <c r="D30" s="63">
        <v>-107.5970416</v>
      </c>
      <c r="E30" s="61" t="s">
        <v>1102</v>
      </c>
      <c r="F30" s="63" t="s">
        <v>159</v>
      </c>
      <c r="H30" s="93" t="s">
        <v>1103</v>
      </c>
      <c r="J30" s="194">
        <v>61.373562377302306</v>
      </c>
      <c r="K30" s="194">
        <v>0.99391248329879422</v>
      </c>
      <c r="L30" s="194">
        <v>17.377042620414766</v>
      </c>
      <c r="M30" s="194">
        <v>8.0028198037777187</v>
      </c>
      <c r="N30" s="194">
        <v>0.1236417572372899</v>
      </c>
      <c r="O30" s="194">
        <v>1.3070700050799218</v>
      </c>
      <c r="P30" s="194">
        <v>4.9839190249516481</v>
      </c>
      <c r="Q30" s="227">
        <v>1.3371484863954117</v>
      </c>
      <c r="R30" s="194">
        <v>4.0743009522331075</v>
      </c>
      <c r="S30" s="194">
        <v>0.34225471930901991</v>
      </c>
      <c r="T30" s="227">
        <v>6.24</v>
      </c>
      <c r="U30" s="194">
        <v>99.915672229999984</v>
      </c>
      <c r="V30" s="194">
        <f t="shared" ref="V30:V41" si="3">R30+Q30</f>
        <v>5.4114494386285195</v>
      </c>
      <c r="X30" s="63">
        <v>86</v>
      </c>
      <c r="Z30" s="63">
        <v>324</v>
      </c>
      <c r="AA30" s="63">
        <v>22</v>
      </c>
      <c r="AC30" s="63">
        <v>19</v>
      </c>
      <c r="AD30" s="63">
        <v>17</v>
      </c>
      <c r="AF30" s="63">
        <v>783</v>
      </c>
      <c r="AG30" s="63">
        <v>32</v>
      </c>
      <c r="AH30" s="63">
        <v>61</v>
      </c>
      <c r="AI30" s="63">
        <v>26</v>
      </c>
      <c r="AJ30" s="63">
        <v>25</v>
      </c>
      <c r="AK30" s="63">
        <v>132</v>
      </c>
      <c r="AN30" s="63">
        <v>21</v>
      </c>
      <c r="AO30" s="63">
        <v>6.7</v>
      </c>
      <c r="AP30" s="63">
        <v>16</v>
      </c>
      <c r="AT30" s="63">
        <v>16</v>
      </c>
      <c r="AV30" s="63">
        <v>15</v>
      </c>
      <c r="AZ30" s="63">
        <v>2.2999999999999998</v>
      </c>
    </row>
    <row r="31" spans="1:52">
      <c r="A31" s="63" t="s">
        <v>1104</v>
      </c>
      <c r="B31" s="63" t="s">
        <v>1067</v>
      </c>
      <c r="C31" s="63">
        <v>37.858333330000001</v>
      </c>
      <c r="D31" s="63">
        <v>-107.64166667000001</v>
      </c>
      <c r="E31" s="61" t="s">
        <v>1105</v>
      </c>
      <c r="F31" s="142" t="s">
        <v>562</v>
      </c>
      <c r="H31" s="229" t="s">
        <v>1074</v>
      </c>
      <c r="J31" s="194">
        <v>60.347641516913235</v>
      </c>
      <c r="K31" s="194">
        <v>0.85196878619027649</v>
      </c>
      <c r="L31" s="194">
        <v>15.779123132282653</v>
      </c>
      <c r="M31" s="194">
        <v>7.4508973350596177</v>
      </c>
      <c r="N31" s="194">
        <v>0.14804127946850271</v>
      </c>
      <c r="O31" s="194">
        <v>2.7166536089479787</v>
      </c>
      <c r="P31" s="194">
        <v>5.9057269191473649</v>
      </c>
      <c r="Q31" s="194">
        <v>2.521257510270607</v>
      </c>
      <c r="R31" s="194">
        <v>3.9661750885274505</v>
      </c>
      <c r="S31" s="194">
        <v>0.38318533319233</v>
      </c>
      <c r="T31" s="227">
        <v>4.3</v>
      </c>
      <c r="U31" s="194">
        <v>100.07067051000001</v>
      </c>
      <c r="V31" s="194">
        <f t="shared" si="3"/>
        <v>6.4874325987980574</v>
      </c>
      <c r="X31" s="63">
        <v>91</v>
      </c>
      <c r="Y31" s="63">
        <v>134</v>
      </c>
      <c r="Z31" s="63">
        <v>917</v>
      </c>
      <c r="AA31" s="63">
        <v>21</v>
      </c>
      <c r="AB31" s="63">
        <v>183</v>
      </c>
      <c r="AC31" s="63">
        <v>13</v>
      </c>
      <c r="AF31" s="63">
        <v>967</v>
      </c>
      <c r="AG31" s="63">
        <v>40</v>
      </c>
      <c r="AH31" s="63">
        <v>78</v>
      </c>
      <c r="AJ31" s="63">
        <v>45</v>
      </c>
      <c r="AK31" s="63"/>
      <c r="AL31" s="63">
        <v>25</v>
      </c>
      <c r="AO31" s="63">
        <v>13</v>
      </c>
      <c r="AZ31" s="63"/>
    </row>
    <row r="32" spans="1:52">
      <c r="A32" s="63" t="s">
        <v>1106</v>
      </c>
      <c r="B32" s="63" t="s">
        <v>1067</v>
      </c>
      <c r="C32" s="63">
        <v>37.866666670000001</v>
      </c>
      <c r="D32" s="63">
        <v>-107.65416667</v>
      </c>
      <c r="E32" s="61" t="s">
        <v>1107</v>
      </c>
      <c r="F32" s="63" t="s">
        <v>159</v>
      </c>
      <c r="H32" s="229" t="s">
        <v>1074</v>
      </c>
      <c r="J32" s="194">
        <v>58.983387838068502</v>
      </c>
      <c r="K32" s="194">
        <v>0.97699661287494166</v>
      </c>
      <c r="L32" s="194">
        <v>17.616323391554406</v>
      </c>
      <c r="M32" s="194">
        <v>6.5755301662748558</v>
      </c>
      <c r="N32" s="194">
        <v>0.13504159913535851</v>
      </c>
      <c r="O32" s="194">
        <v>1.8577865709621466</v>
      </c>
      <c r="P32" s="194">
        <v>6.0578633881693635</v>
      </c>
      <c r="Q32" s="194">
        <v>3.1093118508992181</v>
      </c>
      <c r="R32" s="194">
        <v>4.068128173952676</v>
      </c>
      <c r="S32" s="194">
        <v>0.57673666810852486</v>
      </c>
      <c r="T32" s="227">
        <v>4.62</v>
      </c>
      <c r="U32" s="194">
        <v>99.957106260000003</v>
      </c>
      <c r="V32" s="194">
        <f t="shared" si="3"/>
        <v>7.1774400248518937</v>
      </c>
      <c r="X32" s="63">
        <v>90</v>
      </c>
      <c r="Y32" s="63">
        <v>134</v>
      </c>
      <c r="Z32" s="63">
        <v>774</v>
      </c>
      <c r="AA32" s="5">
        <v>31</v>
      </c>
      <c r="AB32" s="63">
        <v>263</v>
      </c>
      <c r="AC32" s="63">
        <v>-10</v>
      </c>
      <c r="AF32" s="63">
        <v>879</v>
      </c>
      <c r="AG32" s="63">
        <v>57</v>
      </c>
      <c r="AH32" s="5">
        <v>125</v>
      </c>
      <c r="AJ32" s="63">
        <v>22</v>
      </c>
      <c r="AK32" s="63"/>
      <c r="AO32" s="63">
        <v>13</v>
      </c>
      <c r="AZ32" s="63"/>
    </row>
    <row r="33" spans="1:52">
      <c r="A33" s="63" t="s">
        <v>1108</v>
      </c>
      <c r="B33" s="63" t="s">
        <v>1067</v>
      </c>
      <c r="C33" s="233">
        <v>37.858333330000001</v>
      </c>
      <c r="D33" s="63">
        <v>-107.65416667</v>
      </c>
      <c r="E33" s="61" t="s">
        <v>1100</v>
      </c>
      <c r="F33" s="63" t="s">
        <v>159</v>
      </c>
      <c r="H33" s="229" t="s">
        <v>1074</v>
      </c>
      <c r="J33" s="194">
        <v>58.583777815750672</v>
      </c>
      <c r="K33" s="194">
        <v>0.96035239142652695</v>
      </c>
      <c r="L33" s="194">
        <v>15.945291520062204</v>
      </c>
      <c r="M33" s="194">
        <v>8.7747027379134064</v>
      </c>
      <c r="N33" s="194">
        <v>0.12163903978820258</v>
      </c>
      <c r="O33" s="194">
        <v>2.7803209094446304</v>
      </c>
      <c r="P33" s="194">
        <v>4.4334240021080067</v>
      </c>
      <c r="Q33" s="194">
        <v>3.507972529102422</v>
      </c>
      <c r="R33" s="194">
        <v>4.2359074695050625</v>
      </c>
      <c r="S33" s="194">
        <v>0.4088633148988548</v>
      </c>
      <c r="T33" s="227">
        <v>4.6899999999999995</v>
      </c>
      <c r="U33" s="194">
        <v>99.752251729999983</v>
      </c>
      <c r="V33" s="194">
        <f t="shared" si="3"/>
        <v>7.7438799986074844</v>
      </c>
      <c r="X33" s="63">
        <v>92</v>
      </c>
      <c r="Y33" s="63">
        <v>191</v>
      </c>
      <c r="Z33" s="63">
        <v>906</v>
      </c>
      <c r="AA33" s="63">
        <v>22</v>
      </c>
      <c r="AB33" s="63">
        <v>188</v>
      </c>
      <c r="AC33" s="63">
        <v>11</v>
      </c>
      <c r="AF33" s="63">
        <v>940</v>
      </c>
      <c r="AG33" s="63">
        <v>55</v>
      </c>
      <c r="AH33" s="63">
        <v>103</v>
      </c>
      <c r="AJ33" s="63">
        <v>112</v>
      </c>
      <c r="AK33" s="63"/>
      <c r="AO33" s="63">
        <v>13</v>
      </c>
      <c r="AZ33" s="63"/>
    </row>
    <row r="34" spans="1:52">
      <c r="A34" s="63" t="s">
        <v>1109</v>
      </c>
      <c r="B34" s="63" t="s">
        <v>1067</v>
      </c>
      <c r="C34" s="63">
        <v>37.866666670000001</v>
      </c>
      <c r="D34" s="233">
        <v>-107.65833333</v>
      </c>
      <c r="E34" s="61" t="s">
        <v>1110</v>
      </c>
      <c r="F34" s="63" t="s">
        <v>159</v>
      </c>
      <c r="H34" s="229" t="s">
        <v>1074</v>
      </c>
      <c r="J34" s="194">
        <v>58.527787661409633</v>
      </c>
      <c r="K34" s="194">
        <v>0.91410640865362025</v>
      </c>
      <c r="L34" s="194">
        <v>15.953231656480197</v>
      </c>
      <c r="M34" s="194">
        <v>8.4709685631138001</v>
      </c>
      <c r="N34" s="194">
        <v>0.122461185848659</v>
      </c>
      <c r="O34" s="194">
        <v>2.3267625311245212</v>
      </c>
      <c r="P34" s="194">
        <v>7.168025493107562</v>
      </c>
      <c r="Q34" s="194">
        <v>2.947815687928435</v>
      </c>
      <c r="R34" s="194">
        <v>2.991541261447034</v>
      </c>
      <c r="S34" s="194">
        <v>0.36320010088655069</v>
      </c>
      <c r="T34" s="227">
        <v>5.33</v>
      </c>
      <c r="U34" s="194">
        <v>99.785900550000022</v>
      </c>
      <c r="V34" s="194">
        <f t="shared" si="3"/>
        <v>5.939356949375469</v>
      </c>
      <c r="X34" s="63">
        <v>91</v>
      </c>
      <c r="Y34" s="63">
        <v>99</v>
      </c>
      <c r="Z34" s="63">
        <v>607</v>
      </c>
      <c r="AA34" s="63">
        <v>23</v>
      </c>
      <c r="AB34" s="63">
        <v>205</v>
      </c>
      <c r="AC34" s="63">
        <v>13</v>
      </c>
      <c r="AF34" s="63">
        <v>675</v>
      </c>
      <c r="AG34" s="63">
        <v>49</v>
      </c>
      <c r="AH34" s="63">
        <v>100</v>
      </c>
      <c r="AJ34" s="63">
        <v>55</v>
      </c>
      <c r="AK34" s="63"/>
      <c r="AL34" s="63">
        <v>54</v>
      </c>
      <c r="AO34" s="63">
        <v>25</v>
      </c>
      <c r="AZ34" s="63"/>
    </row>
    <row r="35" spans="1:52">
      <c r="A35" s="63" t="s">
        <v>1111</v>
      </c>
      <c r="B35" s="63" t="s">
        <v>1067</v>
      </c>
      <c r="C35" s="63">
        <v>37.858333330000001</v>
      </c>
      <c r="D35" s="63">
        <v>-107.6375</v>
      </c>
      <c r="E35" s="63" t="s">
        <v>1112</v>
      </c>
      <c r="F35" s="63" t="s">
        <v>159</v>
      </c>
      <c r="H35" s="229" t="s">
        <v>1074</v>
      </c>
      <c r="J35" s="194">
        <v>58.157422617441817</v>
      </c>
      <c r="K35" s="194">
        <v>0.96331538410049089</v>
      </c>
      <c r="L35" s="194">
        <v>16.021486331118439</v>
      </c>
      <c r="M35" s="194">
        <v>8.4965769368989079</v>
      </c>
      <c r="N35" s="194">
        <v>0.19972584586218112</v>
      </c>
      <c r="O35" s="194">
        <v>3.2697974194008501</v>
      </c>
      <c r="P35" s="194">
        <v>5.4957688497542811</v>
      </c>
      <c r="Q35" s="194">
        <v>3.4280894562456603</v>
      </c>
      <c r="R35" s="194">
        <v>3.3384816078019033</v>
      </c>
      <c r="S35" s="194">
        <v>0.40280113137546708</v>
      </c>
      <c r="T35" s="227">
        <v>3.26</v>
      </c>
      <c r="U35" s="194">
        <v>99.773465580000007</v>
      </c>
      <c r="V35" s="194">
        <f t="shared" si="3"/>
        <v>6.7665710640475636</v>
      </c>
      <c r="X35" s="63">
        <v>82</v>
      </c>
      <c r="Y35" s="63">
        <v>112</v>
      </c>
      <c r="Z35" s="63">
        <v>894</v>
      </c>
      <c r="AA35" s="63">
        <v>20</v>
      </c>
      <c r="AB35" s="63">
        <v>181</v>
      </c>
      <c r="AC35" s="63">
        <v>-10</v>
      </c>
      <c r="AF35" s="63">
        <v>803</v>
      </c>
      <c r="AG35" s="63">
        <v>42</v>
      </c>
      <c r="AH35" s="63">
        <v>81</v>
      </c>
      <c r="AJ35" s="63">
        <v>84</v>
      </c>
      <c r="AK35" s="63"/>
      <c r="AL35" s="63">
        <v>36</v>
      </c>
      <c r="AO35" s="63">
        <v>15</v>
      </c>
      <c r="AZ35" s="63"/>
    </row>
    <row r="36" spans="1:52">
      <c r="A36" s="63" t="s">
        <v>1113</v>
      </c>
      <c r="B36" s="63" t="s">
        <v>1067</v>
      </c>
      <c r="C36" s="233">
        <v>37.858333330000001</v>
      </c>
      <c r="D36" s="233">
        <v>-107.65833333</v>
      </c>
      <c r="E36" s="61" t="s">
        <v>1100</v>
      </c>
      <c r="F36" s="63" t="s">
        <v>159</v>
      </c>
      <c r="H36" s="229" t="s">
        <v>1074</v>
      </c>
      <c r="J36" s="194">
        <v>58.144691629954849</v>
      </c>
      <c r="K36" s="194">
        <v>0.98625108615059121</v>
      </c>
      <c r="L36" s="194">
        <v>16.146346217686713</v>
      </c>
      <c r="M36" s="194">
        <v>8.1940603995311196</v>
      </c>
      <c r="N36" s="194">
        <v>0.15794405656854629</v>
      </c>
      <c r="O36" s="194">
        <v>2.9106833281917814</v>
      </c>
      <c r="P36" s="194">
        <v>6.2045976352547862</v>
      </c>
      <c r="Q36" s="194">
        <v>3.2784836959463828</v>
      </c>
      <c r="R36" s="194">
        <v>3.4355591419553844</v>
      </c>
      <c r="S36" s="194">
        <v>0.4215929087598308</v>
      </c>
      <c r="T36" s="194">
        <v>2.1399999999999997</v>
      </c>
      <c r="U36" s="194">
        <v>99.880210099999985</v>
      </c>
      <c r="V36" s="194">
        <f t="shared" si="3"/>
        <v>6.7140428379017667</v>
      </c>
      <c r="X36" s="63">
        <v>79</v>
      </c>
      <c r="Y36" s="63">
        <v>113</v>
      </c>
      <c r="Z36" s="63">
        <v>904</v>
      </c>
      <c r="AA36" s="63">
        <v>24</v>
      </c>
      <c r="AB36" s="63">
        <v>189</v>
      </c>
      <c r="AC36" s="63">
        <v>13</v>
      </c>
      <c r="AF36" s="63">
        <v>1020</v>
      </c>
      <c r="AG36" s="63">
        <v>52</v>
      </c>
      <c r="AH36" s="63">
        <v>106</v>
      </c>
      <c r="AJ36" s="63">
        <v>74</v>
      </c>
      <c r="AK36" s="63"/>
      <c r="AO36" s="63">
        <v>11</v>
      </c>
      <c r="AZ36" s="63"/>
    </row>
    <row r="37" spans="1:52">
      <c r="A37" s="63" t="s">
        <v>1114</v>
      </c>
      <c r="B37" s="63" t="s">
        <v>1067</v>
      </c>
      <c r="C37" s="63">
        <v>37.845833329999998</v>
      </c>
      <c r="D37" s="63">
        <v>-107.65833333</v>
      </c>
      <c r="E37" s="61" t="s">
        <v>1115</v>
      </c>
      <c r="F37" s="63" t="s">
        <v>159</v>
      </c>
      <c r="H37" s="229" t="s">
        <v>1074</v>
      </c>
      <c r="J37" s="194">
        <v>58.079880105838704</v>
      </c>
      <c r="K37" s="194">
        <v>0.94127286664427767</v>
      </c>
      <c r="L37" s="194">
        <v>16.036710197935861</v>
      </c>
      <c r="M37" s="194">
        <v>8.2027538321289537</v>
      </c>
      <c r="N37" s="194">
        <v>0.14571628031704684</v>
      </c>
      <c r="O37" s="194">
        <v>3.3211957396937293</v>
      </c>
      <c r="P37" s="194">
        <v>5.9280855010856861</v>
      </c>
      <c r="Q37" s="194">
        <v>2.9669019491543716</v>
      </c>
      <c r="R37" s="194">
        <v>3.9782457515552867</v>
      </c>
      <c r="S37" s="194">
        <v>0.40074034064606245</v>
      </c>
      <c r="T37" s="194">
        <v>2.77</v>
      </c>
      <c r="U37" s="194">
        <v>100.001502565</v>
      </c>
      <c r="V37" s="194">
        <f t="shared" si="3"/>
        <v>6.9451477007096578</v>
      </c>
      <c r="X37" s="63">
        <v>86</v>
      </c>
      <c r="Y37" s="63">
        <v>120</v>
      </c>
      <c r="Z37" s="63">
        <v>925</v>
      </c>
      <c r="AA37" s="63">
        <v>20</v>
      </c>
      <c r="AB37" s="63">
        <v>176</v>
      </c>
      <c r="AC37" s="63">
        <v>11</v>
      </c>
      <c r="AF37" s="63">
        <v>1110</v>
      </c>
      <c r="AG37" s="63">
        <v>40</v>
      </c>
      <c r="AH37" s="63">
        <v>94</v>
      </c>
      <c r="AJ37" s="63">
        <v>44</v>
      </c>
      <c r="AK37" s="63"/>
      <c r="AL37" s="63">
        <v>21</v>
      </c>
      <c r="AO37" s="63">
        <v>17</v>
      </c>
      <c r="AZ37" s="63"/>
    </row>
    <row r="38" spans="1:52">
      <c r="A38" s="63" t="s">
        <v>1116</v>
      </c>
      <c r="B38" s="63" t="s">
        <v>1067</v>
      </c>
      <c r="C38" s="233">
        <v>37.837499999999999</v>
      </c>
      <c r="D38" s="63">
        <v>-107.64444444</v>
      </c>
      <c r="E38" s="61" t="s">
        <v>1117</v>
      </c>
      <c r="F38" s="63" t="s">
        <v>159</v>
      </c>
      <c r="G38" s="93" t="s">
        <v>1118</v>
      </c>
      <c r="H38" s="229" t="s">
        <v>1074</v>
      </c>
      <c r="J38" s="194">
        <v>57.103074818704975</v>
      </c>
      <c r="K38" s="194">
        <v>0.99476109042017757</v>
      </c>
      <c r="L38" s="194">
        <v>16.188264889371549</v>
      </c>
      <c r="M38" s="194">
        <v>8.8255872565170996</v>
      </c>
      <c r="N38" s="194">
        <v>0.2920626477344388</v>
      </c>
      <c r="O38" s="194">
        <v>3.4307878555298679</v>
      </c>
      <c r="P38" s="194">
        <v>6.3590725255361242</v>
      </c>
      <c r="Q38" s="194">
        <v>3.0011044965958882</v>
      </c>
      <c r="R38" s="194">
        <v>3.3658426711928167</v>
      </c>
      <c r="S38" s="194">
        <v>0.4488546083970687</v>
      </c>
      <c r="T38" s="194">
        <v>2.98</v>
      </c>
      <c r="U38" s="194">
        <v>100.00941286000001</v>
      </c>
      <c r="V38" s="194">
        <f t="shared" si="3"/>
        <v>6.3669471677887053</v>
      </c>
      <c r="X38" s="63">
        <v>93</v>
      </c>
      <c r="Y38" s="63">
        <v>100</v>
      </c>
      <c r="Z38" s="63">
        <v>865</v>
      </c>
      <c r="AA38" s="63">
        <v>26</v>
      </c>
      <c r="AB38" s="63">
        <v>181</v>
      </c>
      <c r="AC38" s="63">
        <v>13</v>
      </c>
      <c r="AF38" s="63">
        <v>953</v>
      </c>
      <c r="AG38" s="63">
        <v>52</v>
      </c>
      <c r="AH38" s="63">
        <v>104</v>
      </c>
      <c r="AJ38" s="63">
        <v>49</v>
      </c>
      <c r="AK38" s="63"/>
      <c r="AL38" s="63">
        <v>48</v>
      </c>
      <c r="AO38" s="63">
        <v>24</v>
      </c>
      <c r="AZ38" s="63"/>
    </row>
    <row r="39" spans="1:52">
      <c r="A39" s="63" t="s">
        <v>1119</v>
      </c>
      <c r="B39" s="63" t="s">
        <v>1067</v>
      </c>
      <c r="C39" s="63">
        <v>37.854166669999998</v>
      </c>
      <c r="D39" s="63">
        <v>-107.62222222</v>
      </c>
      <c r="E39" s="61" t="s">
        <v>1120</v>
      </c>
      <c r="F39" s="63" t="s">
        <v>159</v>
      </c>
      <c r="H39" s="229" t="s">
        <v>1074</v>
      </c>
      <c r="J39" s="194">
        <v>55.000400717701147</v>
      </c>
      <c r="K39" s="194">
        <v>1.2049802424198828</v>
      </c>
      <c r="L39" s="194">
        <v>16.582331576026963</v>
      </c>
      <c r="M39" s="194">
        <v>9.647560179105291</v>
      </c>
      <c r="N39" s="194">
        <v>0.2433133181809379</v>
      </c>
      <c r="O39" s="194">
        <v>3.8756335681677965</v>
      </c>
      <c r="P39" s="194">
        <v>7.0328400661114694</v>
      </c>
      <c r="Q39" s="194">
        <v>2.7162430882642181</v>
      </c>
      <c r="R39" s="194">
        <v>3.288046177798821</v>
      </c>
      <c r="S39" s="194">
        <v>0.50513960622346887</v>
      </c>
      <c r="T39" s="227">
        <v>4.7200000000000006</v>
      </c>
      <c r="U39" s="194">
        <v>100.09648854000001</v>
      </c>
      <c r="V39" s="194">
        <f t="shared" si="3"/>
        <v>6.0042892660630391</v>
      </c>
      <c r="X39" s="63">
        <v>97</v>
      </c>
      <c r="Y39" s="63">
        <v>80</v>
      </c>
      <c r="Z39" s="63">
        <v>1070</v>
      </c>
      <c r="AA39" s="63">
        <v>20</v>
      </c>
      <c r="AB39" s="63">
        <v>173</v>
      </c>
      <c r="AC39" s="63">
        <v>-10</v>
      </c>
      <c r="AF39" s="63">
        <v>1560</v>
      </c>
      <c r="AG39" s="63">
        <v>38</v>
      </c>
      <c r="AH39" s="63">
        <v>100</v>
      </c>
      <c r="AJ39" s="63">
        <v>85</v>
      </c>
      <c r="AK39" s="63"/>
      <c r="AL39" s="63">
        <v>41</v>
      </c>
      <c r="AO39" s="63">
        <v>30</v>
      </c>
      <c r="AZ39" s="63"/>
    </row>
    <row r="40" spans="1:52">
      <c r="A40" s="63" t="s">
        <v>1121</v>
      </c>
      <c r="B40" s="63" t="s">
        <v>1067</v>
      </c>
      <c r="C40" s="63">
        <v>37.863888889999998</v>
      </c>
      <c r="D40" s="63">
        <v>-107.64166667000001</v>
      </c>
      <c r="E40" s="61" t="s">
        <v>1306</v>
      </c>
      <c r="F40" s="63" t="s">
        <v>159</v>
      </c>
      <c r="H40" s="229" t="s">
        <v>1074</v>
      </c>
      <c r="J40" s="194">
        <v>54.141517006008272</v>
      </c>
      <c r="K40" s="194">
        <v>1.2033540995827938</v>
      </c>
      <c r="L40" s="194">
        <v>17.084880169857872</v>
      </c>
      <c r="M40" s="194">
        <v>11.186408357096479</v>
      </c>
      <c r="N40" s="194">
        <v>0.18346591859169487</v>
      </c>
      <c r="O40" s="194">
        <v>3.4838363442466886</v>
      </c>
      <c r="P40" s="194">
        <v>8.2776614225562479</v>
      </c>
      <c r="Q40" s="143">
        <v>1.6838016389048573</v>
      </c>
      <c r="R40" s="194">
        <v>2.9707475620027037</v>
      </c>
      <c r="S40" s="194">
        <v>0.5273878161523804</v>
      </c>
      <c r="T40" s="227">
        <v>8.8000000000000007</v>
      </c>
      <c r="U40" s="194">
        <v>100.74306033499998</v>
      </c>
      <c r="V40" s="194">
        <f t="shared" si="3"/>
        <v>4.6545492009075611</v>
      </c>
      <c r="X40" s="63">
        <v>109</v>
      </c>
      <c r="Y40" s="63">
        <v>130</v>
      </c>
      <c r="Z40" s="63">
        <v>445</v>
      </c>
      <c r="AA40" s="63">
        <v>26</v>
      </c>
      <c r="AB40" s="63">
        <v>141</v>
      </c>
      <c r="AC40" s="63">
        <v>12</v>
      </c>
      <c r="AF40" s="63">
        <v>618</v>
      </c>
      <c r="AG40" s="63">
        <v>42</v>
      </c>
      <c r="AH40" s="63">
        <v>85</v>
      </c>
      <c r="AJ40" s="63">
        <v>200</v>
      </c>
      <c r="AK40" s="63"/>
      <c r="AL40" s="63">
        <v>35</v>
      </c>
      <c r="AO40" s="63">
        <v>21</v>
      </c>
      <c r="AZ40" s="63"/>
    </row>
    <row r="41" spans="1:52">
      <c r="A41" s="63" t="s">
        <v>1122</v>
      </c>
      <c r="B41" s="63" t="s">
        <v>1067</v>
      </c>
      <c r="C41" s="63">
        <v>37.870833330000004</v>
      </c>
      <c r="D41" s="234">
        <v>-107.63333333</v>
      </c>
      <c r="E41" s="61" t="s">
        <v>1123</v>
      </c>
      <c r="F41" s="63" t="s">
        <v>159</v>
      </c>
      <c r="G41" s="93" t="s">
        <v>1118</v>
      </c>
      <c r="H41" s="229" t="s">
        <v>1074</v>
      </c>
      <c r="J41" s="194">
        <v>53.654088733487953</v>
      </c>
      <c r="K41" s="194">
        <v>1.2233615228964567</v>
      </c>
      <c r="L41" s="194">
        <v>17.83892297028304</v>
      </c>
      <c r="M41" s="194">
        <v>9.7529969105049776</v>
      </c>
      <c r="N41" s="194">
        <v>0.16710509489790398</v>
      </c>
      <c r="O41" s="194">
        <v>3.2764534678196173</v>
      </c>
      <c r="P41" s="194">
        <v>9.1660647530974124</v>
      </c>
      <c r="Q41" s="194">
        <v>3.1625850115913097</v>
      </c>
      <c r="R41" s="194">
        <v>1.915124287314973</v>
      </c>
      <c r="S41" s="194">
        <v>0.54516739810636061</v>
      </c>
      <c r="T41" s="227">
        <v>7.5600000000000005</v>
      </c>
      <c r="U41" s="194">
        <v>100.70187014999999</v>
      </c>
      <c r="V41" s="194">
        <f t="shared" si="3"/>
        <v>5.0777092989062824</v>
      </c>
      <c r="X41" s="63">
        <v>99</v>
      </c>
      <c r="Y41" s="63">
        <v>76</v>
      </c>
      <c r="Z41" s="63">
        <v>828</v>
      </c>
      <c r="AA41" s="63">
        <v>27</v>
      </c>
      <c r="AB41" s="63">
        <v>159</v>
      </c>
      <c r="AC41" s="63">
        <v>13</v>
      </c>
      <c r="AF41" s="63">
        <v>512</v>
      </c>
      <c r="AG41" s="63">
        <v>49</v>
      </c>
      <c r="AH41" s="63">
        <v>94</v>
      </c>
      <c r="AJ41" s="63">
        <v>63</v>
      </c>
      <c r="AK41" s="63"/>
      <c r="AL41" s="63">
        <v>23</v>
      </c>
      <c r="AO41" s="63">
        <v>20</v>
      </c>
      <c r="AZ41" s="63"/>
    </row>
    <row r="42" spans="1:52">
      <c r="B42" s="127" t="s">
        <v>1124</v>
      </c>
    </row>
    <row r="43" spans="1:52">
      <c r="A43" s="63" t="s">
        <v>1125</v>
      </c>
      <c r="B43" s="63" t="s">
        <v>1067</v>
      </c>
      <c r="C43" s="63">
        <v>37.75</v>
      </c>
      <c r="D43" s="63">
        <v>-107.75</v>
      </c>
      <c r="E43" s="63" t="s">
        <v>1126</v>
      </c>
      <c r="F43" s="230" t="s">
        <v>562</v>
      </c>
      <c r="G43" s="63" t="s">
        <v>1127</v>
      </c>
      <c r="J43" s="194">
        <v>64.847107052070456</v>
      </c>
      <c r="K43" s="194">
        <v>0.60673175776820742</v>
      </c>
      <c r="L43" s="194">
        <v>15.948585988450359</v>
      </c>
      <c r="M43" s="194">
        <v>5.474524205870015</v>
      </c>
      <c r="N43" s="194">
        <v>0.12076295563271054</v>
      </c>
      <c r="O43" s="194">
        <v>1.4491554675925262</v>
      </c>
      <c r="P43" s="194">
        <v>5.2759618465078209</v>
      </c>
      <c r="Q43" s="194">
        <v>3.623138695804573</v>
      </c>
      <c r="R43" s="194">
        <v>2.3600448558518154</v>
      </c>
      <c r="S43" s="194">
        <v>0.28653073945152435</v>
      </c>
      <c r="T43" s="143">
        <v>4.01</v>
      </c>
      <c r="U43" s="194">
        <v>99.992543565000005</v>
      </c>
      <c r="V43" s="194">
        <f t="shared" ref="V43:V64" si="4">R43+Q43</f>
        <v>5.9831835516563885</v>
      </c>
      <c r="X43" s="206">
        <v>71.099999999999994</v>
      </c>
      <c r="Y43" s="206">
        <v>63.1</v>
      </c>
      <c r="Z43" s="206">
        <v>499</v>
      </c>
      <c r="AA43" s="206"/>
      <c r="AB43" s="206">
        <v>165</v>
      </c>
      <c r="AC43" s="206"/>
      <c r="AD43" s="206"/>
      <c r="AE43" s="206">
        <v>11.4</v>
      </c>
      <c r="AF43" s="206">
        <v>908</v>
      </c>
      <c r="AG43" s="206">
        <v>39</v>
      </c>
      <c r="AH43" s="206">
        <v>75.599999999999994</v>
      </c>
      <c r="AI43" s="206">
        <v>34.299999999999997</v>
      </c>
      <c r="AJ43" s="206"/>
      <c r="AK43" s="206"/>
      <c r="AL43" s="206">
        <v>15.9</v>
      </c>
      <c r="AM43" s="206">
        <v>3.79</v>
      </c>
      <c r="AN43" s="206"/>
      <c r="AO43" s="206"/>
      <c r="AP43" s="206">
        <v>7.82</v>
      </c>
      <c r="AQ43" s="63">
        <v>1.54</v>
      </c>
      <c r="AR43" s="128">
        <v>5.56</v>
      </c>
      <c r="AS43" s="128">
        <v>4.74</v>
      </c>
      <c r="AU43" s="194">
        <v>0.36799999999999999</v>
      </c>
      <c r="AV43" s="206">
        <v>10.7</v>
      </c>
      <c r="AW43" s="128">
        <v>6.78</v>
      </c>
      <c r="AX43" s="63">
        <v>0.874</v>
      </c>
      <c r="AY43" s="63">
        <v>0.72899999999999998</v>
      </c>
      <c r="AZ43" s="63">
        <v>2.4300000000000002</v>
      </c>
    </row>
    <row r="44" spans="1:52">
      <c r="A44" s="63" t="s">
        <v>1128</v>
      </c>
      <c r="B44" s="63" t="s">
        <v>1067</v>
      </c>
      <c r="C44" s="63">
        <v>37.700000000000003</v>
      </c>
      <c r="D44" s="63">
        <v>-107.6</v>
      </c>
      <c r="F44" s="63" t="s">
        <v>1129</v>
      </c>
      <c r="J44" s="194">
        <v>63.530925746166012</v>
      </c>
      <c r="K44" s="194">
        <v>0.75903384816906194</v>
      </c>
      <c r="L44" s="194">
        <v>17.12752579991102</v>
      </c>
      <c r="M44" s="194">
        <v>5.2397125730593572</v>
      </c>
      <c r="N44" s="194">
        <v>9.139221654770649E-2</v>
      </c>
      <c r="O44" s="194">
        <v>1.393265015533403</v>
      </c>
      <c r="P44" s="194">
        <v>3.8431055531849396</v>
      </c>
      <c r="Q44" s="194">
        <v>3.907970104392656</v>
      </c>
      <c r="R44" s="194">
        <v>3.9331293192852264</v>
      </c>
      <c r="S44" s="194">
        <v>0.30203221875060587</v>
      </c>
      <c r="T44" s="194">
        <v>1.3499999999999999</v>
      </c>
      <c r="U44" s="194">
        <v>100.12809239500001</v>
      </c>
      <c r="V44" s="194">
        <f t="shared" si="4"/>
        <v>7.8410994236778819</v>
      </c>
      <c r="X44" s="206">
        <v>68</v>
      </c>
      <c r="Y44" s="206">
        <v>147</v>
      </c>
      <c r="Z44" s="206">
        <v>835</v>
      </c>
      <c r="AA44" s="206">
        <v>28</v>
      </c>
      <c r="AB44" s="206">
        <v>253</v>
      </c>
      <c r="AC44" s="206">
        <v>21</v>
      </c>
      <c r="AD44" s="206"/>
      <c r="AE44" s="206"/>
      <c r="AF44" s="206">
        <v>1070</v>
      </c>
      <c r="AG44" s="206">
        <v>51</v>
      </c>
      <c r="AH44" s="206">
        <v>96</v>
      </c>
      <c r="AI44" s="206"/>
      <c r="AJ44" s="206">
        <v>21</v>
      </c>
      <c r="AK44" s="206"/>
      <c r="AL44" s="206">
        <v>-20</v>
      </c>
      <c r="AM44" s="206"/>
      <c r="AN44" s="206"/>
      <c r="AO44" s="206">
        <v>6</v>
      </c>
      <c r="AP44" s="206"/>
      <c r="AZ44" s="63"/>
    </row>
    <row r="45" spans="1:52">
      <c r="A45" s="63" t="s">
        <v>1131</v>
      </c>
      <c r="B45" s="63" t="s">
        <v>1067</v>
      </c>
      <c r="C45" s="63">
        <v>37.700000000000003</v>
      </c>
      <c r="D45" s="63">
        <v>-107.6</v>
      </c>
      <c r="F45" s="63" t="s">
        <v>1132</v>
      </c>
      <c r="J45" s="194">
        <v>61.793157531241988</v>
      </c>
      <c r="K45" s="194">
        <v>0.89914555414368935</v>
      </c>
      <c r="L45" s="194">
        <v>15.593932221723247</v>
      </c>
      <c r="M45" s="194">
        <v>7.3056654847732378</v>
      </c>
      <c r="N45" s="194">
        <v>0.1204569071703223</v>
      </c>
      <c r="O45" s="194">
        <v>2.3747218842149249</v>
      </c>
      <c r="P45" s="194">
        <v>4.375800824061038</v>
      </c>
      <c r="Q45" s="194">
        <v>3.3057897657246631</v>
      </c>
      <c r="R45" s="194">
        <v>4.2823926858144867</v>
      </c>
      <c r="S45" s="194">
        <v>0.30962163613241228</v>
      </c>
      <c r="T45" s="143">
        <v>3.7800000000000002</v>
      </c>
      <c r="U45" s="194">
        <v>100.36068449500002</v>
      </c>
      <c r="V45" s="194">
        <f t="shared" si="4"/>
        <v>7.5881824515391498</v>
      </c>
      <c r="X45" s="206">
        <v>98</v>
      </c>
      <c r="Y45" s="206">
        <v>172</v>
      </c>
      <c r="Z45" s="206">
        <v>796</v>
      </c>
      <c r="AA45" s="206">
        <v>27</v>
      </c>
      <c r="AB45" s="206">
        <v>229</v>
      </c>
      <c r="AC45" s="206">
        <v>19</v>
      </c>
      <c r="AD45" s="206"/>
      <c r="AE45" s="206"/>
      <c r="AF45" s="206">
        <v>977</v>
      </c>
      <c r="AG45" s="206">
        <v>43</v>
      </c>
      <c r="AH45" s="206">
        <v>98</v>
      </c>
      <c r="AI45" s="206"/>
      <c r="AJ45" s="206">
        <v>33</v>
      </c>
      <c r="AK45" s="206"/>
      <c r="AL45" s="206">
        <v>32</v>
      </c>
      <c r="AM45" s="206"/>
      <c r="AN45" s="206"/>
      <c r="AO45" s="206">
        <v>17</v>
      </c>
      <c r="AP45" s="206"/>
      <c r="AZ45" s="63"/>
    </row>
    <row r="46" spans="1:52">
      <c r="A46" s="63" t="s">
        <v>1133</v>
      </c>
      <c r="B46" s="63" t="s">
        <v>1067</v>
      </c>
      <c r="C46" s="63">
        <v>37.783333329999998</v>
      </c>
      <c r="D46" s="63">
        <v>-107.66666667</v>
      </c>
      <c r="E46" s="236" t="s">
        <v>1134</v>
      </c>
      <c r="F46" s="63" t="s">
        <v>1135</v>
      </c>
      <c r="G46" s="145" t="s">
        <v>1136</v>
      </c>
      <c r="H46" s="229" t="s">
        <v>1074</v>
      </c>
      <c r="J46" s="194">
        <v>61.50429604755081</v>
      </c>
      <c r="K46" s="194">
        <v>0.72697342990396763</v>
      </c>
      <c r="L46" s="194">
        <v>16.975040917743083</v>
      </c>
      <c r="M46" s="194">
        <v>6.2119734448673869</v>
      </c>
      <c r="N46" s="194">
        <v>0.11777554784557795</v>
      </c>
      <c r="O46" s="194">
        <v>2.338685878647905</v>
      </c>
      <c r="P46" s="194">
        <v>5.0601626079367685</v>
      </c>
      <c r="Q46" s="194">
        <v>3.6704680397588749</v>
      </c>
      <c r="R46" s="194">
        <v>3.3545507791730915</v>
      </c>
      <c r="S46" s="194">
        <v>0.32601637157254187</v>
      </c>
      <c r="T46" s="194">
        <v>1.58</v>
      </c>
      <c r="U46" s="194">
        <v>100.28594306500001</v>
      </c>
      <c r="V46" s="194">
        <f t="shared" si="4"/>
        <v>7.0250188189319669</v>
      </c>
      <c r="X46" s="206">
        <v>89</v>
      </c>
      <c r="Y46" s="206">
        <v>111</v>
      </c>
      <c r="Z46" s="206">
        <v>826</v>
      </c>
      <c r="AA46" s="206">
        <v>23</v>
      </c>
      <c r="AB46" s="206">
        <v>215</v>
      </c>
      <c r="AC46" s="206">
        <v>12</v>
      </c>
      <c r="AD46" s="206"/>
      <c r="AE46" s="206"/>
      <c r="AF46" s="206">
        <v>932</v>
      </c>
      <c r="AG46" s="206">
        <v>41</v>
      </c>
      <c r="AH46" s="206">
        <v>93</v>
      </c>
      <c r="AI46" s="206"/>
      <c r="AJ46" s="206">
        <v>23</v>
      </c>
      <c r="AK46" s="206"/>
      <c r="AL46" s="206"/>
      <c r="AM46" s="206"/>
      <c r="AN46" s="206"/>
      <c r="AO46" s="206">
        <v>11</v>
      </c>
      <c r="AP46" s="206"/>
      <c r="AR46" s="128"/>
      <c r="AS46" s="128"/>
      <c r="AV46" s="206"/>
      <c r="AW46" s="128"/>
      <c r="AZ46" s="63"/>
    </row>
    <row r="47" spans="1:52">
      <c r="A47" s="63" t="s">
        <v>1137</v>
      </c>
      <c r="B47" s="63" t="s">
        <v>1067</v>
      </c>
      <c r="C47" s="63">
        <v>37.700000000000003</v>
      </c>
      <c r="D47" s="63">
        <v>-107.6</v>
      </c>
      <c r="F47" s="63" t="s">
        <v>1129</v>
      </c>
      <c r="J47" s="194">
        <v>61.314636443137985</v>
      </c>
      <c r="K47" s="194">
        <v>0.87208036720648097</v>
      </c>
      <c r="L47" s="194">
        <v>16.677189371157592</v>
      </c>
      <c r="M47" s="194">
        <v>7.075449538438991</v>
      </c>
      <c r="N47" s="194">
        <v>0.71635173020532372</v>
      </c>
      <c r="O47" s="194">
        <v>3.099598832619189</v>
      </c>
      <c r="P47" s="194">
        <v>4.8480806088830084</v>
      </c>
      <c r="Q47" s="194">
        <v>2.551938864967592</v>
      </c>
      <c r="R47" s="194">
        <v>3.0545166756851319</v>
      </c>
      <c r="S47" s="194">
        <v>0.34320195769870443</v>
      </c>
      <c r="T47" s="143">
        <v>6.5400000000000009</v>
      </c>
      <c r="U47" s="194">
        <v>100.55304439000001</v>
      </c>
      <c r="V47" s="194">
        <f t="shared" si="4"/>
        <v>5.6064555406527239</v>
      </c>
      <c r="X47" s="206">
        <v>397</v>
      </c>
      <c r="Y47" s="206">
        <v>147</v>
      </c>
      <c r="Z47" s="206">
        <v>400</v>
      </c>
      <c r="AA47" s="206">
        <v>20</v>
      </c>
      <c r="AB47" s="206">
        <v>218</v>
      </c>
      <c r="AC47" s="206">
        <v>16</v>
      </c>
      <c r="AD47" s="206"/>
      <c r="AE47" s="206"/>
      <c r="AF47" s="206">
        <v>603</v>
      </c>
      <c r="AG47" s="206">
        <v>44</v>
      </c>
      <c r="AH47" s="206">
        <v>76</v>
      </c>
      <c r="AI47" s="206"/>
      <c r="AJ47" s="206">
        <v>40</v>
      </c>
      <c r="AK47" s="206"/>
      <c r="AL47" s="206"/>
      <c r="AM47" s="206"/>
      <c r="AN47" s="206"/>
      <c r="AO47" s="206">
        <v>13</v>
      </c>
      <c r="AP47" s="206"/>
      <c r="AZ47" s="63"/>
    </row>
    <row r="48" spans="1:52">
      <c r="A48" s="63" t="s">
        <v>1138</v>
      </c>
      <c r="B48" s="63" t="s">
        <v>1064</v>
      </c>
      <c r="C48" s="63">
        <v>37.816188879999999</v>
      </c>
      <c r="D48" s="63">
        <v>-107.53116387999999</v>
      </c>
      <c r="E48" s="61" t="s">
        <v>1139</v>
      </c>
      <c r="F48" s="63" t="s">
        <v>1140</v>
      </c>
      <c r="G48" s="230" t="s">
        <v>1141</v>
      </c>
      <c r="H48" s="229" t="s">
        <v>1074</v>
      </c>
      <c r="J48" s="194">
        <v>60.76183241849575</v>
      </c>
      <c r="K48" s="194">
        <v>0.8220421451304587</v>
      </c>
      <c r="L48" s="194">
        <v>16.475732762284558</v>
      </c>
      <c r="M48" s="194">
        <v>6.3073691332393587</v>
      </c>
      <c r="N48" s="194">
        <v>0.11294187212723887</v>
      </c>
      <c r="O48" s="194">
        <v>2.3349652637975438</v>
      </c>
      <c r="P48" s="194">
        <v>4.1611663879687617</v>
      </c>
      <c r="Q48" s="194">
        <v>3.4961491953655388</v>
      </c>
      <c r="R48" s="194">
        <v>3.8073688020687628</v>
      </c>
      <c r="S48" s="194">
        <v>0.41281187952201892</v>
      </c>
      <c r="T48" s="194">
        <v>2.8</v>
      </c>
      <c r="U48" s="194">
        <v>98.692379859999988</v>
      </c>
      <c r="V48" s="194">
        <f t="shared" si="4"/>
        <v>7.3035179974343016</v>
      </c>
      <c r="X48" s="206">
        <v>98.1</v>
      </c>
      <c r="Y48" s="206">
        <v>151</v>
      </c>
      <c r="Z48" s="206">
        <v>940</v>
      </c>
      <c r="AA48" s="206">
        <v>34.6</v>
      </c>
      <c r="AB48" s="206"/>
      <c r="AC48" s="87">
        <v>40</v>
      </c>
      <c r="AD48" s="206">
        <v>24.6</v>
      </c>
      <c r="AE48" s="206">
        <v>21.6</v>
      </c>
      <c r="AF48" s="206">
        <v>1210</v>
      </c>
      <c r="AG48" s="87">
        <v>63.2</v>
      </c>
      <c r="AH48" s="87">
        <v>115</v>
      </c>
      <c r="AI48" s="206"/>
      <c r="AJ48" s="206">
        <v>27.2</v>
      </c>
      <c r="AK48" s="206">
        <v>158</v>
      </c>
      <c r="AL48" s="206">
        <v>100</v>
      </c>
      <c r="AM48" s="206">
        <v>13.4</v>
      </c>
      <c r="AN48" s="206">
        <v>24</v>
      </c>
      <c r="AO48" s="206">
        <v>8.1999999999999993</v>
      </c>
      <c r="AP48" s="206">
        <v>18.7</v>
      </c>
      <c r="AT48" s="206">
        <v>63.2</v>
      </c>
      <c r="AU48" s="206"/>
      <c r="AV48" s="206">
        <v>20.399999999999999</v>
      </c>
    </row>
    <row r="49" spans="1:68">
      <c r="A49" s="63" t="s">
        <v>1142</v>
      </c>
      <c r="B49" s="63" t="s">
        <v>1067</v>
      </c>
      <c r="C49" s="63">
        <v>37.700000000000003</v>
      </c>
      <c r="D49" s="63">
        <v>-107.6</v>
      </c>
      <c r="F49" s="63" t="s">
        <v>1129</v>
      </c>
      <c r="J49" s="194">
        <v>60.703866307649783</v>
      </c>
      <c r="K49" s="194">
        <v>0.82935276227591892</v>
      </c>
      <c r="L49" s="194">
        <v>16.686737067907309</v>
      </c>
      <c r="M49" s="194">
        <v>6.3501113043078927</v>
      </c>
      <c r="N49" s="194">
        <v>0.10480831611179196</v>
      </c>
      <c r="O49" s="194">
        <v>2.3413429188544952</v>
      </c>
      <c r="P49" s="194">
        <v>3.9844248434890472</v>
      </c>
      <c r="Q49" s="194">
        <v>4.0585555701799194</v>
      </c>
      <c r="R49" s="194">
        <v>4.1182832906970424</v>
      </c>
      <c r="S49" s="194">
        <v>0.39632678852677228</v>
      </c>
      <c r="T49" s="194">
        <v>1.6800000000000002</v>
      </c>
      <c r="U49" s="194">
        <v>99.573809169999961</v>
      </c>
      <c r="V49" s="194">
        <f t="shared" si="4"/>
        <v>8.1768388608769627</v>
      </c>
      <c r="X49" s="206">
        <v>81</v>
      </c>
      <c r="Y49" s="206">
        <v>165</v>
      </c>
      <c r="Z49" s="206">
        <v>900</v>
      </c>
      <c r="AA49" s="206">
        <v>23</v>
      </c>
      <c r="AB49" s="206">
        <v>206</v>
      </c>
      <c r="AC49" s="206">
        <v>11</v>
      </c>
      <c r="AD49" s="206"/>
      <c r="AE49" s="206"/>
      <c r="AF49" s="206">
        <v>940</v>
      </c>
      <c r="AG49" s="206">
        <v>43</v>
      </c>
      <c r="AH49" s="206">
        <v>96</v>
      </c>
      <c r="AI49" s="206"/>
      <c r="AJ49" s="206">
        <v>27</v>
      </c>
      <c r="AK49" s="206"/>
      <c r="AL49" s="206">
        <v>-20</v>
      </c>
      <c r="AM49" s="206"/>
      <c r="AN49" s="206"/>
      <c r="AO49" s="206">
        <v>10</v>
      </c>
      <c r="AP49" s="206"/>
      <c r="AZ49" s="63"/>
    </row>
    <row r="50" spans="1:68">
      <c r="A50" s="63" t="s">
        <v>1143</v>
      </c>
      <c r="B50" s="63" t="s">
        <v>1073</v>
      </c>
      <c r="C50" s="63">
        <v>37.811925799999997</v>
      </c>
      <c r="D50" s="63">
        <v>-107.57661960999999</v>
      </c>
      <c r="E50" s="63" t="s">
        <v>1144</v>
      </c>
      <c r="F50" s="63" t="s">
        <v>1140</v>
      </c>
      <c r="H50" s="229" t="s">
        <v>1074</v>
      </c>
      <c r="J50" s="194">
        <v>60.587301597775351</v>
      </c>
      <c r="K50" s="194">
        <v>0.8661093528599263</v>
      </c>
      <c r="L50" s="194">
        <v>16.929053981645431</v>
      </c>
      <c r="M50" s="194">
        <v>6.8841900344521116</v>
      </c>
      <c r="N50" s="194">
        <v>0.15615788417141629</v>
      </c>
      <c r="O50" s="194">
        <v>1.0644506020797897</v>
      </c>
      <c r="P50" s="194">
        <v>5.9950337854654814</v>
      </c>
      <c r="Q50" s="194">
        <v>3.1559344507206775</v>
      </c>
      <c r="R50" s="194">
        <v>4.1813372203373849</v>
      </c>
      <c r="S50" s="194">
        <v>0.35454094049241769</v>
      </c>
      <c r="T50" s="143">
        <v>4.33</v>
      </c>
      <c r="U50" s="194">
        <v>100.17410984999998</v>
      </c>
      <c r="V50" s="194">
        <f t="shared" si="4"/>
        <v>7.3372716710580619</v>
      </c>
      <c r="X50" s="206">
        <v>94</v>
      </c>
      <c r="Y50" s="206"/>
      <c r="Z50" s="206">
        <v>653</v>
      </c>
      <c r="AA50" s="206">
        <v>21</v>
      </c>
      <c r="AB50" s="206"/>
      <c r="AC50" s="206">
        <v>6</v>
      </c>
      <c r="AD50" s="206">
        <v>22</v>
      </c>
      <c r="AE50" s="206">
        <v>15</v>
      </c>
      <c r="AF50" s="206">
        <v>942</v>
      </c>
      <c r="AG50" s="206">
        <v>39</v>
      </c>
      <c r="AH50" s="206">
        <v>73</v>
      </c>
      <c r="AI50" s="206">
        <v>30</v>
      </c>
      <c r="AJ50" s="206">
        <v>35</v>
      </c>
      <c r="AK50" s="206">
        <v>155</v>
      </c>
      <c r="AL50" s="206">
        <v>100</v>
      </c>
      <c r="AM50" s="206"/>
      <c r="AN50" s="206">
        <v>24</v>
      </c>
      <c r="AO50" s="206">
        <v>14</v>
      </c>
      <c r="AP50" s="206">
        <v>14</v>
      </c>
      <c r="AQ50" s="63">
        <v>2</v>
      </c>
      <c r="AT50" s="63">
        <v>49</v>
      </c>
      <c r="AV50" s="63">
        <v>15</v>
      </c>
      <c r="AZ50" s="63">
        <v>2</v>
      </c>
    </row>
    <row r="51" spans="1:68">
      <c r="A51" s="63" t="s">
        <v>1145</v>
      </c>
      <c r="B51" s="63" t="s">
        <v>1064</v>
      </c>
      <c r="C51" s="63">
        <v>37.845829999999999</v>
      </c>
      <c r="D51" s="63">
        <v>-107.68194</v>
      </c>
      <c r="E51" s="61" t="s">
        <v>1146</v>
      </c>
      <c r="F51" s="63" t="s">
        <v>1140</v>
      </c>
      <c r="G51" s="63" t="s">
        <v>1147</v>
      </c>
      <c r="H51" s="229" t="s">
        <v>1074</v>
      </c>
      <c r="J51" s="194">
        <v>60.165460538622519</v>
      </c>
      <c r="K51" s="194">
        <v>0.80577450541162154</v>
      </c>
      <c r="L51" s="194">
        <v>15.247052952683825</v>
      </c>
      <c r="M51" s="194">
        <v>7.2435054191523305</v>
      </c>
      <c r="N51" s="194">
        <v>0.1194320026945008</v>
      </c>
      <c r="O51" s="194">
        <v>3.0540469260450918</v>
      </c>
      <c r="P51" s="194">
        <v>4.5836049191455235</v>
      </c>
      <c r="Q51" s="194">
        <v>3.1943321355592675</v>
      </c>
      <c r="R51" s="194">
        <v>3.4886364106600629</v>
      </c>
      <c r="S51" s="194">
        <v>0.37783043502525304</v>
      </c>
      <c r="T51" s="194">
        <v>2.89</v>
      </c>
      <c r="U51" s="194">
        <v>98.27967624499999</v>
      </c>
      <c r="V51" s="194">
        <f t="shared" si="4"/>
        <v>6.68296854621933</v>
      </c>
      <c r="X51" s="206">
        <v>78</v>
      </c>
      <c r="Y51" s="206"/>
      <c r="Z51" s="206">
        <v>725</v>
      </c>
      <c r="AA51" s="206">
        <v>18</v>
      </c>
      <c r="AB51" s="206"/>
      <c r="AC51" s="206">
        <v>20</v>
      </c>
      <c r="AD51" s="206">
        <v>25</v>
      </c>
      <c r="AE51" s="206">
        <v>9</v>
      </c>
      <c r="AF51" s="206">
        <v>946</v>
      </c>
      <c r="AG51" s="206">
        <v>42</v>
      </c>
      <c r="AH51" s="206">
        <v>84</v>
      </c>
      <c r="AI51" s="206">
        <v>37</v>
      </c>
      <c r="AJ51" s="206">
        <v>60</v>
      </c>
      <c r="AK51" s="206">
        <v>173</v>
      </c>
      <c r="AL51" s="206">
        <v>10</v>
      </c>
      <c r="AM51" s="206"/>
      <c r="AN51" s="206">
        <v>14</v>
      </c>
      <c r="AO51" s="206">
        <v>14</v>
      </c>
      <c r="AP51" s="206">
        <v>18</v>
      </c>
      <c r="AT51" s="63">
        <v>15</v>
      </c>
      <c r="AV51" s="63">
        <v>17</v>
      </c>
      <c r="AZ51" s="63">
        <v>2</v>
      </c>
    </row>
    <row r="52" spans="1:68">
      <c r="A52" s="63" t="s">
        <v>1148</v>
      </c>
      <c r="B52" s="63" t="s">
        <v>1149</v>
      </c>
      <c r="C52" s="237">
        <v>37.890549999999998</v>
      </c>
      <c r="D52" s="237">
        <v>-107.67194000000001</v>
      </c>
      <c r="E52" s="61" t="s">
        <v>1150</v>
      </c>
      <c r="F52" s="63" t="s">
        <v>1140</v>
      </c>
      <c r="G52" s="63" t="s">
        <v>1151</v>
      </c>
      <c r="H52" s="229" t="s">
        <v>1074</v>
      </c>
      <c r="J52" s="194">
        <v>60.143044531776731</v>
      </c>
      <c r="K52" s="194">
        <v>1.0125341378541517</v>
      </c>
      <c r="L52" s="194">
        <v>17.528406168779039</v>
      </c>
      <c r="M52" s="194">
        <v>7.856606513915346</v>
      </c>
      <c r="N52" s="194">
        <v>0.33781912341370701</v>
      </c>
      <c r="O52" s="194">
        <v>2.8318894517023323</v>
      </c>
      <c r="P52" s="194">
        <v>3.6106149875565499</v>
      </c>
      <c r="Q52" s="194">
        <v>4.3840948848484445</v>
      </c>
      <c r="R52" s="194">
        <v>2.3514099419476446</v>
      </c>
      <c r="S52" s="194">
        <v>0.31259809320605009</v>
      </c>
      <c r="T52" s="143">
        <v>3.48</v>
      </c>
      <c r="U52" s="194">
        <v>100.36901783499999</v>
      </c>
      <c r="V52" s="194">
        <f t="shared" si="4"/>
        <v>6.7355048267960891</v>
      </c>
      <c r="X52" s="206">
        <v>199</v>
      </c>
      <c r="Y52" s="206"/>
      <c r="Z52" s="206">
        <v>554</v>
      </c>
      <c r="AA52" s="206">
        <v>12</v>
      </c>
      <c r="AB52" s="206"/>
      <c r="AC52" s="206">
        <v>10</v>
      </c>
      <c r="AD52" s="206">
        <v>725</v>
      </c>
      <c r="AE52" s="206">
        <v>9</v>
      </c>
      <c r="AF52" s="206">
        <v>915</v>
      </c>
      <c r="AG52" s="206">
        <v>50</v>
      </c>
      <c r="AH52" s="206">
        <v>91</v>
      </c>
      <c r="AI52" s="206">
        <v>40</v>
      </c>
      <c r="AJ52" s="206">
        <v>127</v>
      </c>
      <c r="AK52" s="206">
        <v>191</v>
      </c>
      <c r="AL52" s="206">
        <v>6</v>
      </c>
      <c r="AM52" s="206"/>
      <c r="AN52" s="206">
        <v>21</v>
      </c>
      <c r="AO52" s="206">
        <v>12</v>
      </c>
      <c r="AP52" s="206">
        <v>11</v>
      </c>
      <c r="AQ52" s="63">
        <v>2</v>
      </c>
      <c r="AT52" s="63">
        <v>35</v>
      </c>
      <c r="AV52" s="63">
        <v>22</v>
      </c>
      <c r="AZ52" s="63"/>
    </row>
    <row r="53" spans="1:68">
      <c r="A53" s="63" t="s">
        <v>1152</v>
      </c>
      <c r="B53" s="63" t="s">
        <v>1064</v>
      </c>
      <c r="C53" s="63">
        <v>37.909177769999999</v>
      </c>
      <c r="D53" s="63">
        <v>-107.63007777</v>
      </c>
      <c r="E53" s="61" t="s">
        <v>1153</v>
      </c>
      <c r="F53" s="63" t="s">
        <v>1140</v>
      </c>
      <c r="H53" s="229" t="s">
        <v>1074</v>
      </c>
      <c r="J53" s="194">
        <v>60.025119975187962</v>
      </c>
      <c r="K53" s="194">
        <v>0.81371728315920533</v>
      </c>
      <c r="L53" s="194">
        <v>15.988861234178945</v>
      </c>
      <c r="M53" s="194">
        <v>7.0611384717731163</v>
      </c>
      <c r="N53" s="194">
        <v>0.13420821914000974</v>
      </c>
      <c r="O53" s="194">
        <v>2.8531110801617339</v>
      </c>
      <c r="P53" s="194">
        <v>4.9794191631066198</v>
      </c>
      <c r="Q53" s="194">
        <v>2.8509239343483093</v>
      </c>
      <c r="R53" s="194">
        <v>3.965697712035241</v>
      </c>
      <c r="S53" s="194">
        <v>0.34995983690884275</v>
      </c>
      <c r="T53" s="143">
        <v>3.04</v>
      </c>
      <c r="U53" s="194">
        <v>99.022156909999978</v>
      </c>
      <c r="V53" s="194">
        <f t="shared" si="4"/>
        <v>6.8166216463835507</v>
      </c>
      <c r="X53" s="206">
        <v>85.2</v>
      </c>
      <c r="Y53" s="206">
        <v>96</v>
      </c>
      <c r="Z53" s="206">
        <v>706</v>
      </c>
      <c r="AA53" s="206">
        <v>25.6</v>
      </c>
      <c r="AB53" s="206"/>
      <c r="AC53" s="206">
        <v>25</v>
      </c>
      <c r="AD53" s="206">
        <v>16.399999999999999</v>
      </c>
      <c r="AE53" s="206">
        <v>14.1</v>
      </c>
      <c r="AF53" s="206">
        <v>958</v>
      </c>
      <c r="AG53" s="206">
        <v>50.1</v>
      </c>
      <c r="AH53" s="206">
        <v>91.6</v>
      </c>
      <c r="AI53" s="206"/>
      <c r="AJ53" s="206">
        <v>49.4</v>
      </c>
      <c r="AK53" s="206">
        <v>143</v>
      </c>
      <c r="AL53" s="206">
        <v>100</v>
      </c>
      <c r="AM53" s="206">
        <v>2.7</v>
      </c>
      <c r="AN53" s="206">
        <v>17.5</v>
      </c>
      <c r="AO53" s="206">
        <v>11.3</v>
      </c>
      <c r="AP53" s="206">
        <v>17.5</v>
      </c>
      <c r="AT53" s="206">
        <v>29</v>
      </c>
      <c r="AU53" s="206"/>
      <c r="AV53" s="206">
        <v>16.8</v>
      </c>
    </row>
    <row r="54" spans="1:68">
      <c r="A54" s="63" t="s">
        <v>1154</v>
      </c>
      <c r="B54" s="63" t="s">
        <v>1064</v>
      </c>
      <c r="C54" s="63">
        <v>37.845550000000003</v>
      </c>
      <c r="D54" s="63">
        <v>-107.69722</v>
      </c>
      <c r="E54" s="61" t="s">
        <v>1155</v>
      </c>
      <c r="F54" s="63" t="s">
        <v>1140</v>
      </c>
      <c r="G54" s="63" t="s">
        <v>1147</v>
      </c>
      <c r="H54" s="229" t="s">
        <v>1074</v>
      </c>
      <c r="J54" s="194">
        <v>60.020283959340432</v>
      </c>
      <c r="K54" s="194">
        <v>0.89922565988942438</v>
      </c>
      <c r="L54" s="194">
        <v>16.518470253994558</v>
      </c>
      <c r="M54" s="194">
        <v>7.9015356084394792</v>
      </c>
      <c r="N54" s="194">
        <v>0.13385293199167653</v>
      </c>
      <c r="O54" s="194">
        <v>3.4763518622981131</v>
      </c>
      <c r="P54" s="194">
        <v>3.0386174408368238</v>
      </c>
      <c r="Q54" s="194">
        <v>3.5302255889630865</v>
      </c>
      <c r="R54" s="194">
        <v>2.0662507145376621</v>
      </c>
      <c r="S54" s="194">
        <v>0.42874507470874268</v>
      </c>
      <c r="T54" s="143">
        <v>3.7</v>
      </c>
      <c r="U54" s="194">
        <v>98.013559095000005</v>
      </c>
      <c r="V54" s="194">
        <f t="shared" si="4"/>
        <v>5.596476303500749</v>
      </c>
      <c r="X54" s="206">
        <v>92</v>
      </c>
      <c r="Y54" s="206"/>
      <c r="Z54" s="206">
        <v>382</v>
      </c>
      <c r="AA54" s="206">
        <v>17</v>
      </c>
      <c r="AB54" s="206"/>
      <c r="AC54" s="206">
        <v>18</v>
      </c>
      <c r="AD54" s="206">
        <v>19</v>
      </c>
      <c r="AE54" s="206">
        <v>7</v>
      </c>
      <c r="AF54" s="206">
        <v>578</v>
      </c>
      <c r="AG54" s="206">
        <v>45</v>
      </c>
      <c r="AH54" s="206">
        <v>89</v>
      </c>
      <c r="AI54" s="206">
        <v>43</v>
      </c>
      <c r="AJ54" s="206">
        <v>36</v>
      </c>
      <c r="AK54" s="206">
        <v>179</v>
      </c>
      <c r="AL54" s="206">
        <v>6</v>
      </c>
      <c r="AM54" s="206"/>
      <c r="AN54" s="206">
        <v>15</v>
      </c>
      <c r="AO54" s="206">
        <v>15</v>
      </c>
      <c r="AP54" s="206">
        <v>19</v>
      </c>
      <c r="AT54" s="63">
        <v>35</v>
      </c>
      <c r="AV54" s="63">
        <v>16</v>
      </c>
      <c r="AZ54" s="63">
        <v>1</v>
      </c>
    </row>
    <row r="55" spans="1:68">
      <c r="A55" s="63" t="s">
        <v>1156</v>
      </c>
      <c r="B55" s="63" t="s">
        <v>1064</v>
      </c>
      <c r="C55" s="63">
        <v>37.84722</v>
      </c>
      <c r="D55" s="63">
        <v>-107.69722</v>
      </c>
      <c r="E55" s="61" t="s">
        <v>1157</v>
      </c>
      <c r="F55" s="63" t="s">
        <v>1140</v>
      </c>
      <c r="G55" s="63" t="s">
        <v>1147</v>
      </c>
      <c r="H55" s="229" t="s">
        <v>1074</v>
      </c>
      <c r="J55" s="194">
        <v>59.948195912946765</v>
      </c>
      <c r="K55" s="194">
        <v>0.81994698683885681</v>
      </c>
      <c r="L55" s="194">
        <v>16.530752127990713</v>
      </c>
      <c r="M55" s="194">
        <v>7.9082145909935928</v>
      </c>
      <c r="N55" s="194">
        <v>0.2247791369168621</v>
      </c>
      <c r="O55" s="194">
        <v>2.5670155215967689</v>
      </c>
      <c r="P55" s="194">
        <v>3.3606616247682441</v>
      </c>
      <c r="Q55" s="194">
        <v>3.5149149729283087</v>
      </c>
      <c r="R55" s="194">
        <v>3.6121112128044892</v>
      </c>
      <c r="S55" s="194">
        <v>0.39999517221540981</v>
      </c>
      <c r="T55" s="194">
        <v>2.56</v>
      </c>
      <c r="U55" s="194">
        <v>98.886587260000027</v>
      </c>
      <c r="V55" s="194">
        <f t="shared" si="4"/>
        <v>7.1270261857327979</v>
      </c>
      <c r="X55" s="206">
        <v>93</v>
      </c>
      <c r="Y55" s="206"/>
      <c r="Z55" s="206">
        <v>492</v>
      </c>
      <c r="AA55" s="206">
        <v>19</v>
      </c>
      <c r="AB55" s="206"/>
      <c r="AC55" s="206">
        <v>19</v>
      </c>
      <c r="AD55" s="206">
        <v>26</v>
      </c>
      <c r="AE55" s="206">
        <v>12</v>
      </c>
      <c r="AF55" s="206">
        <v>949</v>
      </c>
      <c r="AG55" s="206">
        <v>44</v>
      </c>
      <c r="AH55" s="206">
        <v>92</v>
      </c>
      <c r="AI55" s="206">
        <v>40</v>
      </c>
      <c r="AJ55" s="206">
        <v>56</v>
      </c>
      <c r="AK55" s="206">
        <v>176</v>
      </c>
      <c r="AL55" s="206">
        <v>4</v>
      </c>
      <c r="AM55" s="206"/>
      <c r="AN55" s="206">
        <v>13</v>
      </c>
      <c r="AO55" s="206">
        <v>14</v>
      </c>
      <c r="AP55" s="206">
        <v>16</v>
      </c>
      <c r="AT55" s="63">
        <v>19</v>
      </c>
      <c r="AV55" s="63">
        <v>14</v>
      </c>
      <c r="AZ55" s="63">
        <v>2</v>
      </c>
    </row>
    <row r="56" spans="1:68">
      <c r="A56" s="63" t="s">
        <v>1158</v>
      </c>
      <c r="B56" s="63" t="s">
        <v>1064</v>
      </c>
      <c r="C56" s="63">
        <v>37.845829999999999</v>
      </c>
      <c r="D56" s="63">
        <v>-107.68333</v>
      </c>
      <c r="E56" s="61" t="s">
        <v>1159</v>
      </c>
      <c r="F56" s="63" t="s">
        <v>1140</v>
      </c>
      <c r="G56" s="63" t="s">
        <v>1147</v>
      </c>
      <c r="H56" s="229" t="s">
        <v>1074</v>
      </c>
      <c r="J56" s="194">
        <v>59.887601570334809</v>
      </c>
      <c r="K56" s="194">
        <v>0.84861711506898541</v>
      </c>
      <c r="L56" s="194">
        <v>16.031781951487829</v>
      </c>
      <c r="M56" s="194">
        <v>7.4960991867079025</v>
      </c>
      <c r="N56" s="194">
        <v>0.14745888057173992</v>
      </c>
      <c r="O56" s="194">
        <v>3.1885589110642463</v>
      </c>
      <c r="P56" s="194">
        <v>4.1643395356494306</v>
      </c>
      <c r="Q56" s="194">
        <v>3.8020827741319287</v>
      </c>
      <c r="R56" s="194">
        <v>3.7749910557434307</v>
      </c>
      <c r="S56" s="194">
        <v>0.42938760423967398</v>
      </c>
      <c r="T56" s="143">
        <v>3.91</v>
      </c>
      <c r="U56" s="194">
        <v>99.77091858499999</v>
      </c>
      <c r="V56" s="194">
        <f t="shared" si="4"/>
        <v>7.5770738298753599</v>
      </c>
      <c r="X56" s="206">
        <v>79</v>
      </c>
      <c r="Y56" s="206"/>
      <c r="Z56" s="206">
        <v>621</v>
      </c>
      <c r="AA56" s="206">
        <v>17</v>
      </c>
      <c r="AB56" s="206"/>
      <c r="AC56" s="206">
        <v>18</v>
      </c>
      <c r="AD56" s="206">
        <v>24</v>
      </c>
      <c r="AE56" s="206">
        <v>9</v>
      </c>
      <c r="AF56" s="206">
        <v>1000</v>
      </c>
      <c r="AG56" s="206">
        <v>44</v>
      </c>
      <c r="AH56" s="206">
        <v>87</v>
      </c>
      <c r="AI56" s="206">
        <v>38</v>
      </c>
      <c r="AJ56" s="206">
        <v>55</v>
      </c>
      <c r="AK56" s="206">
        <v>157</v>
      </c>
      <c r="AL56" s="206">
        <v>3</v>
      </c>
      <c r="AM56" s="206"/>
      <c r="AN56" s="206">
        <v>21</v>
      </c>
      <c r="AO56" s="206">
        <v>13</v>
      </c>
      <c r="AP56" s="206">
        <v>17</v>
      </c>
      <c r="AT56" s="63">
        <v>14</v>
      </c>
      <c r="AV56" s="63">
        <v>13</v>
      </c>
      <c r="AZ56" s="63">
        <v>1</v>
      </c>
    </row>
    <row r="57" spans="1:68">
      <c r="A57" s="63" t="s">
        <v>1160</v>
      </c>
      <c r="B57" s="63" t="s">
        <v>1064</v>
      </c>
      <c r="C57" s="63">
        <v>37.849989999999998</v>
      </c>
      <c r="D57" s="233">
        <v>-107.7</v>
      </c>
      <c r="E57" s="61" t="s">
        <v>1161</v>
      </c>
      <c r="F57" s="63" t="s">
        <v>1140</v>
      </c>
      <c r="G57" s="63" t="s">
        <v>1162</v>
      </c>
      <c r="H57" s="229" t="s">
        <v>1074</v>
      </c>
      <c r="J57" s="194">
        <v>59.733286851513469</v>
      </c>
      <c r="K57" s="194">
        <v>0.8179637837269631</v>
      </c>
      <c r="L57" s="194">
        <v>16.1102510518595</v>
      </c>
      <c r="M57" s="194">
        <v>7.4129837676691137</v>
      </c>
      <c r="N57" s="194">
        <v>0.14818063226068454</v>
      </c>
      <c r="O57" s="194">
        <v>2.719210823173341</v>
      </c>
      <c r="P57" s="194">
        <v>4.6968386614198154</v>
      </c>
      <c r="Q57" s="194">
        <v>3.454131536590463</v>
      </c>
      <c r="R57" s="194">
        <v>3.2011325604197993</v>
      </c>
      <c r="S57" s="194">
        <v>0.40751765636683451</v>
      </c>
      <c r="T57" s="143">
        <v>4.33</v>
      </c>
      <c r="U57" s="194">
        <v>98.701497325000005</v>
      </c>
      <c r="V57" s="194">
        <f t="shared" si="4"/>
        <v>6.6552640970102619</v>
      </c>
      <c r="X57" s="206">
        <v>80</v>
      </c>
      <c r="Y57" s="206"/>
      <c r="Z57" s="206">
        <v>428</v>
      </c>
      <c r="AA57" s="206">
        <v>18</v>
      </c>
      <c r="AB57" s="206"/>
      <c r="AC57" s="206">
        <v>15</v>
      </c>
      <c r="AD57" s="206">
        <v>15</v>
      </c>
      <c r="AE57" s="206">
        <v>8</v>
      </c>
      <c r="AF57" s="206">
        <v>673</v>
      </c>
      <c r="AG57" s="206">
        <v>42</v>
      </c>
      <c r="AH57" s="206">
        <v>84</v>
      </c>
      <c r="AI57" s="206">
        <v>40</v>
      </c>
      <c r="AJ57" s="206">
        <v>51</v>
      </c>
      <c r="AK57" s="206">
        <v>165</v>
      </c>
      <c r="AL57" s="206">
        <v>4</v>
      </c>
      <c r="AM57" s="206"/>
      <c r="AN57" s="206">
        <v>15</v>
      </c>
      <c r="AO57" s="206">
        <v>13</v>
      </c>
      <c r="AP57" s="206">
        <v>16</v>
      </c>
      <c r="AT57" s="63">
        <v>11</v>
      </c>
      <c r="AV57" s="63">
        <v>14</v>
      </c>
      <c r="AZ57" s="63">
        <v>2</v>
      </c>
    </row>
    <row r="58" spans="1:68">
      <c r="A58" s="63" t="s">
        <v>1163</v>
      </c>
      <c r="B58" s="63" t="s">
        <v>1067</v>
      </c>
      <c r="C58" s="63">
        <v>37.895277780000001</v>
      </c>
      <c r="D58" s="63">
        <v>-107.71527777999999</v>
      </c>
      <c r="E58" s="63" t="s">
        <v>1164</v>
      </c>
      <c r="F58" s="63" t="s">
        <v>63</v>
      </c>
      <c r="J58" s="194">
        <v>59.549914735106519</v>
      </c>
      <c r="K58" s="194">
        <v>0.8501528765812455</v>
      </c>
      <c r="L58" s="194">
        <v>15.745491076997947</v>
      </c>
      <c r="M58" s="194">
        <v>7.8829088358683235</v>
      </c>
      <c r="N58" s="194">
        <v>0.22830341671927681</v>
      </c>
      <c r="O58" s="194">
        <v>1.8475310109299456</v>
      </c>
      <c r="P58" s="194">
        <v>5.966074183230714</v>
      </c>
      <c r="Q58" s="194">
        <v>2.8250983811314669</v>
      </c>
      <c r="R58" s="194">
        <v>4.1713127919580693</v>
      </c>
      <c r="S58" s="194">
        <v>0.38236860147649426</v>
      </c>
      <c r="T58" s="143">
        <v>4.07</v>
      </c>
      <c r="U58" s="194">
        <v>99.449155910000002</v>
      </c>
      <c r="V58" s="194">
        <f t="shared" si="4"/>
        <v>6.9964111730895358</v>
      </c>
      <c r="X58" s="206">
        <v>61.2</v>
      </c>
      <c r="Y58" s="206">
        <v>91.1</v>
      </c>
      <c r="Z58" s="206">
        <v>1090</v>
      </c>
      <c r="AA58" s="206"/>
      <c r="AB58" s="206">
        <v>204</v>
      </c>
      <c r="AC58" s="206"/>
      <c r="AD58" s="206"/>
      <c r="AE58" s="206">
        <v>15.6</v>
      </c>
      <c r="AF58" s="206">
        <v>1220</v>
      </c>
      <c r="AG58" s="206">
        <v>45.3</v>
      </c>
      <c r="AH58" s="206">
        <v>86.3</v>
      </c>
      <c r="AI58" s="206">
        <v>40.700000000000003</v>
      </c>
      <c r="AJ58" s="206"/>
      <c r="AK58" s="206"/>
      <c r="AL58" s="206">
        <v>42.1</v>
      </c>
      <c r="AM58" s="206">
        <v>4.8600000000000003</v>
      </c>
      <c r="AN58" s="206"/>
      <c r="AO58" s="206">
        <v>24.4</v>
      </c>
      <c r="AP58" s="206">
        <v>20.6</v>
      </c>
      <c r="AQ58" s="63">
        <v>1.61</v>
      </c>
      <c r="AR58" s="63">
        <v>6</v>
      </c>
      <c r="AS58" s="128">
        <v>4.92</v>
      </c>
      <c r="AU58" s="194">
        <v>0.33700000000000002</v>
      </c>
      <c r="AV58" s="206">
        <v>16</v>
      </c>
      <c r="AW58" s="128">
        <v>8.15</v>
      </c>
      <c r="AX58" s="63">
        <v>0.997</v>
      </c>
      <c r="AY58" s="63">
        <v>0.76500000000000001</v>
      </c>
      <c r="AZ58" s="63">
        <v>2.31</v>
      </c>
    </row>
    <row r="59" spans="1:68">
      <c r="A59" s="63" t="s">
        <v>1165</v>
      </c>
      <c r="B59" s="63" t="s">
        <v>1067</v>
      </c>
      <c r="C59" s="63">
        <v>37.783333329999998</v>
      </c>
      <c r="D59" s="63">
        <v>-107.66666667</v>
      </c>
      <c r="F59" s="145" t="s">
        <v>1304</v>
      </c>
      <c r="G59" s="63" t="s">
        <v>1315</v>
      </c>
      <c r="J59" s="194">
        <v>58.777847294764676</v>
      </c>
      <c r="K59" s="194">
        <v>0.85625571900270714</v>
      </c>
      <c r="L59" s="194">
        <v>16.474998108787307</v>
      </c>
      <c r="M59" s="194">
        <v>7.7954427393705048</v>
      </c>
      <c r="N59" s="194">
        <v>0.11929947469566564</v>
      </c>
      <c r="O59" s="194">
        <v>3.2040430346835911</v>
      </c>
      <c r="P59" s="194">
        <v>4.3193572748249549</v>
      </c>
      <c r="Q59" s="194">
        <v>4.0092939058091668</v>
      </c>
      <c r="R59" s="194">
        <v>3.968415928454855</v>
      </c>
      <c r="S59" s="194">
        <v>0.37741117460657786</v>
      </c>
      <c r="T59" s="194">
        <v>2.83</v>
      </c>
      <c r="U59" s="194">
        <v>99.902364655000014</v>
      </c>
      <c r="V59" s="194">
        <f t="shared" si="4"/>
        <v>7.9777098342640222</v>
      </c>
      <c r="X59" s="206">
        <v>78.8</v>
      </c>
      <c r="Y59" s="206">
        <v>127</v>
      </c>
      <c r="Z59" s="206">
        <v>923</v>
      </c>
      <c r="AA59" s="206">
        <v>19</v>
      </c>
      <c r="AB59" s="206">
        <v>196</v>
      </c>
      <c r="AC59" s="206">
        <v>11</v>
      </c>
      <c r="AD59" s="206"/>
      <c r="AE59" s="206">
        <v>16.600000000000001</v>
      </c>
      <c r="AF59" s="206">
        <v>925</v>
      </c>
      <c r="AG59" s="206">
        <v>43</v>
      </c>
      <c r="AH59" s="206">
        <v>82.6</v>
      </c>
      <c r="AI59" s="206">
        <v>35.9</v>
      </c>
      <c r="AJ59" s="206">
        <v>48</v>
      </c>
      <c r="AK59" s="206"/>
      <c r="AL59" s="206">
        <v>18.5</v>
      </c>
      <c r="AM59" s="206">
        <v>6.16</v>
      </c>
      <c r="AN59" s="206"/>
      <c r="AO59" s="206">
        <v>15</v>
      </c>
      <c r="AP59" s="206">
        <v>19.399999999999999</v>
      </c>
      <c r="AQ59" s="63">
        <v>1.57</v>
      </c>
      <c r="AR59" s="128">
        <v>6.23</v>
      </c>
      <c r="AS59" s="128">
        <v>5.04</v>
      </c>
      <c r="AU59" s="194">
        <v>0.38600000000000001</v>
      </c>
      <c r="AV59" s="206">
        <v>18.7</v>
      </c>
      <c r="AW59" s="128">
        <v>7.17</v>
      </c>
      <c r="AX59" s="63">
        <v>0.99299999999999999</v>
      </c>
      <c r="AY59" s="63">
        <v>0.81499999999999995</v>
      </c>
      <c r="AZ59" s="63">
        <v>2.6</v>
      </c>
    </row>
    <row r="60" spans="1:68">
      <c r="A60" s="63" t="s">
        <v>1166</v>
      </c>
      <c r="B60" s="63" t="s">
        <v>1067</v>
      </c>
      <c r="C60" s="194">
        <v>37.700000000000003</v>
      </c>
      <c r="D60" s="194">
        <v>-107.6</v>
      </c>
      <c r="E60" s="63" t="s">
        <v>1167</v>
      </c>
      <c r="F60" s="63" t="s">
        <v>159</v>
      </c>
      <c r="J60" s="194">
        <v>58.708233961931349</v>
      </c>
      <c r="K60" s="194">
        <v>0.5054104610305169</v>
      </c>
      <c r="L60" s="194">
        <v>15.384645836609216</v>
      </c>
      <c r="M60" s="194">
        <v>3.319785985995003</v>
      </c>
      <c r="N60" s="194">
        <v>9.1281664997018036E-2</v>
      </c>
      <c r="O60" s="194">
        <v>0.5029806030447932</v>
      </c>
      <c r="P60" s="194">
        <v>3.3143870389766867</v>
      </c>
      <c r="Q60" s="194">
        <v>3.6575842306436033</v>
      </c>
      <c r="R60" s="194">
        <v>4.9409643478449121</v>
      </c>
      <c r="S60" s="194">
        <v>0.16243600634562524</v>
      </c>
      <c r="T60" s="194">
        <v>1.23</v>
      </c>
      <c r="U60" s="194">
        <v>100.09802235500001</v>
      </c>
      <c r="V60" s="194">
        <f t="shared" si="4"/>
        <v>8.5985485784885149</v>
      </c>
      <c r="X60" s="206">
        <v>44.6</v>
      </c>
      <c r="Y60" s="206">
        <v>113</v>
      </c>
      <c r="Z60" s="206">
        <v>507</v>
      </c>
      <c r="AA60" s="206">
        <v>27</v>
      </c>
      <c r="AB60" s="206">
        <v>303</v>
      </c>
      <c r="AC60" s="206">
        <v>18</v>
      </c>
      <c r="AD60" s="206"/>
      <c r="AE60" s="206">
        <v>18.2</v>
      </c>
      <c r="AF60" s="206">
        <v>1360</v>
      </c>
      <c r="AG60" s="206">
        <v>54.1</v>
      </c>
      <c r="AH60" s="206">
        <v>105</v>
      </c>
      <c r="AI60" s="206">
        <v>43.1</v>
      </c>
      <c r="AJ60" s="206">
        <v>17</v>
      </c>
      <c r="AK60" s="206"/>
      <c r="AL60" s="206">
        <v>3.67</v>
      </c>
      <c r="AM60" s="206">
        <v>1.29</v>
      </c>
      <c r="AN60" s="206"/>
      <c r="AO60" s="206"/>
      <c r="AP60" s="206">
        <v>4.45</v>
      </c>
      <c r="AQ60" s="63">
        <v>1.64</v>
      </c>
      <c r="AR60" s="128">
        <v>6.23</v>
      </c>
      <c r="AS60" s="128">
        <v>7.94</v>
      </c>
      <c r="AU60" s="194">
        <v>0.40699999999999997</v>
      </c>
      <c r="AV60" s="206">
        <v>8.4</v>
      </c>
      <c r="AW60" s="128">
        <v>7.58</v>
      </c>
      <c r="AX60" s="63">
        <v>1.25</v>
      </c>
      <c r="AY60" s="63">
        <v>0.77500000000000002</v>
      </c>
      <c r="AZ60" s="63">
        <v>2.79</v>
      </c>
    </row>
    <row r="61" spans="1:68">
      <c r="A61" s="63" t="s">
        <v>1168</v>
      </c>
      <c r="B61" s="63" t="s">
        <v>1064</v>
      </c>
      <c r="C61" s="63">
        <v>37.909177769999999</v>
      </c>
      <c r="D61" s="63">
        <v>-107.63007777</v>
      </c>
      <c r="E61" s="61" t="s">
        <v>1153</v>
      </c>
      <c r="F61" s="63" t="s">
        <v>1140</v>
      </c>
      <c r="H61" s="229" t="s">
        <v>1074</v>
      </c>
      <c r="J61" s="194">
        <v>58.143932846501301</v>
      </c>
      <c r="K61" s="194">
        <v>0.92869579976835326</v>
      </c>
      <c r="L61" s="194">
        <v>16.232642629965479</v>
      </c>
      <c r="M61" s="194">
        <v>8.2134257905949859</v>
      </c>
      <c r="N61" s="194">
        <v>0.3407863789463359</v>
      </c>
      <c r="O61" s="194">
        <v>3.4915390164367897</v>
      </c>
      <c r="P61" s="194">
        <v>5.4511165064238805</v>
      </c>
      <c r="Q61" s="194">
        <v>3.120788307198783</v>
      </c>
      <c r="R61" s="194">
        <v>2.62782174334605</v>
      </c>
      <c r="S61" s="194">
        <v>0.37191240581802365</v>
      </c>
      <c r="T61" s="143">
        <v>3.21</v>
      </c>
      <c r="U61" s="194">
        <v>98.922661424999973</v>
      </c>
      <c r="V61" s="194">
        <f t="shared" si="4"/>
        <v>5.7486100505448334</v>
      </c>
      <c r="X61" s="206">
        <v>95.3</v>
      </c>
      <c r="Y61" s="206">
        <v>86.2</v>
      </c>
      <c r="Z61" s="206">
        <v>648</v>
      </c>
      <c r="AA61" s="206">
        <v>27</v>
      </c>
      <c r="AB61" s="206"/>
      <c r="AC61" s="206">
        <v>22</v>
      </c>
      <c r="AD61" s="206">
        <v>30.9</v>
      </c>
      <c r="AE61" s="206">
        <v>7.78</v>
      </c>
      <c r="AF61" s="206">
        <v>844</v>
      </c>
      <c r="AG61" s="206">
        <v>47.5</v>
      </c>
      <c r="AH61" s="206">
        <v>86.9</v>
      </c>
      <c r="AI61" s="206"/>
      <c r="AJ61" s="206">
        <v>60.8</v>
      </c>
      <c r="AK61" s="206">
        <v>146</v>
      </c>
      <c r="AL61" s="206">
        <v>30</v>
      </c>
      <c r="AM61" s="206">
        <v>1.6</v>
      </c>
      <c r="AN61" s="206">
        <v>19.5</v>
      </c>
      <c r="AO61" s="206">
        <v>13.9</v>
      </c>
      <c r="AP61" s="206">
        <v>20.9</v>
      </c>
      <c r="AT61" s="206">
        <v>49.3</v>
      </c>
      <c r="AU61" s="206"/>
      <c r="AV61" s="206">
        <v>20.2</v>
      </c>
    </row>
    <row r="62" spans="1:68">
      <c r="A62" s="63" t="s">
        <v>1169</v>
      </c>
      <c r="B62" s="63" t="s">
        <v>1064</v>
      </c>
      <c r="C62" s="63">
        <v>37.84722</v>
      </c>
      <c r="D62" s="63">
        <v>-107.69583</v>
      </c>
      <c r="E62" s="61" t="s">
        <v>1157</v>
      </c>
      <c r="F62" s="63" t="s">
        <v>1140</v>
      </c>
      <c r="G62" s="63" t="s">
        <v>1170</v>
      </c>
      <c r="H62" s="229" t="s">
        <v>1074</v>
      </c>
      <c r="J62" s="194">
        <v>58.136402508995637</v>
      </c>
      <c r="K62" s="194">
        <v>0.84691136919205789</v>
      </c>
      <c r="L62" s="194">
        <v>16.179773464147647</v>
      </c>
      <c r="M62" s="194">
        <v>8.2059333729733979</v>
      </c>
      <c r="N62" s="194">
        <v>0.17044091304990167</v>
      </c>
      <c r="O62" s="194">
        <v>3.624210623643513</v>
      </c>
      <c r="P62" s="194">
        <v>4.670960502450697</v>
      </c>
      <c r="Q62" s="194">
        <v>3.5401709570083018</v>
      </c>
      <c r="R62" s="194">
        <v>3.0542250212647963</v>
      </c>
      <c r="S62" s="194">
        <v>0.39662325227403056</v>
      </c>
      <c r="T62" s="194">
        <v>1.74</v>
      </c>
      <c r="U62" s="194">
        <v>98.825651984999965</v>
      </c>
      <c r="V62" s="194">
        <f t="shared" si="4"/>
        <v>6.5943959782730985</v>
      </c>
      <c r="X62" s="206">
        <v>84</v>
      </c>
      <c r="Y62" s="206"/>
      <c r="Z62" s="206">
        <v>616</v>
      </c>
      <c r="AA62" s="206">
        <v>19</v>
      </c>
      <c r="AB62" s="206"/>
      <c r="AC62" s="206">
        <v>20</v>
      </c>
      <c r="AD62" s="206">
        <v>28</v>
      </c>
      <c r="AE62" s="206">
        <v>10</v>
      </c>
      <c r="AF62" s="206">
        <v>776</v>
      </c>
      <c r="AG62" s="206">
        <v>42</v>
      </c>
      <c r="AH62" s="206">
        <v>88</v>
      </c>
      <c r="AI62" s="206">
        <v>38</v>
      </c>
      <c r="AJ62" s="206">
        <v>75</v>
      </c>
      <c r="AK62" s="206">
        <v>194</v>
      </c>
      <c r="AL62" s="206">
        <v>7</v>
      </c>
      <c r="AM62" s="206"/>
      <c r="AN62" s="206">
        <v>15</v>
      </c>
      <c r="AO62" s="206">
        <v>19</v>
      </c>
      <c r="AP62" s="206">
        <v>21</v>
      </c>
      <c r="AT62" s="63">
        <v>18</v>
      </c>
      <c r="AV62" s="63">
        <v>18</v>
      </c>
      <c r="AZ62" s="63">
        <v>2</v>
      </c>
    </row>
    <row r="63" spans="1:68">
      <c r="A63" s="63" t="s">
        <v>1171</v>
      </c>
      <c r="B63" s="63" t="s">
        <v>1172</v>
      </c>
      <c r="C63" s="237">
        <v>37.889159999999997</v>
      </c>
      <c r="D63" s="237">
        <v>-107.67222</v>
      </c>
      <c r="E63" s="61" t="s">
        <v>1150</v>
      </c>
      <c r="F63" s="63" t="s">
        <v>1140</v>
      </c>
      <c r="G63" s="63" t="s">
        <v>1151</v>
      </c>
      <c r="H63" s="229" t="s">
        <v>1074</v>
      </c>
      <c r="J63" s="194">
        <v>56.887872359863408</v>
      </c>
      <c r="K63" s="194">
        <v>0.95315918274131839</v>
      </c>
      <c r="L63" s="194">
        <v>16.25855285645066</v>
      </c>
      <c r="M63" s="194">
        <v>8.3484124643569313</v>
      </c>
      <c r="N63" s="194">
        <v>0.14492143824131826</v>
      </c>
      <c r="O63" s="194">
        <v>3.591040313823834</v>
      </c>
      <c r="P63" s="194">
        <v>5.2804163597370097</v>
      </c>
      <c r="Q63" s="194">
        <v>3.1713327719041722</v>
      </c>
      <c r="R63" s="194">
        <v>3.2786327357065037</v>
      </c>
      <c r="S63" s="194">
        <v>0.44544316717482541</v>
      </c>
      <c r="T63" s="194">
        <v>2.37</v>
      </c>
      <c r="U63" s="194">
        <v>98.359783649999983</v>
      </c>
      <c r="V63" s="194">
        <f t="shared" si="4"/>
        <v>6.4499655076106759</v>
      </c>
      <c r="X63" s="206">
        <v>115</v>
      </c>
      <c r="Y63" s="206"/>
      <c r="Z63" s="206">
        <v>759</v>
      </c>
      <c r="AA63" s="206">
        <v>20</v>
      </c>
      <c r="AB63" s="206"/>
      <c r="AC63" s="206">
        <v>9</v>
      </c>
      <c r="AD63" s="206">
        <v>58</v>
      </c>
      <c r="AE63" s="206">
        <v>10</v>
      </c>
      <c r="AF63" s="206">
        <v>908</v>
      </c>
      <c r="AG63" s="206">
        <v>44</v>
      </c>
      <c r="AH63" s="206">
        <v>84</v>
      </c>
      <c r="AI63" s="206">
        <v>38</v>
      </c>
      <c r="AJ63" s="206">
        <v>92</v>
      </c>
      <c r="AK63" s="206">
        <v>172</v>
      </c>
      <c r="AL63" s="206">
        <v>5</v>
      </c>
      <c r="AM63" s="206"/>
      <c r="AN63" s="206">
        <v>21</v>
      </c>
      <c r="AO63" s="206">
        <v>16</v>
      </c>
      <c r="AP63" s="206">
        <v>20</v>
      </c>
      <c r="AQ63" s="63">
        <v>2</v>
      </c>
      <c r="AT63" s="63">
        <v>26</v>
      </c>
      <c r="AV63" s="63">
        <v>20</v>
      </c>
      <c r="AZ63" s="63">
        <v>2</v>
      </c>
    </row>
    <row r="64" spans="1:68" s="142" customFormat="1">
      <c r="A64" s="63" t="s">
        <v>1173</v>
      </c>
      <c r="B64" s="63" t="s">
        <v>1064</v>
      </c>
      <c r="C64" s="63">
        <v>37.845829999999999</v>
      </c>
      <c r="D64" s="233">
        <v>-107.675</v>
      </c>
      <c r="E64" s="61" t="s">
        <v>1174</v>
      </c>
      <c r="F64" s="63" t="s">
        <v>1140</v>
      </c>
      <c r="G64" s="63" t="s">
        <v>1170</v>
      </c>
      <c r="H64" s="229" t="s">
        <v>1074</v>
      </c>
      <c r="I64" s="63"/>
      <c r="J64" s="194">
        <v>55.177328326182582</v>
      </c>
      <c r="K64" s="194">
        <v>1.1286569189560067</v>
      </c>
      <c r="L64" s="194">
        <v>17.889002515456834</v>
      </c>
      <c r="M64" s="194">
        <v>10.241861185216019</v>
      </c>
      <c r="N64" s="194">
        <v>0.22502432890316074</v>
      </c>
      <c r="O64" s="194">
        <v>3.8972700997429768</v>
      </c>
      <c r="P64" s="194">
        <v>5.4490603167410843</v>
      </c>
      <c r="Q64" s="194">
        <v>3.7265492305550292</v>
      </c>
      <c r="R64" s="194">
        <v>1.6098858751680731</v>
      </c>
      <c r="S64" s="194">
        <v>0.47109587307822831</v>
      </c>
      <c r="T64" s="194">
        <v>2.69</v>
      </c>
      <c r="U64" s="194">
        <v>99.815734669999998</v>
      </c>
      <c r="V64" s="194">
        <f t="shared" si="4"/>
        <v>5.3364351057231021</v>
      </c>
      <c r="W64" s="63"/>
      <c r="X64" s="206">
        <v>81</v>
      </c>
      <c r="Y64" s="206"/>
      <c r="Z64" s="206">
        <v>898</v>
      </c>
      <c r="AA64" s="206">
        <v>22</v>
      </c>
      <c r="AB64" s="206"/>
      <c r="AC64" s="206">
        <v>17</v>
      </c>
      <c r="AD64" s="206">
        <v>22</v>
      </c>
      <c r="AE64" s="206">
        <v>-6</v>
      </c>
      <c r="AF64" s="206">
        <v>939</v>
      </c>
      <c r="AG64" s="206">
        <v>37</v>
      </c>
      <c r="AH64" s="206">
        <v>74</v>
      </c>
      <c r="AI64" s="206">
        <v>37</v>
      </c>
      <c r="AJ64" s="206">
        <v>44</v>
      </c>
      <c r="AK64" s="206">
        <v>252</v>
      </c>
      <c r="AL64" s="206">
        <v>-2</v>
      </c>
      <c r="AM64" s="206"/>
      <c r="AN64" s="206">
        <v>23</v>
      </c>
      <c r="AO64" s="206">
        <v>9</v>
      </c>
      <c r="AP64" s="206">
        <v>19</v>
      </c>
      <c r="AQ64" s="63"/>
      <c r="AR64" s="63"/>
      <c r="AS64" s="63"/>
      <c r="AT64" s="63">
        <v>30</v>
      </c>
      <c r="AU64" s="194"/>
      <c r="AV64" s="63">
        <v>25</v>
      </c>
      <c r="AW64" s="63"/>
      <c r="AX64" s="63"/>
      <c r="AY64" s="63"/>
      <c r="AZ64" s="63">
        <v>2</v>
      </c>
      <c r="BA64" s="63"/>
      <c r="BB64" s="63"/>
      <c r="BC64" s="63"/>
      <c r="BD64" s="63"/>
      <c r="BE64" s="63"/>
      <c r="BF64" s="63"/>
      <c r="BG64" s="63"/>
      <c r="BH64" s="63"/>
      <c r="BI64" s="63"/>
      <c r="BJ64" s="63"/>
      <c r="BK64" s="63"/>
      <c r="BL64" s="63"/>
      <c r="BM64" s="63"/>
      <c r="BN64" s="63"/>
      <c r="BO64" s="63"/>
      <c r="BP64" s="63"/>
    </row>
    <row r="65" spans="1:52">
      <c r="B65" s="127" t="s">
        <v>1175</v>
      </c>
      <c r="X65" s="206"/>
      <c r="Y65" s="206"/>
      <c r="Z65" s="206"/>
      <c r="AA65" s="228"/>
      <c r="AB65" s="206"/>
      <c r="AC65" s="206"/>
      <c r="AD65" s="206"/>
      <c r="AE65" s="206"/>
      <c r="AF65" s="206"/>
      <c r="AG65" s="206"/>
      <c r="AH65" s="206"/>
      <c r="AI65" s="206"/>
      <c r="AJ65" s="206"/>
      <c r="AK65" s="228"/>
      <c r="AL65" s="206"/>
      <c r="AM65" s="206"/>
      <c r="AN65" s="206"/>
      <c r="AO65" s="206"/>
      <c r="AP65" s="206"/>
    </row>
    <row r="66" spans="1:52">
      <c r="A66" s="63" t="s">
        <v>1176</v>
      </c>
      <c r="B66" s="63" t="s">
        <v>1067</v>
      </c>
      <c r="C66" s="63">
        <v>37.830555560000001</v>
      </c>
      <c r="D66" s="63">
        <v>-107.62916667</v>
      </c>
      <c r="E66" s="61" t="s">
        <v>1177</v>
      </c>
      <c r="F66" s="63" t="s">
        <v>214</v>
      </c>
      <c r="H66" s="229" t="s">
        <v>1074</v>
      </c>
      <c r="J66" s="194">
        <v>71.282479819385458</v>
      </c>
      <c r="K66" s="194">
        <v>0.35611101553898966</v>
      </c>
      <c r="L66" s="194">
        <v>13.347742811999268</v>
      </c>
      <c r="M66" s="194">
        <v>2.8600512630093604</v>
      </c>
      <c r="N66" s="194">
        <v>0.1968883018604991</v>
      </c>
      <c r="O66" s="194">
        <v>1.0294445497277525</v>
      </c>
      <c r="P66" s="194">
        <v>2.7943871595940108</v>
      </c>
      <c r="Q66" s="143">
        <v>2.0193891482126842</v>
      </c>
      <c r="R66" s="194">
        <v>5.8207397191336065</v>
      </c>
      <c r="S66" s="194">
        <v>0.11678778153837058</v>
      </c>
      <c r="T66" s="194">
        <v>1.87</v>
      </c>
      <c r="U66" s="194">
        <v>99.824021569999999</v>
      </c>
      <c r="V66" s="194">
        <f t="shared" ref="V66:V95" si="5">R66+Q66</f>
        <v>7.8401288673462908</v>
      </c>
      <c r="X66" s="206">
        <v>119</v>
      </c>
      <c r="Y66" s="206">
        <v>213</v>
      </c>
      <c r="Z66" s="206">
        <v>390</v>
      </c>
      <c r="AA66" s="206">
        <v>19</v>
      </c>
      <c r="AB66" s="206">
        <v>151</v>
      </c>
      <c r="AC66" s="206">
        <v>16</v>
      </c>
      <c r="AD66" s="206"/>
      <c r="AE66" s="206"/>
      <c r="AF66" s="206">
        <v>972</v>
      </c>
      <c r="AG66" s="206">
        <v>45</v>
      </c>
      <c r="AH66" s="206">
        <v>100</v>
      </c>
      <c r="AI66" s="206"/>
      <c r="AJ66" s="206"/>
      <c r="AK66" s="206"/>
      <c r="AL66" s="206"/>
      <c r="AM66" s="206"/>
      <c r="AN66" s="206"/>
      <c r="AO66" s="206"/>
      <c r="AP66" s="206"/>
      <c r="AZ66" s="63"/>
    </row>
    <row r="67" spans="1:52">
      <c r="A67" s="63" t="s">
        <v>1178</v>
      </c>
      <c r="B67" s="63" t="s">
        <v>1064</v>
      </c>
      <c r="C67" s="63">
        <v>37.880180000000003</v>
      </c>
      <c r="D67" s="63">
        <v>-107.56802</v>
      </c>
      <c r="E67" s="61" t="s">
        <v>1179</v>
      </c>
      <c r="F67" s="142" t="s">
        <v>562</v>
      </c>
      <c r="H67" s="93" t="s">
        <v>1180</v>
      </c>
      <c r="J67" s="194">
        <v>67.516301677164805</v>
      </c>
      <c r="K67" s="194">
        <v>0.47286519953789236</v>
      </c>
      <c r="L67" s="194">
        <v>15.633111051429267</v>
      </c>
      <c r="M67" s="194">
        <v>3.429595951939171</v>
      </c>
      <c r="N67" s="194">
        <v>0.31372787277033243</v>
      </c>
      <c r="O67" s="194">
        <v>1.0420247202728896</v>
      </c>
      <c r="P67" s="194">
        <v>2.5699358894614002</v>
      </c>
      <c r="Q67" s="194">
        <v>2.7361877102381476</v>
      </c>
      <c r="R67" s="194">
        <v>5.5277893110471421</v>
      </c>
      <c r="S67" s="194">
        <v>0.16283158613894971</v>
      </c>
      <c r="T67" s="194">
        <v>1.46</v>
      </c>
      <c r="U67" s="194">
        <v>99.404370970000002</v>
      </c>
      <c r="V67" s="194">
        <f t="shared" si="5"/>
        <v>8.2639770212852888</v>
      </c>
      <c r="X67" s="206">
        <v>215</v>
      </c>
      <c r="Y67" s="206"/>
      <c r="Z67" s="206">
        <v>422</v>
      </c>
      <c r="AA67" s="206">
        <v>19</v>
      </c>
      <c r="AB67" s="206"/>
      <c r="AC67" s="206">
        <v>14</v>
      </c>
      <c r="AD67" s="206">
        <v>96</v>
      </c>
      <c r="AE67" s="206">
        <v>14</v>
      </c>
      <c r="AF67" s="206">
        <v>1450</v>
      </c>
      <c r="AG67" s="206">
        <v>41</v>
      </c>
      <c r="AH67" s="206">
        <v>76</v>
      </c>
      <c r="AI67" s="206">
        <v>26</v>
      </c>
      <c r="AJ67" s="206">
        <v>19</v>
      </c>
      <c r="AK67" s="206">
        <v>46</v>
      </c>
      <c r="AL67" s="206"/>
      <c r="AM67" s="206"/>
      <c r="AN67" s="206"/>
      <c r="AO67" s="206">
        <v>3.1</v>
      </c>
      <c r="AP67" s="206">
        <v>6.9</v>
      </c>
      <c r="AT67" s="63">
        <v>20</v>
      </c>
      <c r="AV67" s="63">
        <v>6.4</v>
      </c>
      <c r="AZ67" s="63">
        <v>1.8</v>
      </c>
    </row>
    <row r="68" spans="1:52">
      <c r="A68" s="63" t="s">
        <v>1181</v>
      </c>
      <c r="B68" s="63" t="s">
        <v>1064</v>
      </c>
      <c r="C68" s="233">
        <v>37.857999999999997</v>
      </c>
      <c r="D68" s="63">
        <v>-107.71693999999999</v>
      </c>
      <c r="E68" s="61" t="s">
        <v>1182</v>
      </c>
      <c r="F68" s="142" t="s">
        <v>562</v>
      </c>
      <c r="H68" s="229" t="s">
        <v>1074</v>
      </c>
      <c r="J68" s="194">
        <v>65.709915803307382</v>
      </c>
      <c r="K68" s="194">
        <v>0.5434323142708013</v>
      </c>
      <c r="L68" s="194">
        <v>16.742630337431169</v>
      </c>
      <c r="M68" s="194">
        <v>4.7785360494792917</v>
      </c>
      <c r="N68" s="194">
        <v>0.24975352304002127</v>
      </c>
      <c r="O68" s="194">
        <v>1.1830430038737847</v>
      </c>
      <c r="P68" s="194">
        <v>3.5123273115526099</v>
      </c>
      <c r="Q68" s="194">
        <v>3.9483345856338374</v>
      </c>
      <c r="R68" s="194">
        <v>2.2874001764857783</v>
      </c>
      <c r="S68" s="194">
        <v>0.28069715992533273</v>
      </c>
      <c r="T68" s="194">
        <v>2</v>
      </c>
      <c r="U68" s="194">
        <v>99.236070265000023</v>
      </c>
      <c r="V68" s="194">
        <f t="shared" si="5"/>
        <v>6.2357347621196162</v>
      </c>
      <c r="X68" s="206">
        <v>101</v>
      </c>
      <c r="Y68" s="206"/>
      <c r="Z68" s="206">
        <v>780</v>
      </c>
      <c r="AA68" s="206">
        <v>23</v>
      </c>
      <c r="AB68" s="206"/>
      <c r="AC68" s="206">
        <v>23</v>
      </c>
      <c r="AD68" s="206">
        <v>28</v>
      </c>
      <c r="AE68" s="206"/>
      <c r="AF68" s="206">
        <v>927</v>
      </c>
      <c r="AG68" s="206">
        <v>44</v>
      </c>
      <c r="AH68" s="206">
        <v>86</v>
      </c>
      <c r="AI68" s="206">
        <v>34</v>
      </c>
      <c r="AJ68" s="206">
        <v>68</v>
      </c>
      <c r="AK68" s="206">
        <v>52</v>
      </c>
      <c r="AL68" s="206"/>
      <c r="AM68" s="206"/>
      <c r="AN68" s="206"/>
      <c r="AO68" s="206">
        <v>3</v>
      </c>
      <c r="AP68" s="206">
        <v>3.8</v>
      </c>
      <c r="AT68" s="63">
        <v>12</v>
      </c>
      <c r="AV68" s="63">
        <v>9</v>
      </c>
      <c r="AZ68" s="63">
        <v>2.2999999999999998</v>
      </c>
    </row>
    <row r="69" spans="1:52">
      <c r="A69" s="63" t="s">
        <v>1183</v>
      </c>
      <c r="B69" s="63" t="s">
        <v>1067</v>
      </c>
      <c r="C69" s="63">
        <v>37.830555560000001</v>
      </c>
      <c r="D69" s="63">
        <v>-107.62777778</v>
      </c>
      <c r="E69" s="61" t="s">
        <v>1184</v>
      </c>
      <c r="F69" s="63" t="s">
        <v>159</v>
      </c>
      <c r="H69" s="229" t="s">
        <v>1074</v>
      </c>
      <c r="J69" s="194">
        <v>64.471024937747131</v>
      </c>
      <c r="K69" s="194">
        <v>0.73352811727619582</v>
      </c>
      <c r="L69" s="194">
        <v>16.101184113830787</v>
      </c>
      <c r="M69" s="194">
        <v>5.59274371851608</v>
      </c>
      <c r="N69" s="194">
        <v>0.1584499466209314</v>
      </c>
      <c r="O69" s="194">
        <v>2.546516999264969</v>
      </c>
      <c r="P69" s="194">
        <v>2.1656568823579931</v>
      </c>
      <c r="Q69" s="194">
        <v>3.1646112139174791</v>
      </c>
      <c r="R69" s="194">
        <v>4.5336511480271477</v>
      </c>
      <c r="S69" s="194">
        <v>0.32895586744128147</v>
      </c>
      <c r="T69" s="194">
        <v>2.4500000000000002</v>
      </c>
      <c r="U69" s="194">
        <v>99.796322944999986</v>
      </c>
      <c r="V69" s="194">
        <f t="shared" si="5"/>
        <v>7.6982623619446269</v>
      </c>
      <c r="X69" s="206">
        <v>189</v>
      </c>
      <c r="Y69" s="206">
        <v>124</v>
      </c>
      <c r="Z69" s="206">
        <v>445</v>
      </c>
      <c r="AA69" s="206">
        <v>14</v>
      </c>
      <c r="AB69" s="206">
        <v>240</v>
      </c>
      <c r="AC69" s="206">
        <v>15</v>
      </c>
      <c r="AD69" s="206"/>
      <c r="AE69" s="206"/>
      <c r="AF69" s="206">
        <v>1360</v>
      </c>
      <c r="AG69" s="206">
        <v>33</v>
      </c>
      <c r="AH69" s="206">
        <v>75</v>
      </c>
      <c r="AI69" s="206"/>
      <c r="AJ69" s="206">
        <v>16</v>
      </c>
      <c r="AK69" s="206"/>
      <c r="AL69" s="206">
        <v>21</v>
      </c>
      <c r="AM69" s="206"/>
      <c r="AN69" s="206"/>
      <c r="AO69" s="206">
        <v>13</v>
      </c>
      <c r="AP69" s="206"/>
      <c r="AZ69" s="63"/>
    </row>
    <row r="70" spans="1:52">
      <c r="A70" s="63" t="s">
        <v>1186</v>
      </c>
      <c r="B70" s="63" t="s">
        <v>1067</v>
      </c>
      <c r="C70" s="63">
        <v>37.829166669999999</v>
      </c>
      <c r="D70" s="233">
        <v>-107.6375</v>
      </c>
      <c r="E70" s="61" t="s">
        <v>1187</v>
      </c>
      <c r="F70" s="63" t="s">
        <v>159</v>
      </c>
      <c r="H70" s="229" t="s">
        <v>1074</v>
      </c>
      <c r="J70" s="194">
        <v>63.598662375571841</v>
      </c>
      <c r="K70" s="194">
        <v>0.73106251157188396</v>
      </c>
      <c r="L70" s="194">
        <v>16.452584709497614</v>
      </c>
      <c r="M70" s="194">
        <v>5.7202426120340819</v>
      </c>
      <c r="N70" s="194">
        <v>0.1579173493243381</v>
      </c>
      <c r="O70" s="194">
        <v>2.0472856358833829</v>
      </c>
      <c r="P70" s="194">
        <v>4.2024038096012033</v>
      </c>
      <c r="Q70" s="194">
        <v>3.2779293270983079</v>
      </c>
      <c r="R70" s="194">
        <v>3.2010549652766001</v>
      </c>
      <c r="S70" s="194">
        <v>0.32785014914074539</v>
      </c>
      <c r="T70" s="194">
        <v>2.12</v>
      </c>
      <c r="U70" s="194">
        <v>99.716993445</v>
      </c>
      <c r="V70" s="194">
        <f t="shared" si="5"/>
        <v>6.4789842923749079</v>
      </c>
      <c r="X70" s="63">
        <v>107</v>
      </c>
      <c r="Y70" s="63">
        <v>81</v>
      </c>
      <c r="Z70" s="63">
        <v>667</v>
      </c>
      <c r="AA70" s="63">
        <v>19</v>
      </c>
      <c r="AB70" s="63">
        <v>236</v>
      </c>
      <c r="AC70" s="63">
        <v>14</v>
      </c>
      <c r="AF70" s="63">
        <v>1100</v>
      </c>
      <c r="AG70" s="63">
        <v>55</v>
      </c>
      <c r="AH70" s="63">
        <v>95</v>
      </c>
      <c r="AJ70" s="63">
        <v>20</v>
      </c>
      <c r="AK70" s="63"/>
      <c r="AO70" s="63">
        <v>12</v>
      </c>
      <c r="AZ70" s="63"/>
    </row>
    <row r="71" spans="1:52">
      <c r="A71" s="63" t="s">
        <v>1188</v>
      </c>
      <c r="B71" s="63" t="s">
        <v>1067</v>
      </c>
      <c r="C71" s="63">
        <v>37.837499999999999</v>
      </c>
      <c r="D71" s="63">
        <v>-107.63333333</v>
      </c>
      <c r="E71" s="93" t="s">
        <v>1189</v>
      </c>
      <c r="F71" s="63" t="s">
        <v>159</v>
      </c>
      <c r="H71" s="229" t="s">
        <v>1074</v>
      </c>
      <c r="J71" s="194">
        <v>62.660866523568167</v>
      </c>
      <c r="K71" s="194">
        <v>0.72778555273576828</v>
      </c>
      <c r="L71" s="194">
        <v>16.16737279486215</v>
      </c>
      <c r="M71" s="194">
        <v>6.000450031661865</v>
      </c>
      <c r="N71" s="194">
        <v>0.11790711828199109</v>
      </c>
      <c r="O71" s="194">
        <v>1.7349190261492975</v>
      </c>
      <c r="P71" s="194">
        <v>3.9132001450171687</v>
      </c>
      <c r="Q71" s="194">
        <v>3.2906582907686133</v>
      </c>
      <c r="R71" s="194">
        <v>4.7678029812881224</v>
      </c>
      <c r="S71" s="194">
        <v>0.30306767566685705</v>
      </c>
      <c r="T71" s="194">
        <v>1.68</v>
      </c>
      <c r="U71" s="194">
        <v>99.684030140000019</v>
      </c>
      <c r="V71" s="194">
        <f t="shared" si="5"/>
        <v>8.0584612720567357</v>
      </c>
      <c r="X71" s="63">
        <v>110</v>
      </c>
      <c r="Y71" s="63">
        <v>163</v>
      </c>
      <c r="Z71" s="63">
        <v>671</v>
      </c>
      <c r="AA71" s="63">
        <v>26</v>
      </c>
      <c r="AB71" s="63">
        <v>247</v>
      </c>
      <c r="AC71" s="63">
        <v>19</v>
      </c>
      <c r="AF71" s="63">
        <v>1060</v>
      </c>
      <c r="AG71" s="63">
        <v>49</v>
      </c>
      <c r="AH71" s="63">
        <v>99</v>
      </c>
      <c r="AJ71" s="63">
        <v>23</v>
      </c>
      <c r="AK71" s="63"/>
      <c r="AO71" s="63">
        <v>6</v>
      </c>
      <c r="AZ71" s="63"/>
    </row>
    <row r="72" spans="1:52">
      <c r="A72" s="63" t="s">
        <v>1190</v>
      </c>
      <c r="B72" s="63" t="s">
        <v>1064</v>
      </c>
      <c r="C72" s="63">
        <v>37.836852</v>
      </c>
      <c r="D72" s="63">
        <v>-107.6361371</v>
      </c>
      <c r="E72" s="61" t="s">
        <v>1191</v>
      </c>
      <c r="F72" s="142" t="s">
        <v>562</v>
      </c>
      <c r="H72" s="229" t="s">
        <v>1074</v>
      </c>
      <c r="J72" s="194">
        <v>62.579898676151217</v>
      </c>
      <c r="K72" s="194">
        <v>0.80001429354850795</v>
      </c>
      <c r="L72" s="194">
        <v>16.066060368560137</v>
      </c>
      <c r="M72" s="194">
        <v>6.3128982801074773</v>
      </c>
      <c r="N72" s="194">
        <v>0.50066360964911749</v>
      </c>
      <c r="O72" s="194">
        <v>1.7617336038780975</v>
      </c>
      <c r="P72" s="194">
        <v>4.4077301423857378</v>
      </c>
      <c r="Q72" s="194">
        <v>3.3783336818142682</v>
      </c>
      <c r="R72" s="194">
        <v>3.3404340685062022</v>
      </c>
      <c r="S72" s="194">
        <v>0.32823827039924974</v>
      </c>
      <c r="T72" s="194">
        <v>2.23</v>
      </c>
      <c r="U72" s="194">
        <v>99.476004995000039</v>
      </c>
      <c r="V72" s="194">
        <f t="shared" si="5"/>
        <v>6.7187677503204704</v>
      </c>
      <c r="X72" s="63">
        <v>772</v>
      </c>
      <c r="Z72" s="63">
        <v>527</v>
      </c>
      <c r="AA72" s="63">
        <v>23</v>
      </c>
      <c r="AC72" s="63">
        <v>8.5</v>
      </c>
      <c r="AD72" s="63">
        <v>251</v>
      </c>
      <c r="AE72" s="63">
        <v>15</v>
      </c>
      <c r="AF72" s="63">
        <v>886</v>
      </c>
      <c r="AG72" s="63">
        <v>46</v>
      </c>
      <c r="AH72" s="63">
        <v>87</v>
      </c>
      <c r="AI72" s="63">
        <v>33</v>
      </c>
      <c r="AJ72" s="63">
        <v>33</v>
      </c>
      <c r="AK72" s="63">
        <v>106</v>
      </c>
      <c r="AL72" s="63">
        <v>10</v>
      </c>
      <c r="AO72" s="63">
        <v>10</v>
      </c>
      <c r="AP72" s="63">
        <v>16</v>
      </c>
      <c r="AT72" s="63">
        <v>41</v>
      </c>
      <c r="AV72" s="63">
        <v>14</v>
      </c>
      <c r="AZ72" s="63">
        <v>2.2999999999999998</v>
      </c>
    </row>
    <row r="73" spans="1:52">
      <c r="A73" s="63" t="s">
        <v>1192</v>
      </c>
      <c r="B73" s="63" t="s">
        <v>1067</v>
      </c>
      <c r="C73" s="63">
        <v>37.833333330000002</v>
      </c>
      <c r="D73" s="63">
        <v>-107.63333333</v>
      </c>
      <c r="E73" s="61" t="s">
        <v>1193</v>
      </c>
      <c r="F73" s="63" t="s">
        <v>159</v>
      </c>
      <c r="H73" s="229" t="s">
        <v>1074</v>
      </c>
      <c r="J73" s="194">
        <v>62.384313674271183</v>
      </c>
      <c r="K73" s="194">
        <v>0.79161714354555768</v>
      </c>
      <c r="L73" s="194">
        <v>16.555764944372324</v>
      </c>
      <c r="M73" s="194">
        <v>6.0862643846670199</v>
      </c>
      <c r="N73" s="194">
        <v>0.5461397120134015</v>
      </c>
      <c r="O73" s="194">
        <v>2.3291812108167367</v>
      </c>
      <c r="P73" s="194">
        <v>3.7617947819980815</v>
      </c>
      <c r="Q73" s="194">
        <v>2.202678011351733</v>
      </c>
      <c r="R73" s="194">
        <v>5.433473752037588</v>
      </c>
      <c r="S73" s="194">
        <v>0.30814987992636178</v>
      </c>
      <c r="T73" s="227">
        <v>3.3200000000000003</v>
      </c>
      <c r="U73" s="194">
        <v>100.39937749499998</v>
      </c>
      <c r="V73" s="194">
        <f t="shared" si="5"/>
        <v>7.6361517633893214</v>
      </c>
      <c r="X73" s="63">
        <v>1350</v>
      </c>
      <c r="Y73" s="63">
        <v>203</v>
      </c>
      <c r="Z73" s="63">
        <v>651</v>
      </c>
      <c r="AA73" s="63">
        <v>22</v>
      </c>
      <c r="AB73" s="63">
        <v>244</v>
      </c>
      <c r="AC73" s="63">
        <v>16</v>
      </c>
      <c r="AF73" s="63">
        <v>1550</v>
      </c>
      <c r="AG73" s="63">
        <v>51</v>
      </c>
      <c r="AH73" s="63">
        <v>106</v>
      </c>
      <c r="AJ73" s="63">
        <v>40</v>
      </c>
      <c r="AK73" s="63"/>
      <c r="AO73" s="63">
        <v>11</v>
      </c>
      <c r="AZ73" s="63"/>
    </row>
    <row r="74" spans="1:52">
      <c r="A74" s="63" t="s">
        <v>1194</v>
      </c>
      <c r="B74" s="63" t="s">
        <v>1064</v>
      </c>
      <c r="C74" s="63">
        <v>37.885615700000002</v>
      </c>
      <c r="D74" s="63">
        <v>-107.6671058</v>
      </c>
      <c r="E74" s="61" t="s">
        <v>1195</v>
      </c>
      <c r="F74" s="142" t="s">
        <v>562</v>
      </c>
      <c r="H74" s="93" t="s">
        <v>1185</v>
      </c>
      <c r="J74" s="194">
        <v>62.183316374577842</v>
      </c>
      <c r="K74" s="194">
        <v>0.81757545274432808</v>
      </c>
      <c r="L74" s="194">
        <v>16.482940204892035</v>
      </c>
      <c r="M74" s="194">
        <v>6.6102027571284285</v>
      </c>
      <c r="N74" s="194">
        <v>0.25049712639672478</v>
      </c>
      <c r="O74" s="194">
        <v>2.7969040052566632</v>
      </c>
      <c r="P74" s="194">
        <v>3.0215755248415648</v>
      </c>
      <c r="Q74" s="194">
        <v>3.1183985192264383</v>
      </c>
      <c r="R74" s="194">
        <v>4.0950425133325314</v>
      </c>
      <c r="S74" s="194">
        <v>0.35191611660344047</v>
      </c>
      <c r="T74" s="194">
        <v>2.2999999999999998</v>
      </c>
      <c r="U74" s="194">
        <v>99.728368594999978</v>
      </c>
      <c r="V74" s="194">
        <f t="shared" si="5"/>
        <v>7.2134410325589702</v>
      </c>
      <c r="X74" s="63">
        <v>164</v>
      </c>
      <c r="Z74" s="63">
        <v>609</v>
      </c>
      <c r="AA74" s="63">
        <v>22</v>
      </c>
      <c r="AC74" s="63">
        <v>18</v>
      </c>
      <c r="AD74" s="63">
        <v>32</v>
      </c>
      <c r="AE74" s="63">
        <v>11</v>
      </c>
      <c r="AF74" s="63">
        <v>1000</v>
      </c>
      <c r="AG74" s="63">
        <v>46</v>
      </c>
      <c r="AH74" s="63">
        <v>86</v>
      </c>
      <c r="AI74" s="63">
        <v>30</v>
      </c>
      <c r="AJ74" s="63">
        <v>14</v>
      </c>
      <c r="AK74" s="63">
        <v>133</v>
      </c>
      <c r="AL74" s="63">
        <v>24</v>
      </c>
      <c r="AN74" s="63">
        <v>5.5</v>
      </c>
      <c r="AO74" s="63">
        <v>18</v>
      </c>
      <c r="AP74" s="63">
        <v>9.6999999999999993</v>
      </c>
      <c r="AT74" s="63">
        <v>42</v>
      </c>
      <c r="AV74" s="63">
        <v>17</v>
      </c>
      <c r="AZ74" s="63">
        <v>2.1</v>
      </c>
    </row>
    <row r="75" spans="1:52">
      <c r="A75" s="63" t="s">
        <v>1196</v>
      </c>
      <c r="B75" s="63" t="s">
        <v>1067</v>
      </c>
      <c r="C75" s="234">
        <v>37.825000000000003</v>
      </c>
      <c r="D75" s="233">
        <v>-107.6375</v>
      </c>
      <c r="E75" s="61" t="s">
        <v>1197</v>
      </c>
      <c r="F75" s="63" t="s">
        <v>159</v>
      </c>
      <c r="G75" s="93" t="s">
        <v>1198</v>
      </c>
      <c r="H75" s="229" t="s">
        <v>1074</v>
      </c>
      <c r="J75" s="194">
        <v>62.02320114604187</v>
      </c>
      <c r="K75" s="194">
        <v>1.0265672033840141</v>
      </c>
      <c r="L75" s="194">
        <v>15.93523489387565</v>
      </c>
      <c r="M75" s="194">
        <v>7.0669009666436695</v>
      </c>
      <c r="N75" s="194">
        <v>0.19865062469330083</v>
      </c>
      <c r="O75" s="194">
        <v>3.3373304948474534</v>
      </c>
      <c r="P75" s="194">
        <v>3.121477877653537</v>
      </c>
      <c r="Q75" s="194">
        <v>3.7422816440669657</v>
      </c>
      <c r="R75" s="194">
        <v>2.9612001376059616</v>
      </c>
      <c r="S75" s="194">
        <v>0.44776591118757059</v>
      </c>
      <c r="T75" s="194">
        <v>2.74</v>
      </c>
      <c r="U75" s="194">
        <v>99.860610899999983</v>
      </c>
      <c r="V75" s="194">
        <f t="shared" si="5"/>
        <v>6.7034817816729273</v>
      </c>
      <c r="X75" s="63">
        <v>158</v>
      </c>
      <c r="Y75" s="63">
        <v>78</v>
      </c>
      <c r="Z75" s="63">
        <v>446</v>
      </c>
      <c r="AA75" s="63">
        <v>26</v>
      </c>
      <c r="AB75" s="63">
        <v>237</v>
      </c>
      <c r="AC75" s="63">
        <v>15</v>
      </c>
      <c r="AF75" s="63">
        <v>951</v>
      </c>
      <c r="AG75" s="63">
        <v>47</v>
      </c>
      <c r="AH75" s="63">
        <v>106</v>
      </c>
      <c r="AJ75" s="63">
        <v>27</v>
      </c>
      <c r="AK75" s="63"/>
      <c r="AL75" s="63">
        <v>42</v>
      </c>
      <c r="AO75" s="63">
        <v>20</v>
      </c>
      <c r="AZ75" s="63"/>
    </row>
    <row r="76" spans="1:52">
      <c r="A76" s="63" t="s">
        <v>1199</v>
      </c>
      <c r="B76" s="63" t="s">
        <v>1067</v>
      </c>
      <c r="C76" s="233">
        <v>37.837499999999999</v>
      </c>
      <c r="D76" s="63">
        <v>-107.63333333</v>
      </c>
      <c r="E76" s="61" t="s">
        <v>1200</v>
      </c>
      <c r="F76" s="63" t="s">
        <v>159</v>
      </c>
      <c r="H76" s="229" t="s">
        <v>1074</v>
      </c>
      <c r="J76" s="194">
        <v>61.939021164330846</v>
      </c>
      <c r="K76" s="194">
        <v>0.74260805577411626</v>
      </c>
      <c r="L76" s="194">
        <v>16.084721109664653</v>
      </c>
      <c r="M76" s="194">
        <v>6.0334937479645454</v>
      </c>
      <c r="N76" s="194">
        <v>0.12030848309667873</v>
      </c>
      <c r="O76" s="194">
        <v>2.079618064956875</v>
      </c>
      <c r="P76" s="194">
        <v>4.6317624348575643</v>
      </c>
      <c r="Q76" s="194">
        <v>2.7980647897571247</v>
      </c>
      <c r="R76" s="194">
        <v>4.752351139576362</v>
      </c>
      <c r="S76" s="194">
        <v>0.33302783002124114</v>
      </c>
      <c r="T76" s="227">
        <v>3.63</v>
      </c>
      <c r="U76" s="194">
        <v>99.514976819999987</v>
      </c>
      <c r="V76" s="194">
        <f t="shared" si="5"/>
        <v>7.5504159293334867</v>
      </c>
      <c r="X76" s="63">
        <v>83</v>
      </c>
      <c r="Y76" s="63">
        <v>167</v>
      </c>
      <c r="Z76" s="63">
        <v>575</v>
      </c>
      <c r="AA76" s="63">
        <v>24</v>
      </c>
      <c r="AB76" s="63">
        <v>222</v>
      </c>
      <c r="AC76" s="63">
        <v>14</v>
      </c>
      <c r="AF76" s="63">
        <v>1060</v>
      </c>
      <c r="AG76" s="63">
        <v>42</v>
      </c>
      <c r="AH76" s="63">
        <v>98</v>
      </c>
      <c r="AJ76" s="63">
        <v>6</v>
      </c>
      <c r="AK76" s="63"/>
      <c r="AO76" s="63">
        <v>7</v>
      </c>
      <c r="AZ76" s="63"/>
    </row>
    <row r="77" spans="1:52">
      <c r="A77" s="63" t="s">
        <v>1201</v>
      </c>
      <c r="B77" s="63" t="s">
        <v>1067</v>
      </c>
      <c r="C77" s="63">
        <v>37.829166669999999</v>
      </c>
      <c r="D77" s="63">
        <v>-107.65416667</v>
      </c>
      <c r="E77" s="61" t="s">
        <v>1202</v>
      </c>
      <c r="F77" s="63" t="s">
        <v>159</v>
      </c>
      <c r="G77" s="93" t="s">
        <v>1203</v>
      </c>
      <c r="H77" s="229" t="s">
        <v>1074</v>
      </c>
      <c r="J77" s="194">
        <v>61.714526358202029</v>
      </c>
      <c r="K77" s="194">
        <v>0.80585757542807579</v>
      </c>
      <c r="L77" s="194">
        <v>16.592373370503296</v>
      </c>
      <c r="M77" s="194">
        <v>6.3737615891891961</v>
      </c>
      <c r="N77" s="194">
        <v>7.9629543562144162E-2</v>
      </c>
      <c r="O77" s="194">
        <v>1.6892838884254868</v>
      </c>
      <c r="P77" s="194">
        <v>4.3822627275887243</v>
      </c>
      <c r="Q77" s="194">
        <v>3.3057801091849557</v>
      </c>
      <c r="R77" s="194">
        <v>4.7057989644297917</v>
      </c>
      <c r="S77" s="194">
        <v>0.33063571348629422</v>
      </c>
      <c r="T77" s="194">
        <v>2.95</v>
      </c>
      <c r="U77" s="194">
        <v>99.979909840000005</v>
      </c>
      <c r="V77" s="194">
        <f t="shared" si="5"/>
        <v>8.0115790736147474</v>
      </c>
      <c r="X77" s="63">
        <v>76</v>
      </c>
      <c r="Y77" s="63">
        <v>133</v>
      </c>
      <c r="Z77" s="63">
        <v>805</v>
      </c>
      <c r="AA77" s="63">
        <v>21</v>
      </c>
      <c r="AB77" s="63">
        <v>234</v>
      </c>
      <c r="AC77" s="63">
        <v>15</v>
      </c>
      <c r="AF77" s="63">
        <v>1290</v>
      </c>
      <c r="AG77" s="63">
        <v>47</v>
      </c>
      <c r="AH77" s="63">
        <v>104</v>
      </c>
      <c r="AJ77" s="63">
        <v>29</v>
      </c>
      <c r="AK77" s="63"/>
      <c r="AO77" s="63">
        <v>6</v>
      </c>
      <c r="AZ77" s="63"/>
    </row>
    <row r="78" spans="1:52">
      <c r="A78" s="63" t="s">
        <v>1204</v>
      </c>
      <c r="B78" s="63" t="s">
        <v>1067</v>
      </c>
      <c r="C78" s="233">
        <v>37.833333330000002</v>
      </c>
      <c r="D78" s="63">
        <v>-107.6375</v>
      </c>
      <c r="E78" s="61" t="s">
        <v>1205</v>
      </c>
      <c r="F78" s="142" t="s">
        <v>562</v>
      </c>
      <c r="H78" s="229" t="s">
        <v>1074</v>
      </c>
      <c r="J78" s="194">
        <v>61.61167171392416</v>
      </c>
      <c r="K78" s="194">
        <v>0.80721725367260933</v>
      </c>
      <c r="L78" s="194">
        <v>16.579728177521396</v>
      </c>
      <c r="M78" s="194">
        <v>6.2225627834829655</v>
      </c>
      <c r="N78" s="194">
        <v>0.1301702502416768</v>
      </c>
      <c r="O78" s="194">
        <v>2.1924389290705277</v>
      </c>
      <c r="P78" s="194">
        <v>4.057845317180619</v>
      </c>
      <c r="Q78" s="194">
        <v>3.2423711462372449</v>
      </c>
      <c r="R78" s="194">
        <v>4.5790013182840781</v>
      </c>
      <c r="S78" s="194">
        <v>0.32429371038469912</v>
      </c>
      <c r="T78" s="194">
        <v>1.05</v>
      </c>
      <c r="U78" s="194">
        <v>99.747300599999988</v>
      </c>
      <c r="V78" s="194">
        <f t="shared" si="5"/>
        <v>7.821372464521323</v>
      </c>
      <c r="X78" s="63">
        <v>155</v>
      </c>
      <c r="Y78" s="63">
        <v>140</v>
      </c>
      <c r="Z78" s="63">
        <v>695</v>
      </c>
      <c r="AA78" s="63">
        <v>25</v>
      </c>
      <c r="AB78" s="63">
        <v>238</v>
      </c>
      <c r="AC78" s="63">
        <v>16</v>
      </c>
      <c r="AF78" s="63">
        <v>1020</v>
      </c>
      <c r="AG78" s="63">
        <v>52</v>
      </c>
      <c r="AH78" s="63">
        <v>119</v>
      </c>
      <c r="AJ78" s="63">
        <v>89</v>
      </c>
      <c r="AK78" s="63"/>
      <c r="AO78" s="63">
        <v>6</v>
      </c>
      <c r="AZ78" s="63"/>
    </row>
    <row r="79" spans="1:52">
      <c r="A79" s="63" t="s">
        <v>1206</v>
      </c>
      <c r="B79" s="63" t="s">
        <v>1067</v>
      </c>
      <c r="C79" s="239">
        <v>37.837499999999999</v>
      </c>
      <c r="D79" s="5">
        <v>-107.63333333</v>
      </c>
      <c r="E79" s="61" t="s">
        <v>1207</v>
      </c>
      <c r="F79" s="63" t="s">
        <v>159</v>
      </c>
      <c r="G79" s="240" t="s">
        <v>1208</v>
      </c>
      <c r="H79" s="229" t="s">
        <v>1209</v>
      </c>
      <c r="J79" s="194">
        <v>61.433660105975228</v>
      </c>
      <c r="K79" s="194">
        <v>0.78512219876109068</v>
      </c>
      <c r="L79" s="194">
        <v>16.303614701462767</v>
      </c>
      <c r="M79" s="194">
        <v>6.3447542446338439</v>
      </c>
      <c r="N79" s="194">
        <v>0.11890071760083824</v>
      </c>
      <c r="O79" s="194">
        <v>2.2251420008156875</v>
      </c>
      <c r="P79" s="194">
        <v>4.8645594573922661</v>
      </c>
      <c r="Q79" s="194">
        <v>2.4749647991150332</v>
      </c>
      <c r="R79" s="194">
        <v>4.8450606423336744</v>
      </c>
      <c r="S79" s="194">
        <v>0.32913097190956675</v>
      </c>
      <c r="T79" s="194">
        <v>2.5</v>
      </c>
      <c r="U79" s="194">
        <v>99.724909839999995</v>
      </c>
      <c r="V79" s="194">
        <f t="shared" si="5"/>
        <v>7.320025441448708</v>
      </c>
      <c r="X79" s="63">
        <v>66</v>
      </c>
      <c r="Y79" s="63">
        <v>181</v>
      </c>
      <c r="Z79" s="63">
        <v>946</v>
      </c>
      <c r="AA79" s="63">
        <v>19</v>
      </c>
      <c r="AB79" s="63">
        <v>240</v>
      </c>
      <c r="AC79" s="63">
        <v>15</v>
      </c>
      <c r="AF79" s="63">
        <v>1060</v>
      </c>
      <c r="AG79" s="63">
        <v>49</v>
      </c>
      <c r="AH79" s="63">
        <v>102</v>
      </c>
      <c r="AJ79" s="63">
        <v>45</v>
      </c>
      <c r="AK79" s="63"/>
      <c r="AO79" s="63">
        <v>9</v>
      </c>
      <c r="AZ79" s="63"/>
    </row>
    <row r="80" spans="1:52">
      <c r="A80" s="63" t="s">
        <v>1211</v>
      </c>
      <c r="B80" s="63" t="s">
        <v>1064</v>
      </c>
      <c r="C80" s="63">
        <v>37.829083599999997</v>
      </c>
      <c r="D80" s="63">
        <v>-107.63691799999999</v>
      </c>
      <c r="E80" s="61" t="s">
        <v>1212</v>
      </c>
      <c r="F80" s="63" t="s">
        <v>159</v>
      </c>
      <c r="H80" s="229" t="s">
        <v>1074</v>
      </c>
      <c r="J80" s="194">
        <v>61.081167630837804</v>
      </c>
      <c r="K80" s="194">
        <v>0.80044602287333999</v>
      </c>
      <c r="L80" s="194">
        <v>16.074730450396881</v>
      </c>
      <c r="M80" s="194">
        <v>7.4740500572468758</v>
      </c>
      <c r="N80" s="194">
        <v>0.15818961908667073</v>
      </c>
      <c r="O80" s="194">
        <v>3.0338509089122203</v>
      </c>
      <c r="P80" s="194">
        <v>3.7085005673837577</v>
      </c>
      <c r="Q80" s="194">
        <v>3.145615313701716</v>
      </c>
      <c r="R80" s="194">
        <v>3.5642303247177574</v>
      </c>
      <c r="S80" s="194">
        <v>0.32841540484297943</v>
      </c>
      <c r="T80" s="194">
        <v>2.2799999999999998</v>
      </c>
      <c r="U80" s="194">
        <v>99.369196299999984</v>
      </c>
      <c r="V80" s="194">
        <f t="shared" si="5"/>
        <v>6.7098456384194733</v>
      </c>
      <c r="X80" s="63">
        <v>179</v>
      </c>
      <c r="Z80" s="63">
        <v>775</v>
      </c>
      <c r="AA80" s="63">
        <v>22</v>
      </c>
      <c r="AC80" s="63">
        <v>17</v>
      </c>
      <c r="AD80" s="63">
        <v>37</v>
      </c>
      <c r="AE80" s="63">
        <v>14</v>
      </c>
      <c r="AF80" s="63">
        <v>994</v>
      </c>
      <c r="AG80" s="63">
        <v>45</v>
      </c>
      <c r="AH80" s="63">
        <v>84</v>
      </c>
      <c r="AI80" s="63">
        <v>33</v>
      </c>
      <c r="AJ80" s="63">
        <v>54</v>
      </c>
      <c r="AK80" s="63">
        <v>124</v>
      </c>
      <c r="AL80" s="63">
        <v>20</v>
      </c>
      <c r="AN80" s="63">
        <v>13</v>
      </c>
      <c r="AO80" s="63">
        <v>15</v>
      </c>
      <c r="AP80" s="63">
        <v>20</v>
      </c>
      <c r="AT80" s="63">
        <v>38</v>
      </c>
      <c r="AV80" s="63">
        <v>15</v>
      </c>
      <c r="AZ80" s="63">
        <v>2.2999999999999998</v>
      </c>
    </row>
    <row r="81" spans="1:55">
      <c r="A81" s="63" t="s">
        <v>1213</v>
      </c>
      <c r="B81" s="63" t="s">
        <v>1067</v>
      </c>
      <c r="C81" s="63">
        <v>37.816666669999996</v>
      </c>
      <c r="D81" s="194">
        <v>-107.6</v>
      </c>
      <c r="E81" s="61" t="s">
        <v>1214</v>
      </c>
      <c r="F81" s="63" t="s">
        <v>159</v>
      </c>
      <c r="H81" s="229" t="s">
        <v>1074</v>
      </c>
      <c r="J81" s="194">
        <v>60.974912924920275</v>
      </c>
      <c r="K81" s="194">
        <v>0.75345125776947386</v>
      </c>
      <c r="L81" s="194">
        <v>16.765566544646955</v>
      </c>
      <c r="M81" s="194">
        <v>6.3950485830826311</v>
      </c>
      <c r="N81" s="194">
        <v>0.10603640952874591</v>
      </c>
      <c r="O81" s="194">
        <v>2.471027043482382</v>
      </c>
      <c r="P81" s="194">
        <v>4.4774141484328922</v>
      </c>
      <c r="Q81" s="194">
        <v>3.4402558085304613</v>
      </c>
      <c r="R81" s="194">
        <v>4.0797364494976387</v>
      </c>
      <c r="S81" s="194">
        <v>0.33021121010854021</v>
      </c>
      <c r="T81" s="227">
        <v>2.82</v>
      </c>
      <c r="U81" s="194">
        <v>99.793660380000006</v>
      </c>
      <c r="V81" s="194">
        <f t="shared" si="5"/>
        <v>7.5199922580281005</v>
      </c>
      <c r="X81" s="63">
        <v>93</v>
      </c>
      <c r="Y81" s="63">
        <v>154</v>
      </c>
      <c r="Z81" s="63">
        <v>826</v>
      </c>
      <c r="AA81" s="63">
        <v>22</v>
      </c>
      <c r="AB81" s="63">
        <v>222</v>
      </c>
      <c r="AC81" s="63">
        <v>12</v>
      </c>
      <c r="AF81" s="63">
        <v>975</v>
      </c>
      <c r="AG81" s="63">
        <v>50</v>
      </c>
      <c r="AH81" s="63">
        <v>96</v>
      </c>
      <c r="AJ81" s="63">
        <v>29</v>
      </c>
      <c r="AK81" s="63"/>
      <c r="AO81" s="63">
        <v>8</v>
      </c>
      <c r="AZ81" s="63"/>
    </row>
    <row r="82" spans="1:55">
      <c r="A82" s="63" t="s">
        <v>1215</v>
      </c>
      <c r="B82" s="63" t="s">
        <v>1067</v>
      </c>
      <c r="C82" s="63">
        <v>37.858333330000001</v>
      </c>
      <c r="D82" s="233">
        <v>-107.71250000000001</v>
      </c>
      <c r="E82" s="61" t="s">
        <v>1216</v>
      </c>
      <c r="F82" s="63" t="s">
        <v>159</v>
      </c>
      <c r="H82" s="229" t="s">
        <v>1074</v>
      </c>
      <c r="J82" s="194">
        <v>60.333182735524339</v>
      </c>
      <c r="K82" s="194">
        <v>0.8822175029310847</v>
      </c>
      <c r="L82" s="194">
        <v>16.333217916344907</v>
      </c>
      <c r="M82" s="194">
        <v>7.728141774801129</v>
      </c>
      <c r="N82" s="194">
        <v>0.15023146131643761</v>
      </c>
      <c r="O82" s="194">
        <v>3.2133924258204249</v>
      </c>
      <c r="P82" s="194">
        <v>5.3403848939448508</v>
      </c>
      <c r="Q82" s="194">
        <v>3.9736263932500773</v>
      </c>
      <c r="R82" s="194">
        <v>1.4182812752950391</v>
      </c>
      <c r="S82" s="194">
        <v>0.41315772577171617</v>
      </c>
      <c r="T82" s="227">
        <v>5.68</v>
      </c>
      <c r="U82" s="194">
        <v>99.785834105000021</v>
      </c>
      <c r="V82" s="194">
        <f t="shared" si="5"/>
        <v>5.3919076685451159</v>
      </c>
      <c r="X82" s="63">
        <v>104</v>
      </c>
      <c r="Y82" s="63">
        <v>67</v>
      </c>
      <c r="Z82" s="63">
        <v>1030</v>
      </c>
      <c r="AA82" s="63">
        <v>21</v>
      </c>
      <c r="AB82" s="63">
        <v>193</v>
      </c>
      <c r="AC82" s="63">
        <v>13</v>
      </c>
      <c r="AF82" s="63">
        <v>973</v>
      </c>
      <c r="AG82" s="63">
        <v>50</v>
      </c>
      <c r="AH82" s="63">
        <v>100</v>
      </c>
      <c r="AJ82" s="63">
        <v>29</v>
      </c>
      <c r="AK82" s="63"/>
      <c r="AL82" s="63">
        <v>23</v>
      </c>
      <c r="AO82" s="63">
        <v>17</v>
      </c>
      <c r="AZ82" s="63"/>
    </row>
    <row r="83" spans="1:55">
      <c r="A83" s="63" t="s">
        <v>1217</v>
      </c>
      <c r="B83" s="63" t="s">
        <v>1067</v>
      </c>
      <c r="C83" s="233">
        <v>37.837499999999999</v>
      </c>
      <c r="D83" s="63">
        <v>-107.6375</v>
      </c>
      <c r="E83" s="61" t="s">
        <v>1218</v>
      </c>
      <c r="F83" s="142" t="s">
        <v>562</v>
      </c>
      <c r="H83" s="229" t="s">
        <v>1074</v>
      </c>
      <c r="J83" s="194">
        <v>60.327275345057878</v>
      </c>
      <c r="K83" s="194">
        <v>0.88739183179077807</v>
      </c>
      <c r="L83" s="194">
        <v>16.41738473194378</v>
      </c>
      <c r="M83" s="194">
        <v>7.6800740065654001</v>
      </c>
      <c r="N83" s="194">
        <v>0.11888228219904191</v>
      </c>
      <c r="O83" s="194">
        <v>2.5984270252076307</v>
      </c>
      <c r="P83" s="194">
        <v>2.8121115690222647</v>
      </c>
      <c r="Q83" s="194">
        <v>3.7879062021032208</v>
      </c>
      <c r="R83" s="194">
        <v>4.4982873204057778</v>
      </c>
      <c r="S83" s="194">
        <v>0.39959707070423306</v>
      </c>
      <c r="T83" s="194">
        <v>2.4800000000000004</v>
      </c>
      <c r="U83" s="194">
        <v>99.527337384999996</v>
      </c>
      <c r="V83" s="194">
        <f t="shared" si="5"/>
        <v>8.2861935225089987</v>
      </c>
      <c r="X83" s="63">
        <v>115</v>
      </c>
      <c r="Y83" s="63">
        <v>199</v>
      </c>
      <c r="Z83" s="63">
        <v>776</v>
      </c>
      <c r="AA83" s="63">
        <v>29</v>
      </c>
      <c r="AB83" s="63">
        <v>207</v>
      </c>
      <c r="AC83" s="63">
        <v>14</v>
      </c>
      <c r="AF83" s="63">
        <v>1120</v>
      </c>
      <c r="AG83" s="63">
        <v>61</v>
      </c>
      <c r="AH83" s="63">
        <v>119</v>
      </c>
      <c r="AJ83" s="63">
        <v>31</v>
      </c>
      <c r="AK83" s="63"/>
      <c r="AL83" s="63">
        <v>21</v>
      </c>
      <c r="AO83" s="63">
        <v>13</v>
      </c>
      <c r="AZ83" s="63"/>
    </row>
    <row r="84" spans="1:55">
      <c r="A84" s="63" t="s">
        <v>1219</v>
      </c>
      <c r="B84" s="63" t="s">
        <v>1064</v>
      </c>
      <c r="C84" s="63">
        <v>37.860050000000001</v>
      </c>
      <c r="D84" s="63">
        <v>-107.71432</v>
      </c>
      <c r="E84" s="61" t="s">
        <v>1220</v>
      </c>
      <c r="F84" s="63" t="s">
        <v>159</v>
      </c>
      <c r="H84" s="229" t="s">
        <v>1074</v>
      </c>
      <c r="J84" s="194">
        <v>60.065108957250658</v>
      </c>
      <c r="K84" s="194">
        <v>0.84174493382300686</v>
      </c>
      <c r="L84" s="194">
        <v>15.99951307936244</v>
      </c>
      <c r="M84" s="194">
        <v>7.1397531190701597</v>
      </c>
      <c r="N84" s="194">
        <v>0.11967115473994672</v>
      </c>
      <c r="O84" s="194">
        <v>2.8208200760130295</v>
      </c>
      <c r="P84" s="194">
        <v>6.0514973392526503</v>
      </c>
      <c r="Q84" s="194">
        <v>3.2703095581884338</v>
      </c>
      <c r="R84" s="194">
        <v>2.8487454101720671</v>
      </c>
      <c r="S84" s="194">
        <v>0.37858700712761612</v>
      </c>
      <c r="T84" s="227">
        <v>3.12</v>
      </c>
      <c r="U84" s="194">
        <v>99.535750635000028</v>
      </c>
      <c r="V84" s="194">
        <f t="shared" si="5"/>
        <v>6.1190549683605013</v>
      </c>
      <c r="X84" s="63">
        <v>91</v>
      </c>
      <c r="Z84" s="63">
        <v>968</v>
      </c>
      <c r="AA84" s="63">
        <v>21</v>
      </c>
      <c r="AC84" s="63">
        <v>19</v>
      </c>
      <c r="AD84" s="63">
        <v>29</v>
      </c>
      <c r="AE84" s="206">
        <v>7.9</v>
      </c>
      <c r="AF84" s="63">
        <v>855</v>
      </c>
      <c r="AG84" s="63">
        <v>39</v>
      </c>
      <c r="AH84" s="63">
        <v>76</v>
      </c>
      <c r="AI84" s="63">
        <v>30</v>
      </c>
      <c r="AJ84" s="63">
        <v>53</v>
      </c>
      <c r="AK84" s="63">
        <v>145</v>
      </c>
      <c r="AL84" s="63">
        <v>8.4</v>
      </c>
      <c r="AN84" s="63">
        <v>23</v>
      </c>
      <c r="AO84" s="63">
        <v>12</v>
      </c>
      <c r="AP84" s="63">
        <v>18</v>
      </c>
      <c r="AT84" s="63">
        <v>35</v>
      </c>
      <c r="AV84" s="63">
        <v>14</v>
      </c>
      <c r="AZ84" s="63">
        <v>2.4</v>
      </c>
    </row>
    <row r="85" spans="1:55">
      <c r="A85" s="63" t="s">
        <v>1221</v>
      </c>
      <c r="B85" s="63" t="s">
        <v>1064</v>
      </c>
      <c r="C85" s="63">
        <v>37.895380000000003</v>
      </c>
      <c r="D85" s="63">
        <v>-107.72372</v>
      </c>
      <c r="E85" s="61" t="s">
        <v>1222</v>
      </c>
      <c r="F85" s="63" t="s">
        <v>159</v>
      </c>
      <c r="H85" s="93" t="s">
        <v>1185</v>
      </c>
      <c r="J85" s="194">
        <v>59.904632849122628</v>
      </c>
      <c r="K85" s="194">
        <v>0.86031870646009001</v>
      </c>
      <c r="L85" s="194">
        <v>15.838214046888091</v>
      </c>
      <c r="M85" s="194">
        <v>7.6344008756301092</v>
      </c>
      <c r="N85" s="194">
        <v>0.26359324149252961</v>
      </c>
      <c r="O85" s="194">
        <v>1.6410165710963496</v>
      </c>
      <c r="P85" s="194">
        <v>7.0371920253366635</v>
      </c>
      <c r="Q85" s="194">
        <v>3.0636359305016834</v>
      </c>
      <c r="R85" s="194">
        <v>2.1545666923729443</v>
      </c>
      <c r="S85" s="194">
        <v>0.34562683609890033</v>
      </c>
      <c r="T85" s="227">
        <v>7.07</v>
      </c>
      <c r="U85" s="194">
        <v>98.743197774999985</v>
      </c>
      <c r="V85" s="194">
        <f t="shared" si="5"/>
        <v>5.2182026228746281</v>
      </c>
      <c r="X85" s="63">
        <v>88</v>
      </c>
      <c r="Z85" s="63">
        <v>1520</v>
      </c>
      <c r="AA85" s="63">
        <v>20</v>
      </c>
      <c r="AC85" s="63">
        <v>14</v>
      </c>
      <c r="AD85" s="63">
        <v>20</v>
      </c>
      <c r="AE85" s="206">
        <v>8.1999999999999993</v>
      </c>
      <c r="AF85" s="63">
        <v>493</v>
      </c>
      <c r="AG85" s="63">
        <v>38</v>
      </c>
      <c r="AH85" s="63">
        <v>72</v>
      </c>
      <c r="AI85" s="63">
        <v>27</v>
      </c>
      <c r="AJ85" s="63">
        <v>37</v>
      </c>
      <c r="AK85" s="63">
        <v>147</v>
      </c>
      <c r="AL85" s="63">
        <v>26</v>
      </c>
      <c r="AO85" s="63">
        <v>16</v>
      </c>
      <c r="AP85" s="63">
        <v>22</v>
      </c>
      <c r="AT85" s="63">
        <v>14</v>
      </c>
      <c r="AV85" s="63">
        <v>15</v>
      </c>
      <c r="AZ85" s="63">
        <v>2.1</v>
      </c>
    </row>
    <row r="86" spans="1:55">
      <c r="A86" s="63" t="s">
        <v>1223</v>
      </c>
      <c r="B86" s="63" t="s">
        <v>1067</v>
      </c>
      <c r="C86" s="233">
        <v>37.837499999999999</v>
      </c>
      <c r="D86" s="233">
        <v>-107.6375</v>
      </c>
      <c r="E86" s="61" t="s">
        <v>1187</v>
      </c>
      <c r="F86" s="63" t="s">
        <v>159</v>
      </c>
      <c r="G86" s="240" t="s">
        <v>1224</v>
      </c>
      <c r="H86" s="229" t="s">
        <v>1209</v>
      </c>
      <c r="J86" s="194">
        <v>59.387948044268789</v>
      </c>
      <c r="K86" s="194">
        <v>0.86942129066551876</v>
      </c>
      <c r="L86" s="194">
        <v>15.974325361404249</v>
      </c>
      <c r="M86" s="194">
        <v>7.7307627106755561</v>
      </c>
      <c r="N86" s="194">
        <v>0.13195402318735722</v>
      </c>
      <c r="O86" s="194">
        <v>2.9011034526477535</v>
      </c>
      <c r="P86" s="194">
        <v>5.6470379895194425</v>
      </c>
      <c r="Q86" s="194">
        <v>3.1210814639737579</v>
      </c>
      <c r="R86" s="194">
        <v>3.8269740187606596</v>
      </c>
      <c r="S86" s="194">
        <v>0.39918140989690887</v>
      </c>
      <c r="T86" s="194">
        <v>2.39</v>
      </c>
      <c r="U86" s="194">
        <v>99.989789765000012</v>
      </c>
      <c r="V86" s="194">
        <f t="shared" si="5"/>
        <v>6.9480554827344179</v>
      </c>
      <c r="X86" s="63">
        <v>86</v>
      </c>
      <c r="Y86" s="63">
        <v>116</v>
      </c>
      <c r="Z86" s="63">
        <v>892</v>
      </c>
      <c r="AA86" s="63">
        <v>21</v>
      </c>
      <c r="AB86" s="63">
        <v>181</v>
      </c>
      <c r="AC86" s="63">
        <v>10</v>
      </c>
      <c r="AE86" s="206"/>
      <c r="AF86" s="63">
        <v>972</v>
      </c>
      <c r="AG86" s="63">
        <v>49</v>
      </c>
      <c r="AH86" s="63">
        <v>100</v>
      </c>
      <c r="AJ86" s="63">
        <v>56</v>
      </c>
      <c r="AK86" s="63"/>
      <c r="AL86" s="63">
        <v>25</v>
      </c>
      <c r="AO86" s="63">
        <v>15</v>
      </c>
      <c r="AZ86" s="63"/>
    </row>
    <row r="87" spans="1:55">
      <c r="A87" s="63" t="s">
        <v>1225</v>
      </c>
      <c r="B87" s="63" t="s">
        <v>1067</v>
      </c>
      <c r="C87" s="63">
        <v>37.866666670000001</v>
      </c>
      <c r="D87" s="63">
        <v>-107.62777778</v>
      </c>
      <c r="E87" s="61" t="s">
        <v>1226</v>
      </c>
      <c r="F87" s="63" t="s">
        <v>159</v>
      </c>
      <c r="H87" s="229" t="s">
        <v>1074</v>
      </c>
      <c r="J87" s="194">
        <v>59.294355580054699</v>
      </c>
      <c r="K87" s="194">
        <v>1.0617649397165443</v>
      </c>
      <c r="L87" s="194">
        <v>15.796243035893664</v>
      </c>
      <c r="M87" s="194">
        <v>7.9981848195243517</v>
      </c>
      <c r="N87" s="194">
        <v>0.10778320005949787</v>
      </c>
      <c r="O87" s="194">
        <v>2.9274687016160046</v>
      </c>
      <c r="P87" s="194">
        <v>6.2779843714003203</v>
      </c>
      <c r="Q87" s="194">
        <v>2.6085961210052</v>
      </c>
      <c r="R87" s="194">
        <v>3.2772201648525514</v>
      </c>
      <c r="S87" s="194">
        <v>0.40757614587716179</v>
      </c>
      <c r="T87" s="227">
        <v>4.3900000000000006</v>
      </c>
      <c r="U87" s="194">
        <v>99.757177080000005</v>
      </c>
      <c r="V87" s="194">
        <f t="shared" si="5"/>
        <v>5.8858162858577519</v>
      </c>
      <c r="X87" s="63">
        <v>93</v>
      </c>
      <c r="Y87" s="63">
        <v>64</v>
      </c>
      <c r="Z87" s="63">
        <v>1290</v>
      </c>
      <c r="AA87" s="63">
        <v>17</v>
      </c>
      <c r="AB87" s="63">
        <v>173</v>
      </c>
      <c r="AC87" s="63">
        <v>11</v>
      </c>
      <c r="AE87" s="206"/>
      <c r="AF87" s="63">
        <v>1410</v>
      </c>
      <c r="AG87" s="63">
        <v>41</v>
      </c>
      <c r="AH87" s="63">
        <v>84</v>
      </c>
      <c r="AJ87" s="63">
        <v>72</v>
      </c>
      <c r="AK87" s="63"/>
      <c r="AL87" s="63">
        <v>23</v>
      </c>
      <c r="AO87" s="63">
        <v>15</v>
      </c>
      <c r="AZ87" s="63"/>
    </row>
    <row r="88" spans="1:55">
      <c r="A88" s="63" t="s">
        <v>1227</v>
      </c>
      <c r="B88" s="63" t="s">
        <v>1064</v>
      </c>
      <c r="C88" s="63">
        <v>37.847450199999997</v>
      </c>
      <c r="D88" s="63">
        <v>-107.63234370000001</v>
      </c>
      <c r="E88" s="61" t="s">
        <v>1210</v>
      </c>
      <c r="F88" s="63" t="s">
        <v>159</v>
      </c>
      <c r="H88" s="229" t="s">
        <v>1074</v>
      </c>
      <c r="J88" s="194">
        <v>59.256620214593944</v>
      </c>
      <c r="K88" s="194">
        <v>0.9939022111787158</v>
      </c>
      <c r="L88" s="194">
        <v>16.368924337351388</v>
      </c>
      <c r="M88" s="194">
        <v>9.4077978055796887</v>
      </c>
      <c r="N88" s="194">
        <v>0.22548991644530386</v>
      </c>
      <c r="O88" s="194">
        <v>3.3596102677102833</v>
      </c>
      <c r="P88" s="194">
        <v>3.9763915097518492</v>
      </c>
      <c r="Q88" s="194">
        <v>2.4709971004545119</v>
      </c>
      <c r="R88" s="194">
        <v>2.9906557903406314</v>
      </c>
      <c r="S88" s="194">
        <v>0.40126000659366179</v>
      </c>
      <c r="T88" s="194">
        <v>2.88</v>
      </c>
      <c r="U88" s="194">
        <v>99.45164915999996</v>
      </c>
      <c r="V88" s="194">
        <f t="shared" si="5"/>
        <v>5.4616528907951434</v>
      </c>
      <c r="X88" s="63">
        <v>139</v>
      </c>
      <c r="Z88" s="63">
        <v>846</v>
      </c>
      <c r="AA88" s="63">
        <v>25</v>
      </c>
      <c r="AC88" s="63">
        <v>13</v>
      </c>
      <c r="AD88" s="63">
        <v>16</v>
      </c>
      <c r="AE88" s="206">
        <v>8.3000000000000007</v>
      </c>
      <c r="AF88" s="63">
        <v>730</v>
      </c>
      <c r="AG88" s="63">
        <v>38</v>
      </c>
      <c r="AH88" s="63">
        <v>72</v>
      </c>
      <c r="AI88" s="63">
        <v>32</v>
      </c>
      <c r="AJ88" s="63">
        <v>16</v>
      </c>
      <c r="AK88" s="63">
        <v>192</v>
      </c>
      <c r="AL88" s="63">
        <v>17</v>
      </c>
      <c r="AN88" s="63">
        <v>8.5</v>
      </c>
      <c r="AO88" s="63">
        <v>22</v>
      </c>
      <c r="AP88" s="63">
        <v>29</v>
      </c>
      <c r="AT88" s="63">
        <v>98</v>
      </c>
      <c r="AV88" s="63">
        <v>21</v>
      </c>
      <c r="AZ88" s="63">
        <v>2.8</v>
      </c>
    </row>
    <row r="89" spans="1:55">
      <c r="A89" s="63" t="s">
        <v>1228</v>
      </c>
      <c r="B89" s="63" t="s">
        <v>1067</v>
      </c>
      <c r="C89" s="63">
        <v>37.866666670000001</v>
      </c>
      <c r="D89" s="241">
        <v>-107.65</v>
      </c>
      <c r="E89" s="61" t="s">
        <v>1229</v>
      </c>
      <c r="F89" s="63" t="s">
        <v>159</v>
      </c>
      <c r="H89" s="229" t="s">
        <v>1074</v>
      </c>
      <c r="J89" s="194">
        <v>59.200134274330999</v>
      </c>
      <c r="K89" s="194">
        <v>0.95580780658620812</v>
      </c>
      <c r="L89" s="194">
        <v>16.402777348625794</v>
      </c>
      <c r="M89" s="194">
        <v>7.3125420399824375</v>
      </c>
      <c r="N89" s="194">
        <v>0.13451490984298908</v>
      </c>
      <c r="O89" s="194">
        <v>2.2656154100697732</v>
      </c>
      <c r="P89" s="194">
        <v>6.7793843568197634</v>
      </c>
      <c r="Q89" s="194">
        <v>2.6466852882026135</v>
      </c>
      <c r="R89" s="194">
        <v>4.1655236308560104</v>
      </c>
      <c r="S89" s="194">
        <v>0.40692848968340267</v>
      </c>
      <c r="T89" s="227">
        <v>4.26</v>
      </c>
      <c r="U89" s="194">
        <v>100.269913555</v>
      </c>
      <c r="V89" s="194">
        <f t="shared" si="5"/>
        <v>6.8122089190586239</v>
      </c>
      <c r="X89" s="63">
        <v>83</v>
      </c>
      <c r="Y89" s="63">
        <v>135</v>
      </c>
      <c r="Z89" s="63">
        <v>896</v>
      </c>
      <c r="AA89" s="63">
        <v>28</v>
      </c>
      <c r="AB89" s="63">
        <v>207</v>
      </c>
      <c r="AC89" s="63">
        <v>16</v>
      </c>
      <c r="AE89" s="206"/>
      <c r="AF89" s="63">
        <v>930</v>
      </c>
      <c r="AG89" s="63">
        <v>47</v>
      </c>
      <c r="AH89" s="63">
        <v>101</v>
      </c>
      <c r="AJ89" s="63">
        <v>66</v>
      </c>
      <c r="AK89" s="63"/>
      <c r="AO89" s="63">
        <v>18</v>
      </c>
      <c r="AZ89" s="63"/>
    </row>
    <row r="90" spans="1:55">
      <c r="A90" s="63" t="s">
        <v>1230</v>
      </c>
      <c r="B90" s="63" t="s">
        <v>1064</v>
      </c>
      <c r="C90" s="237">
        <v>37.892139999999998</v>
      </c>
      <c r="D90" s="237">
        <v>-107.69051</v>
      </c>
      <c r="E90" s="230" t="s">
        <v>1231</v>
      </c>
      <c r="F90" s="63" t="s">
        <v>159</v>
      </c>
      <c r="H90" s="93" t="s">
        <v>1185</v>
      </c>
      <c r="J90" s="194">
        <v>58.782803973685127</v>
      </c>
      <c r="K90" s="194">
        <v>0.91802246090232109</v>
      </c>
      <c r="L90" s="194">
        <v>16.13242935761086</v>
      </c>
      <c r="M90" s="194">
        <v>7.9294068687276091</v>
      </c>
      <c r="N90" s="194">
        <v>0.12066532527643897</v>
      </c>
      <c r="O90" s="194">
        <v>3.1028226499655736</v>
      </c>
      <c r="P90" s="194">
        <v>6.6114646901336362</v>
      </c>
      <c r="Q90" s="227">
        <v>2.2591230343422191</v>
      </c>
      <c r="R90" s="194">
        <v>3.1859934530158451</v>
      </c>
      <c r="S90" s="194">
        <v>0.38173212634037007</v>
      </c>
      <c r="T90" s="227">
        <v>3.91</v>
      </c>
      <c r="U90" s="194">
        <v>99.424463939999981</v>
      </c>
      <c r="V90" s="194">
        <f t="shared" si="5"/>
        <v>5.4451164873580638</v>
      </c>
      <c r="X90" s="63">
        <v>89</v>
      </c>
      <c r="Z90" s="63">
        <v>714</v>
      </c>
      <c r="AA90" s="63">
        <v>26</v>
      </c>
      <c r="AC90" s="63">
        <v>18</v>
      </c>
      <c r="AD90" s="63">
        <v>23</v>
      </c>
      <c r="AE90" s="206">
        <v>9</v>
      </c>
      <c r="AF90" s="63">
        <v>886</v>
      </c>
      <c r="AG90" s="63">
        <v>40</v>
      </c>
      <c r="AH90" s="63">
        <v>77</v>
      </c>
      <c r="AI90" s="63">
        <v>33</v>
      </c>
      <c r="AJ90" s="63">
        <v>54</v>
      </c>
      <c r="AK90" s="63">
        <v>169</v>
      </c>
      <c r="AL90" s="63">
        <v>19</v>
      </c>
      <c r="AN90" s="63">
        <v>23</v>
      </c>
      <c r="AO90" s="63">
        <v>14</v>
      </c>
      <c r="AP90" s="63">
        <v>21</v>
      </c>
      <c r="AT90" s="63">
        <v>17</v>
      </c>
      <c r="AV90" s="63">
        <v>19</v>
      </c>
      <c r="AZ90" s="63">
        <v>2.8</v>
      </c>
    </row>
    <row r="91" spans="1:55">
      <c r="A91" s="63" t="s">
        <v>1232</v>
      </c>
      <c r="B91" s="63" t="s">
        <v>1067</v>
      </c>
      <c r="C91" s="63">
        <v>37.829166669999999</v>
      </c>
      <c r="D91" s="63">
        <v>-107.66666667</v>
      </c>
      <c r="E91" s="61" t="s">
        <v>1233</v>
      </c>
      <c r="F91" s="142" t="s">
        <v>562</v>
      </c>
      <c r="H91" s="229" t="s">
        <v>1074</v>
      </c>
      <c r="J91" s="194">
        <v>58.414129188822436</v>
      </c>
      <c r="K91" s="194">
        <v>0.94248237124400402</v>
      </c>
      <c r="L91" s="194">
        <v>16.47786561623569</v>
      </c>
      <c r="M91" s="194">
        <v>8.2548977316683008</v>
      </c>
      <c r="N91" s="194">
        <v>0.15632520099960645</v>
      </c>
      <c r="O91" s="194">
        <v>3.1488361915635008</v>
      </c>
      <c r="P91" s="194">
        <v>6.0702544131169001</v>
      </c>
      <c r="Q91" s="194">
        <v>2.8494960874754867</v>
      </c>
      <c r="R91" s="194">
        <v>3.36378334293796</v>
      </c>
      <c r="S91" s="194">
        <v>0.39409000593611965</v>
      </c>
      <c r="T91" s="194">
        <v>1.1300000000000001</v>
      </c>
      <c r="U91" s="194">
        <v>100.07216015</v>
      </c>
      <c r="V91" s="194">
        <f t="shared" si="5"/>
        <v>6.2132794304134471</v>
      </c>
      <c r="X91" s="63">
        <v>100</v>
      </c>
      <c r="Y91" s="63">
        <v>79</v>
      </c>
      <c r="Z91" s="63">
        <v>730</v>
      </c>
      <c r="AA91" s="63">
        <v>25</v>
      </c>
      <c r="AB91" s="63">
        <v>189</v>
      </c>
      <c r="AC91" s="63">
        <v>12</v>
      </c>
      <c r="AE91" s="206"/>
      <c r="AF91" s="63">
        <v>809</v>
      </c>
      <c r="AG91" s="63">
        <v>42</v>
      </c>
      <c r="AH91" s="63">
        <v>101</v>
      </c>
      <c r="AJ91" s="63">
        <v>79</v>
      </c>
      <c r="AK91" s="63"/>
      <c r="AL91" s="63">
        <v>23</v>
      </c>
      <c r="AO91" s="63">
        <v>20</v>
      </c>
      <c r="AZ91" s="63"/>
    </row>
    <row r="92" spans="1:55" s="64" customFormat="1">
      <c r="A92" s="64" t="s">
        <v>1234</v>
      </c>
      <c r="B92" s="64" t="s">
        <v>1064</v>
      </c>
      <c r="C92" s="64">
        <v>37.844650000000001</v>
      </c>
      <c r="D92" s="64">
        <v>-107.63168</v>
      </c>
      <c r="E92" s="93" t="s">
        <v>1210</v>
      </c>
      <c r="F92" s="64" t="s">
        <v>159</v>
      </c>
      <c r="H92" s="229" t="s">
        <v>1074</v>
      </c>
      <c r="J92" s="192">
        <v>58.357237523647548</v>
      </c>
      <c r="K92" s="192">
        <v>1.0661383214415623</v>
      </c>
      <c r="L92" s="192">
        <v>16.425792886826816</v>
      </c>
      <c r="M92" s="192">
        <v>9.4552791595149639</v>
      </c>
      <c r="N92" s="192">
        <v>0.43923642228745507</v>
      </c>
      <c r="O92" s="192">
        <v>3.4397345797316281</v>
      </c>
      <c r="P92" s="192">
        <v>5.1178731693998918</v>
      </c>
      <c r="Q92" s="60">
        <v>1.3512327694480162</v>
      </c>
      <c r="R92" s="192">
        <v>3.5240497022952311</v>
      </c>
      <c r="S92" s="192">
        <v>0.45002512040688153</v>
      </c>
      <c r="T92" s="60">
        <v>3.22</v>
      </c>
      <c r="U92" s="192">
        <v>99.626599654999978</v>
      </c>
      <c r="V92" s="192">
        <f t="shared" si="5"/>
        <v>4.8752824717432475</v>
      </c>
      <c r="W92" s="193"/>
      <c r="X92" s="193">
        <v>266</v>
      </c>
      <c r="Y92" s="193"/>
      <c r="Z92" s="193">
        <v>431</v>
      </c>
      <c r="AA92" s="193">
        <v>27</v>
      </c>
      <c r="AB92" s="193"/>
      <c r="AC92" s="193">
        <v>5.3</v>
      </c>
      <c r="AD92" s="193">
        <v>16</v>
      </c>
      <c r="AE92" s="190">
        <v>9.1</v>
      </c>
      <c r="AF92" s="193">
        <v>749</v>
      </c>
      <c r="AG92" s="193">
        <v>40</v>
      </c>
      <c r="AH92" s="193">
        <v>74</v>
      </c>
      <c r="AI92" s="193">
        <v>33</v>
      </c>
      <c r="AJ92" s="193">
        <v>72</v>
      </c>
      <c r="AK92" s="193">
        <v>210</v>
      </c>
      <c r="AL92" s="193">
        <v>28</v>
      </c>
      <c r="AM92" s="193"/>
      <c r="AN92" s="193"/>
      <c r="AO92" s="193">
        <v>23</v>
      </c>
      <c r="AP92" s="193">
        <v>29</v>
      </c>
      <c r="AQ92" s="193"/>
      <c r="AR92" s="193"/>
      <c r="AS92" s="193"/>
      <c r="AT92" s="193">
        <v>85</v>
      </c>
      <c r="AU92" s="192"/>
      <c r="AV92" s="193">
        <v>23</v>
      </c>
      <c r="AW92" s="193"/>
      <c r="AX92" s="193"/>
      <c r="AY92" s="193"/>
      <c r="AZ92" s="193">
        <v>2.9</v>
      </c>
      <c r="BA92" s="193"/>
      <c r="BB92" s="193"/>
      <c r="BC92" s="193"/>
    </row>
    <row r="93" spans="1:55">
      <c r="A93" s="63" t="s">
        <v>1235</v>
      </c>
      <c r="B93" s="63" t="s">
        <v>1067</v>
      </c>
      <c r="C93" s="63">
        <v>37.830555560000001</v>
      </c>
      <c r="D93" s="63">
        <v>-107.6375</v>
      </c>
      <c r="E93" s="61" t="s">
        <v>1187</v>
      </c>
      <c r="F93" s="63" t="s">
        <v>159</v>
      </c>
      <c r="H93" s="229" t="s">
        <v>1074</v>
      </c>
      <c r="J93" s="194">
        <v>56.548082539691471</v>
      </c>
      <c r="K93" s="194">
        <v>1.0005453141021687</v>
      </c>
      <c r="L93" s="194">
        <v>17.20330016088591</v>
      </c>
      <c r="M93" s="194">
        <v>8.9659712170492902</v>
      </c>
      <c r="N93" s="194">
        <v>0.16023321840561922</v>
      </c>
      <c r="O93" s="194">
        <v>3.382065431347177</v>
      </c>
      <c r="P93" s="194">
        <v>6.3960485374166947</v>
      </c>
      <c r="Q93" s="194">
        <v>2.7111095633857594</v>
      </c>
      <c r="R93" s="194">
        <v>3.4228908980967456</v>
      </c>
      <c r="S93" s="194">
        <v>0.47522584961915015</v>
      </c>
      <c r="T93" s="227">
        <v>3.5500000000000003</v>
      </c>
      <c r="U93" s="194">
        <v>100.26547272999997</v>
      </c>
      <c r="V93" s="194">
        <f t="shared" si="5"/>
        <v>6.134000461482505</v>
      </c>
      <c r="X93" s="63">
        <v>71</v>
      </c>
      <c r="Y93" s="63">
        <v>98</v>
      </c>
      <c r="Z93" s="63">
        <v>976</v>
      </c>
      <c r="AA93" s="63">
        <v>21</v>
      </c>
      <c r="AB93" s="63">
        <v>165</v>
      </c>
      <c r="AC93" s="63">
        <v>13</v>
      </c>
      <c r="AF93" s="63">
        <v>900</v>
      </c>
      <c r="AG93" s="63">
        <v>41</v>
      </c>
      <c r="AH93" s="63">
        <v>92</v>
      </c>
      <c r="AJ93" s="63">
        <v>46</v>
      </c>
      <c r="AK93" s="63"/>
      <c r="AO93" s="63">
        <v>6</v>
      </c>
      <c r="AZ93" s="63"/>
    </row>
    <row r="94" spans="1:55">
      <c r="A94" s="63" t="s">
        <v>1236</v>
      </c>
      <c r="B94" s="63" t="s">
        <v>1064</v>
      </c>
      <c r="C94" s="63">
        <v>37.849457999999998</v>
      </c>
      <c r="D94" s="63">
        <v>-107.6335416</v>
      </c>
      <c r="E94" s="61" t="s">
        <v>1237</v>
      </c>
      <c r="F94" s="63" t="s">
        <v>159</v>
      </c>
      <c r="H94" s="229" t="s">
        <v>1074</v>
      </c>
      <c r="J94" s="194">
        <v>56.310048369248833</v>
      </c>
      <c r="K94" s="194">
        <v>1.0526620103608171</v>
      </c>
      <c r="L94" s="194">
        <v>16.430294103247292</v>
      </c>
      <c r="M94" s="194">
        <v>9.3357615690238749</v>
      </c>
      <c r="N94" s="194">
        <v>0.21027119561797963</v>
      </c>
      <c r="O94" s="194">
        <v>3.7172943511035683</v>
      </c>
      <c r="P94" s="194">
        <v>5.9524767523876063</v>
      </c>
      <c r="Q94" s="194">
        <v>2.489501575914189</v>
      </c>
      <c r="R94" s="194">
        <v>3.3934391614240904</v>
      </c>
      <c r="S94" s="194">
        <v>0.44433666667176708</v>
      </c>
      <c r="T94" s="194">
        <v>1.98</v>
      </c>
      <c r="U94" s="194">
        <v>99.336085755000013</v>
      </c>
      <c r="V94" s="194">
        <f t="shared" si="5"/>
        <v>5.8829407373382789</v>
      </c>
      <c r="X94" s="63">
        <v>114</v>
      </c>
      <c r="Z94" s="63">
        <v>823</v>
      </c>
      <c r="AA94" s="63">
        <v>27</v>
      </c>
      <c r="AC94" s="63">
        <v>16</v>
      </c>
      <c r="AD94" s="63">
        <v>12</v>
      </c>
      <c r="AE94" s="63">
        <v>9</v>
      </c>
      <c r="AF94" s="63">
        <v>744</v>
      </c>
      <c r="AG94" s="63">
        <v>39</v>
      </c>
      <c r="AH94" s="63">
        <v>74</v>
      </c>
      <c r="AI94" s="63">
        <v>31</v>
      </c>
      <c r="AJ94" s="63">
        <v>84</v>
      </c>
      <c r="AK94" s="63">
        <v>219</v>
      </c>
      <c r="AL94" s="63">
        <v>17</v>
      </c>
      <c r="AN94" s="63">
        <v>14</v>
      </c>
      <c r="AO94" s="63">
        <v>21</v>
      </c>
      <c r="AP94" s="63">
        <v>31</v>
      </c>
      <c r="AT94" s="63">
        <v>33</v>
      </c>
      <c r="AV94" s="63">
        <v>23</v>
      </c>
      <c r="AZ94" s="63">
        <v>3.1</v>
      </c>
    </row>
    <row r="95" spans="1:55">
      <c r="A95" s="63" t="s">
        <v>1238</v>
      </c>
      <c r="B95" s="63" t="s">
        <v>1064</v>
      </c>
      <c r="C95" s="63">
        <v>37.856375900000003</v>
      </c>
      <c r="D95" s="63">
        <v>-107.7219308</v>
      </c>
      <c r="E95" s="61" t="s">
        <v>1239</v>
      </c>
      <c r="F95" s="63" t="s">
        <v>159</v>
      </c>
      <c r="H95" s="229" t="s">
        <v>1074</v>
      </c>
      <c r="J95" s="194">
        <v>55.769824727457838</v>
      </c>
      <c r="K95" s="194">
        <v>1.0248206772562789</v>
      </c>
      <c r="L95" s="194">
        <v>16.839331104291571</v>
      </c>
      <c r="M95" s="194">
        <v>9.7004570572091051</v>
      </c>
      <c r="N95" s="194">
        <v>0.21153349876700117</v>
      </c>
      <c r="O95" s="194">
        <v>3.4166437434777235</v>
      </c>
      <c r="P95" s="194">
        <v>6.8785442414228255</v>
      </c>
      <c r="Q95" s="194">
        <v>3.1824459412714012</v>
      </c>
      <c r="R95" s="194">
        <v>1.7811186289814656</v>
      </c>
      <c r="S95" s="194">
        <v>0.49405717986477576</v>
      </c>
      <c r="T95" s="194">
        <v>2.56</v>
      </c>
      <c r="U95" s="194">
        <v>99.29877679999997</v>
      </c>
      <c r="V95" s="194">
        <f t="shared" si="5"/>
        <v>4.963564570252867</v>
      </c>
      <c r="X95" s="63">
        <v>78</v>
      </c>
      <c r="Z95" s="63">
        <v>974</v>
      </c>
      <c r="AA95" s="63">
        <v>32</v>
      </c>
      <c r="AC95" s="63">
        <v>22</v>
      </c>
      <c r="AD95" s="63">
        <v>13</v>
      </c>
      <c r="AF95" s="63">
        <v>984</v>
      </c>
      <c r="AG95" s="63">
        <v>42</v>
      </c>
      <c r="AH95" s="63">
        <v>83</v>
      </c>
      <c r="AI95" s="63">
        <v>35</v>
      </c>
      <c r="AJ95" s="63">
        <v>155</v>
      </c>
      <c r="AK95" s="63">
        <v>222</v>
      </c>
      <c r="AN95" s="63">
        <v>13</v>
      </c>
      <c r="AO95" s="63">
        <v>7.7</v>
      </c>
      <c r="AP95" s="63">
        <v>12</v>
      </c>
      <c r="AT95" s="63">
        <v>16</v>
      </c>
      <c r="AV95" s="63">
        <v>26</v>
      </c>
      <c r="AZ95" s="63">
        <v>3.2</v>
      </c>
    </row>
    <row r="97" spans="1:68">
      <c r="A97" s="127" t="s">
        <v>1240</v>
      </c>
    </row>
    <row r="98" spans="1:68">
      <c r="B98" s="127" t="s">
        <v>1241</v>
      </c>
    </row>
    <row r="99" spans="1:68">
      <c r="A99" s="63" t="s">
        <v>1242</v>
      </c>
      <c r="B99" s="63" t="s">
        <v>1096</v>
      </c>
      <c r="C99" s="233">
        <v>38</v>
      </c>
      <c r="D99" s="63">
        <v>-107.38333333</v>
      </c>
      <c r="F99" s="63" t="s">
        <v>1130</v>
      </c>
      <c r="J99" s="194">
        <v>66.447628235729752</v>
      </c>
      <c r="K99" s="194">
        <v>0.64401251529287729</v>
      </c>
      <c r="L99" s="194">
        <v>15.996324905013919</v>
      </c>
      <c r="M99" s="232">
        <v>4.8378343997361579</v>
      </c>
      <c r="N99" s="194">
        <v>0.13118169909179306</v>
      </c>
      <c r="O99" s="194">
        <v>2.2432070544696616</v>
      </c>
      <c r="P99" s="194">
        <v>2.4365269170831185</v>
      </c>
      <c r="Q99" s="194">
        <v>3.8716526681644292</v>
      </c>
      <c r="R99" s="194">
        <v>4.6882180053527387</v>
      </c>
      <c r="S99" s="194">
        <v>0.30346971320955485</v>
      </c>
      <c r="T99" s="194">
        <v>1.84</v>
      </c>
      <c r="U99" s="194">
        <v>101.34543325</v>
      </c>
      <c r="V99" s="194">
        <f t="shared" ref="V99:V112" si="6">R99+Q99</f>
        <v>8.5598706735171675</v>
      </c>
      <c r="AA99" s="63"/>
      <c r="AK99" s="63"/>
      <c r="AU99" s="63"/>
      <c r="AZ99" s="63"/>
    </row>
    <row r="100" spans="1:68">
      <c r="A100" s="63" t="s">
        <v>1243</v>
      </c>
      <c r="B100" s="63" t="s">
        <v>1067</v>
      </c>
      <c r="C100" s="63">
        <v>37.75</v>
      </c>
      <c r="D100" s="63">
        <v>-107.75</v>
      </c>
      <c r="E100" s="63" t="s">
        <v>1126</v>
      </c>
      <c r="F100" s="63" t="s">
        <v>1130</v>
      </c>
      <c r="J100" s="194">
        <v>65.249645689726663</v>
      </c>
      <c r="K100" s="194">
        <v>0.63879810246893454</v>
      </c>
      <c r="L100" s="194">
        <v>16.393687529642268</v>
      </c>
      <c r="M100" s="194">
        <v>5.3780160848762826</v>
      </c>
      <c r="N100" s="194">
        <v>0.2138180758783752</v>
      </c>
      <c r="O100" s="194">
        <v>1.3745447735038405</v>
      </c>
      <c r="P100" s="194">
        <v>3.9046181246789993</v>
      </c>
      <c r="Q100" s="194">
        <v>3.762276792042381</v>
      </c>
      <c r="R100" s="194">
        <v>2.250443549011043</v>
      </c>
      <c r="S100" s="194">
        <v>0.30914806817119889</v>
      </c>
      <c r="T100" s="143">
        <v>3.6000000000000005</v>
      </c>
      <c r="U100" s="194">
        <v>99.474996789999992</v>
      </c>
      <c r="V100" s="194">
        <f t="shared" si="6"/>
        <v>6.0127203410534236</v>
      </c>
      <c r="X100" s="206">
        <v>132</v>
      </c>
      <c r="Y100" s="206">
        <v>66.900000000000006</v>
      </c>
      <c r="Z100" s="206">
        <v>522</v>
      </c>
      <c r="AA100" s="206"/>
      <c r="AB100" s="206">
        <v>196</v>
      </c>
      <c r="AC100" s="206"/>
      <c r="AD100" s="206"/>
      <c r="AE100" s="206">
        <v>12.5</v>
      </c>
      <c r="AF100" s="206">
        <v>1150</v>
      </c>
      <c r="AG100" s="206">
        <v>40.9</v>
      </c>
      <c r="AH100" s="206">
        <v>80.8</v>
      </c>
      <c r="AI100" s="206">
        <v>37</v>
      </c>
      <c r="AJ100" s="206"/>
      <c r="AK100" s="206"/>
      <c r="AL100" s="206">
        <v>14.4</v>
      </c>
      <c r="AM100" s="206">
        <v>4.29</v>
      </c>
      <c r="AN100" s="206"/>
      <c r="AO100" s="206">
        <v>13</v>
      </c>
      <c r="AP100" s="206">
        <v>4.7699999999999996</v>
      </c>
      <c r="AQ100" s="63">
        <v>1.54</v>
      </c>
      <c r="AR100" s="63">
        <v>6.12</v>
      </c>
      <c r="AS100" s="63">
        <v>5.07</v>
      </c>
      <c r="AU100" s="194">
        <v>0.374</v>
      </c>
      <c r="AV100" s="63">
        <v>11.5</v>
      </c>
      <c r="AW100" s="63">
        <v>7.22</v>
      </c>
      <c r="AX100" s="63">
        <v>0.96399999999999997</v>
      </c>
      <c r="AY100" s="63">
        <v>0.79300000000000004</v>
      </c>
      <c r="AZ100" s="63">
        <v>2.54</v>
      </c>
    </row>
    <row r="101" spans="1:68">
      <c r="A101" s="63" t="s">
        <v>1244</v>
      </c>
      <c r="B101" s="63" t="s">
        <v>1096</v>
      </c>
      <c r="C101" s="63">
        <v>37.970277780000004</v>
      </c>
      <c r="D101" s="63">
        <v>-107.77888889</v>
      </c>
      <c r="E101" s="242" t="s">
        <v>1245</v>
      </c>
      <c r="F101" s="63" t="s">
        <v>1130</v>
      </c>
      <c r="G101" s="61"/>
      <c r="H101" s="93" t="s">
        <v>1246</v>
      </c>
      <c r="J101" s="194">
        <v>64.849964538491832</v>
      </c>
      <c r="K101" s="194">
        <v>0.58942253643646081</v>
      </c>
      <c r="L101" s="194">
        <v>16.874741320387241</v>
      </c>
      <c r="M101" s="232">
        <v>4.1777155880765831</v>
      </c>
      <c r="N101" s="194">
        <v>8.0512184699889855E-2</v>
      </c>
      <c r="O101" s="194">
        <v>1.4492193245980172</v>
      </c>
      <c r="P101" s="194">
        <v>3.0170503498699794</v>
      </c>
      <c r="Q101" s="194">
        <v>3.8760866062661257</v>
      </c>
      <c r="R101" s="194">
        <v>4.8960534678717966</v>
      </c>
      <c r="S101" s="194">
        <v>0.19102891028172625</v>
      </c>
      <c r="T101" s="143">
        <v>4.01</v>
      </c>
      <c r="U101" s="194">
        <v>99.887194149999999</v>
      </c>
      <c r="V101" s="194">
        <f t="shared" si="6"/>
        <v>8.7721400741379227</v>
      </c>
      <c r="X101" s="63">
        <v>67</v>
      </c>
      <c r="Y101" s="206">
        <v>144</v>
      </c>
      <c r="Z101" s="206">
        <v>480</v>
      </c>
      <c r="AA101" s="206">
        <v>30</v>
      </c>
      <c r="AB101" s="206">
        <v>290</v>
      </c>
      <c r="AC101" s="206"/>
      <c r="AD101" s="206">
        <v>50</v>
      </c>
      <c r="AE101" s="206">
        <v>17.7</v>
      </c>
      <c r="AF101" s="206">
        <v>1400</v>
      </c>
      <c r="AG101" s="206">
        <v>58.4</v>
      </c>
      <c r="AH101" s="206">
        <v>97.5</v>
      </c>
      <c r="AI101" s="206">
        <v>39</v>
      </c>
      <c r="AJ101" s="206">
        <v>15</v>
      </c>
      <c r="AK101" s="206">
        <v>30</v>
      </c>
      <c r="AL101" s="206">
        <v>3.7</v>
      </c>
      <c r="AM101" s="206">
        <v>19</v>
      </c>
      <c r="AN101" s="206">
        <v>50</v>
      </c>
      <c r="AO101" s="206">
        <v>-5</v>
      </c>
      <c r="AP101" s="206">
        <v>5.14</v>
      </c>
      <c r="AQ101" s="63">
        <v>1.8</v>
      </c>
      <c r="AS101" s="63">
        <v>7.88</v>
      </c>
      <c r="AU101" s="194">
        <v>0.4</v>
      </c>
      <c r="AV101" s="63">
        <v>10.3</v>
      </c>
      <c r="AW101" s="63">
        <v>7.9</v>
      </c>
      <c r="AX101" s="63">
        <v>1.2</v>
      </c>
      <c r="AY101" s="63">
        <v>0.79800000000000004</v>
      </c>
      <c r="AZ101" s="63">
        <v>2.8</v>
      </c>
    </row>
    <row r="102" spans="1:68">
      <c r="A102" s="63" t="s">
        <v>1248</v>
      </c>
      <c r="B102" s="63" t="s">
        <v>1067</v>
      </c>
      <c r="C102" s="63">
        <v>37.875</v>
      </c>
      <c r="D102" s="63">
        <v>-107.625</v>
      </c>
      <c r="E102" s="63" t="s">
        <v>1249</v>
      </c>
      <c r="F102" s="63" t="s">
        <v>447</v>
      </c>
      <c r="J102" s="118">
        <v>57.940949762924902</v>
      </c>
      <c r="K102" s="194">
        <v>0.84723725319409493</v>
      </c>
      <c r="L102" s="194">
        <v>15.473892313264647</v>
      </c>
      <c r="M102" s="194">
        <v>9.2005974873372551</v>
      </c>
      <c r="N102" s="194">
        <v>0.13115884400408584</v>
      </c>
      <c r="O102" s="194">
        <v>3.2040231892426685</v>
      </c>
      <c r="P102" s="194">
        <v>6.3823034004075181</v>
      </c>
      <c r="Q102" s="194">
        <v>2.8689164160682545</v>
      </c>
      <c r="R102" s="194">
        <v>3.1535657302333329</v>
      </c>
      <c r="S102" s="194">
        <v>0.32675659832322257</v>
      </c>
      <c r="T102" s="194">
        <v>1.79</v>
      </c>
      <c r="U102" s="194">
        <v>99.529400994999989</v>
      </c>
      <c r="V102" s="194">
        <f t="shared" si="6"/>
        <v>6.0224821463015878</v>
      </c>
      <c r="X102" s="206">
        <v>81.400000000000006</v>
      </c>
      <c r="Y102" s="206">
        <v>87.5</v>
      </c>
      <c r="Z102" s="206">
        <v>716</v>
      </c>
      <c r="AA102" s="206"/>
      <c r="AB102" s="206">
        <v>214</v>
      </c>
      <c r="AC102" s="206"/>
      <c r="AD102" s="206"/>
      <c r="AE102" s="206">
        <v>16.7</v>
      </c>
      <c r="AF102" s="206">
        <v>814</v>
      </c>
      <c r="AG102" s="206">
        <v>46.1</v>
      </c>
      <c r="AH102" s="206">
        <v>87.8</v>
      </c>
      <c r="AI102" s="206">
        <v>39.4</v>
      </c>
      <c r="AJ102" s="206"/>
      <c r="AK102" s="206"/>
      <c r="AL102" s="206">
        <v>71.400000000000006</v>
      </c>
      <c r="AM102" s="206">
        <v>1.5</v>
      </c>
      <c r="AN102" s="206"/>
      <c r="AO102" s="206">
        <v>37.700000000000003</v>
      </c>
      <c r="AP102" s="206">
        <v>25.3</v>
      </c>
      <c r="AQ102" s="63">
        <v>1.6</v>
      </c>
      <c r="AR102" s="63">
        <v>6.46</v>
      </c>
      <c r="AS102" s="63">
        <v>5.54</v>
      </c>
      <c r="AU102" s="194">
        <v>0.41599999999999998</v>
      </c>
      <c r="AV102" s="63">
        <v>23.8</v>
      </c>
      <c r="AW102" s="63">
        <v>7.67</v>
      </c>
      <c r="AX102" s="63">
        <v>0.93500000000000005</v>
      </c>
      <c r="AY102" s="63">
        <v>0.81</v>
      </c>
      <c r="AZ102" s="63">
        <v>2.78</v>
      </c>
    </row>
    <row r="103" spans="1:68">
      <c r="A103" s="63" t="s">
        <v>1250</v>
      </c>
      <c r="B103" s="63" t="s">
        <v>1067</v>
      </c>
      <c r="C103" s="194">
        <v>37.700000000000003</v>
      </c>
      <c r="D103" s="194">
        <v>-107.6</v>
      </c>
      <c r="F103" s="63" t="s">
        <v>447</v>
      </c>
      <c r="J103" s="194">
        <v>57.585160170287963</v>
      </c>
      <c r="K103" s="194">
        <v>0.86538207323963223</v>
      </c>
      <c r="L103" s="194">
        <v>15.7073821233346</v>
      </c>
      <c r="M103" s="194">
        <v>9.0673619326143626</v>
      </c>
      <c r="N103" s="194">
        <v>0.14447508028915806</v>
      </c>
      <c r="O103" s="194">
        <v>4.2723345171222444</v>
      </c>
      <c r="P103" s="194">
        <v>7.2756581758548409</v>
      </c>
      <c r="Q103" s="194">
        <v>2.8454085617988079</v>
      </c>
      <c r="R103" s="194">
        <v>2.7032992507521039</v>
      </c>
      <c r="S103" s="194">
        <v>0.32721035970627499</v>
      </c>
      <c r="T103" s="194">
        <v>0</v>
      </c>
      <c r="U103" s="194">
        <v>100.79367224499998</v>
      </c>
      <c r="V103" s="194">
        <f t="shared" si="6"/>
        <v>5.5487078125509122</v>
      </c>
      <c r="X103" s="206">
        <v>84.5</v>
      </c>
      <c r="Y103" s="206">
        <v>76.7</v>
      </c>
      <c r="Z103" s="206">
        <v>627</v>
      </c>
      <c r="AA103" s="206">
        <v>22</v>
      </c>
      <c r="AB103" s="206">
        <v>206</v>
      </c>
      <c r="AC103" s="206">
        <v>13</v>
      </c>
      <c r="AD103" s="206"/>
      <c r="AE103" s="206">
        <v>15.3</v>
      </c>
      <c r="AF103" s="206">
        <v>665</v>
      </c>
      <c r="AG103" s="206">
        <v>41.7</v>
      </c>
      <c r="AH103" s="206">
        <v>83.9</v>
      </c>
      <c r="AI103" s="206">
        <v>37.799999999999997</v>
      </c>
      <c r="AJ103" s="206">
        <v>54</v>
      </c>
      <c r="AK103" s="206"/>
      <c r="AL103" s="206">
        <v>49.8</v>
      </c>
      <c r="AM103" s="206">
        <v>1.45</v>
      </c>
      <c r="AN103" s="206"/>
      <c r="AO103" s="206">
        <v>34.799999999999997</v>
      </c>
      <c r="AP103" s="206">
        <v>26.7</v>
      </c>
      <c r="AQ103" s="63">
        <v>1.59</v>
      </c>
      <c r="AR103" s="63">
        <v>6.04</v>
      </c>
      <c r="AS103" s="63">
        <v>5.0599999999999996</v>
      </c>
      <c r="AU103" s="194">
        <v>0.35899999999999999</v>
      </c>
      <c r="AV103" s="206">
        <v>23.7</v>
      </c>
      <c r="AW103" s="128">
        <v>7.24</v>
      </c>
      <c r="AX103" s="63">
        <v>0.89100000000000001</v>
      </c>
      <c r="AY103" s="63">
        <v>0.81499999999999995</v>
      </c>
      <c r="AZ103" s="63">
        <v>2.5099999999999998</v>
      </c>
    </row>
    <row r="104" spans="1:68">
      <c r="A104" s="63" t="s">
        <v>1251</v>
      </c>
      <c r="B104" s="63" t="s">
        <v>1247</v>
      </c>
      <c r="C104" s="63">
        <v>37.937899999999999</v>
      </c>
      <c r="D104" s="63">
        <v>-107.5475</v>
      </c>
      <c r="E104" s="242" t="s">
        <v>1252</v>
      </c>
      <c r="F104" s="63" t="s">
        <v>447</v>
      </c>
      <c r="H104" s="231" t="s">
        <v>1094</v>
      </c>
      <c r="J104" s="194">
        <v>56.7256994059058</v>
      </c>
      <c r="K104" s="194">
        <v>0.97984258995012263</v>
      </c>
      <c r="L104" s="194">
        <v>16.812228562986775</v>
      </c>
      <c r="M104" s="194">
        <v>7.6093335917131277</v>
      </c>
      <c r="N104" s="194">
        <v>0.17750626297071068</v>
      </c>
      <c r="O104" s="194">
        <v>3.3023080740979611</v>
      </c>
      <c r="P104" s="194">
        <v>4.9369451416840882</v>
      </c>
      <c r="Q104" s="194">
        <v>2.4066331206976153</v>
      </c>
      <c r="R104" s="194">
        <v>5.648813996858423</v>
      </c>
      <c r="S104" s="194">
        <v>0.45945155813536848</v>
      </c>
      <c r="T104" s="143">
        <v>4.18</v>
      </c>
      <c r="U104" s="194">
        <v>99.058762305000002</v>
      </c>
      <c r="V104" s="194">
        <f t="shared" si="6"/>
        <v>8.0554471175560387</v>
      </c>
      <c r="X104" s="206">
        <v>68.8</v>
      </c>
      <c r="Y104" s="206">
        <v>236</v>
      </c>
      <c r="Z104" s="206">
        <v>689</v>
      </c>
      <c r="AA104" s="206">
        <v>28</v>
      </c>
      <c r="AB104" s="206"/>
      <c r="AC104" s="206">
        <v>29</v>
      </c>
      <c r="AD104" s="206">
        <v>12.4</v>
      </c>
      <c r="AE104" s="206">
        <v>16.8</v>
      </c>
      <c r="AF104" s="206">
        <v>1210</v>
      </c>
      <c r="AG104" s="206">
        <v>53.2</v>
      </c>
      <c r="AH104" s="206">
        <v>98.4</v>
      </c>
      <c r="AI104" s="206">
        <v>38.9</v>
      </c>
      <c r="AJ104" s="206">
        <v>87.6</v>
      </c>
      <c r="AK104" s="206">
        <v>171</v>
      </c>
      <c r="AL104" s="206">
        <v>30.6</v>
      </c>
      <c r="AM104" s="206">
        <v>7.7</v>
      </c>
      <c r="AN104" s="206">
        <v>19.5</v>
      </c>
      <c r="AO104" s="206">
        <v>12.9</v>
      </c>
      <c r="AP104" s="206">
        <v>19.600000000000001</v>
      </c>
      <c r="AT104" s="206">
        <v>45.5</v>
      </c>
      <c r="AV104" s="206">
        <v>17</v>
      </c>
      <c r="AZ104" s="63">
        <v>2.48</v>
      </c>
    </row>
    <row r="105" spans="1:68">
      <c r="A105" s="63" t="s">
        <v>1253</v>
      </c>
      <c r="B105" s="63" t="s">
        <v>1064</v>
      </c>
      <c r="C105" s="63">
        <v>37.933390000000003</v>
      </c>
      <c r="D105" s="63">
        <v>-107.5794083</v>
      </c>
      <c r="E105" s="242" t="s">
        <v>1254</v>
      </c>
      <c r="F105" s="63" t="s">
        <v>447</v>
      </c>
      <c r="H105" s="231" t="s">
        <v>1180</v>
      </c>
      <c r="J105" s="194">
        <v>55.822783737821325</v>
      </c>
      <c r="K105" s="194">
        <v>1.1556725837329882</v>
      </c>
      <c r="L105" s="194">
        <v>16.527241798561278</v>
      </c>
      <c r="M105" s="194">
        <v>9.251472858753802</v>
      </c>
      <c r="N105" s="194">
        <v>0.17619629354262414</v>
      </c>
      <c r="O105" s="194">
        <v>5.0709680526168421</v>
      </c>
      <c r="P105" s="194">
        <v>4.8581308432765935</v>
      </c>
      <c r="Q105" s="194">
        <v>3.6313441558789465</v>
      </c>
      <c r="R105" s="194">
        <v>2.8783954344351232</v>
      </c>
      <c r="S105" s="194">
        <v>0.43413487138046469</v>
      </c>
      <c r="T105" s="143">
        <v>4.96</v>
      </c>
      <c r="U105" s="194">
        <v>99.806340630000008</v>
      </c>
      <c r="V105" s="194">
        <f t="shared" si="6"/>
        <v>6.5097395903140693</v>
      </c>
      <c r="X105" s="63">
        <v>115</v>
      </c>
      <c r="Y105" s="206"/>
      <c r="Z105" s="206">
        <v>432</v>
      </c>
      <c r="AA105" s="206">
        <v>29</v>
      </c>
      <c r="AB105" s="206"/>
      <c r="AC105" s="206">
        <v>20</v>
      </c>
      <c r="AD105" s="206">
        <v>16</v>
      </c>
      <c r="AE105" s="206">
        <v>6.4</v>
      </c>
      <c r="AF105" s="206">
        <v>736</v>
      </c>
      <c r="AG105" s="206">
        <v>39</v>
      </c>
      <c r="AH105" s="206">
        <v>76</v>
      </c>
      <c r="AI105" s="206">
        <v>30</v>
      </c>
      <c r="AJ105" s="206">
        <v>49</v>
      </c>
      <c r="AK105" s="206">
        <v>197</v>
      </c>
      <c r="AL105" s="206">
        <v>38</v>
      </c>
      <c r="AM105" s="206"/>
      <c r="AN105" s="206">
        <v>10</v>
      </c>
      <c r="AO105" s="206">
        <v>19</v>
      </c>
      <c r="AP105" s="206">
        <v>25</v>
      </c>
      <c r="AT105" s="63">
        <v>66</v>
      </c>
      <c r="AV105" s="63">
        <v>24</v>
      </c>
      <c r="AZ105" s="63">
        <v>3</v>
      </c>
    </row>
    <row r="106" spans="1:68">
      <c r="A106" s="63" t="s">
        <v>1255</v>
      </c>
      <c r="B106" s="63" t="s">
        <v>1096</v>
      </c>
      <c r="C106" s="63">
        <v>37.866666670000001</v>
      </c>
      <c r="D106" s="63">
        <v>-107.5</v>
      </c>
      <c r="E106" s="63" t="s">
        <v>1256</v>
      </c>
      <c r="F106" s="63" t="s">
        <v>1257</v>
      </c>
      <c r="G106" s="63" t="s">
        <v>1258</v>
      </c>
      <c r="H106" s="93"/>
      <c r="J106" s="194">
        <v>55.618316516197616</v>
      </c>
      <c r="K106" s="194">
        <v>1.1242402354030152</v>
      </c>
      <c r="L106" s="194">
        <v>17.19988059009415</v>
      </c>
      <c r="M106" s="232">
        <v>9.7556175730174957</v>
      </c>
      <c r="N106" s="194">
        <v>0.19777390504795175</v>
      </c>
      <c r="O106" s="194">
        <v>3.9837315159658848</v>
      </c>
      <c r="P106" s="194">
        <v>8.0771599867192361</v>
      </c>
      <c r="Q106" s="194">
        <v>2.2492584633931751</v>
      </c>
      <c r="R106" s="194">
        <v>3.0714840238153562</v>
      </c>
      <c r="S106" s="194">
        <v>0.4457897524341719</v>
      </c>
      <c r="T106" s="194">
        <v>2.34</v>
      </c>
      <c r="U106" s="194">
        <v>101.18070509999998</v>
      </c>
      <c r="V106" s="194">
        <f t="shared" si="6"/>
        <v>5.3207424872085314</v>
      </c>
      <c r="Y106" s="206"/>
      <c r="Z106" s="206"/>
      <c r="AA106" s="206"/>
      <c r="AB106" s="206"/>
      <c r="AC106" s="206"/>
      <c r="AD106" s="206"/>
      <c r="AE106" s="206"/>
      <c r="AF106" s="206"/>
      <c r="AG106" s="206"/>
      <c r="AH106" s="206"/>
      <c r="AI106" s="206"/>
      <c r="AJ106" s="206"/>
      <c r="AK106" s="206"/>
      <c r="AL106" s="206"/>
      <c r="AM106" s="206"/>
      <c r="AN106" s="206"/>
      <c r="AO106" s="206"/>
      <c r="AP106" s="206"/>
      <c r="AU106" s="63"/>
      <c r="AZ106" s="63"/>
    </row>
    <row r="107" spans="1:68">
      <c r="A107" s="63" t="s">
        <v>1259</v>
      </c>
      <c r="B107" s="63" t="s">
        <v>1247</v>
      </c>
      <c r="C107" s="63">
        <v>37.784599999999998</v>
      </c>
      <c r="D107" s="63">
        <v>-107.6375</v>
      </c>
      <c r="E107" s="63" t="s">
        <v>1260</v>
      </c>
      <c r="F107" s="63" t="s">
        <v>447</v>
      </c>
      <c r="J107" s="194">
        <v>54.644575036586929</v>
      </c>
      <c r="K107" s="194">
        <v>1.2526137737418417</v>
      </c>
      <c r="L107" s="194">
        <v>16.859176971730676</v>
      </c>
      <c r="M107" s="194">
        <v>11.528326430152299</v>
      </c>
      <c r="N107" s="194">
        <v>0.25082093230764679</v>
      </c>
      <c r="O107" s="194">
        <v>4.2824495585245694</v>
      </c>
      <c r="P107" s="194">
        <v>3.4274295951807048</v>
      </c>
      <c r="Q107" s="194">
        <v>3.1048994725988339</v>
      </c>
      <c r="R107" s="194">
        <v>3.9614270752873648</v>
      </c>
      <c r="S107" s="194">
        <v>0.54472265888913252</v>
      </c>
      <c r="T107" s="143">
        <v>4.4800000000000004</v>
      </c>
      <c r="U107" s="194">
        <v>99.856441505000006</v>
      </c>
      <c r="V107" s="194">
        <f t="shared" si="6"/>
        <v>7.0663265478861987</v>
      </c>
      <c r="X107" s="63">
        <v>185</v>
      </c>
      <c r="Y107" s="206">
        <v>129</v>
      </c>
      <c r="Z107" s="206">
        <v>439</v>
      </c>
      <c r="AA107" s="206">
        <v>31.4</v>
      </c>
      <c r="AB107" s="206"/>
      <c r="AC107" s="206">
        <v>14</v>
      </c>
      <c r="AD107" s="206">
        <v>17.3</v>
      </c>
      <c r="AE107" s="206">
        <v>6.52</v>
      </c>
      <c r="AF107" s="206">
        <v>1480</v>
      </c>
      <c r="AG107" s="206">
        <v>39.6</v>
      </c>
      <c r="AH107" s="206">
        <v>76</v>
      </c>
      <c r="AI107" s="206">
        <v>44</v>
      </c>
      <c r="AJ107" s="206">
        <v>13</v>
      </c>
      <c r="AK107" s="206">
        <v>226</v>
      </c>
      <c r="AL107" s="206">
        <v>27.7</v>
      </c>
      <c r="AM107" s="206">
        <v>19.399999999999999</v>
      </c>
      <c r="AN107" s="206">
        <v>16.399999999999999</v>
      </c>
      <c r="AO107" s="206">
        <v>13</v>
      </c>
      <c r="AP107" s="206">
        <v>24.7</v>
      </c>
      <c r="AT107" s="206">
        <v>75.2</v>
      </c>
      <c r="AV107" s="206">
        <v>24.9</v>
      </c>
      <c r="AZ107" s="63">
        <v>3.45</v>
      </c>
    </row>
    <row r="108" spans="1:68">
      <c r="A108" s="63" t="s">
        <v>1261</v>
      </c>
      <c r="B108" s="63" t="s">
        <v>1096</v>
      </c>
      <c r="C108" s="63">
        <v>37.866666670000001</v>
      </c>
      <c r="D108" s="194">
        <v>-107.5</v>
      </c>
      <c r="E108" s="63" t="s">
        <v>1262</v>
      </c>
      <c r="F108" s="63" t="s">
        <v>447</v>
      </c>
      <c r="J108" s="194">
        <v>54.373365549113402</v>
      </c>
      <c r="K108" s="194">
        <v>1.0144582675961991</v>
      </c>
      <c r="L108" s="194">
        <v>17.674178453083432</v>
      </c>
      <c r="M108" s="232">
        <v>9.6304097274248051</v>
      </c>
      <c r="N108" s="194">
        <v>0.13308978249917541</v>
      </c>
      <c r="O108" s="194">
        <v>4.6372282787926968</v>
      </c>
      <c r="P108" s="194">
        <v>6.9243989237678516</v>
      </c>
      <c r="Q108" s="194">
        <v>2.0614863328971658</v>
      </c>
      <c r="R108" s="194">
        <v>3.4116656434590644</v>
      </c>
      <c r="S108" s="194">
        <v>0.47366736255917702</v>
      </c>
      <c r="T108" s="143">
        <v>3.22</v>
      </c>
      <c r="U108" s="194">
        <v>99.899959899999985</v>
      </c>
      <c r="V108" s="194">
        <f t="shared" si="6"/>
        <v>5.4731519763562302</v>
      </c>
      <c r="Y108" s="206"/>
      <c r="Z108" s="206"/>
      <c r="AA108" s="206"/>
      <c r="AB108" s="206"/>
      <c r="AC108" s="206"/>
      <c r="AD108" s="206"/>
      <c r="AE108" s="206"/>
      <c r="AF108" s="206"/>
      <c r="AG108" s="206"/>
      <c r="AH108" s="206"/>
      <c r="AI108" s="206"/>
      <c r="AJ108" s="206"/>
      <c r="AK108" s="206"/>
      <c r="AL108" s="206"/>
      <c r="AM108" s="206"/>
      <c r="AN108" s="206"/>
      <c r="AO108" s="206"/>
      <c r="AP108" s="206"/>
      <c r="AU108" s="63"/>
      <c r="AZ108" s="63"/>
    </row>
    <row r="109" spans="1:68">
      <c r="A109" s="63" t="s">
        <v>1263</v>
      </c>
      <c r="B109" s="63" t="s">
        <v>1067</v>
      </c>
      <c r="C109" s="63">
        <v>37.916666669999998</v>
      </c>
      <c r="D109" s="194">
        <v>-107.7</v>
      </c>
      <c r="F109" s="63" t="s">
        <v>447</v>
      </c>
      <c r="J109" s="194">
        <v>54.352641607103664</v>
      </c>
      <c r="K109" s="194">
        <v>1.2275311956131043</v>
      </c>
      <c r="L109" s="194">
        <v>15.782148747685007</v>
      </c>
      <c r="M109" s="194">
        <v>10.357534184434751</v>
      </c>
      <c r="N109" s="194">
        <v>0.19794924127975744</v>
      </c>
      <c r="O109" s="194">
        <v>3.783658354747363</v>
      </c>
      <c r="P109" s="194">
        <v>8.0269851753733512</v>
      </c>
      <c r="Q109" s="194">
        <v>2.5827253077037335</v>
      </c>
      <c r="R109" s="194">
        <v>2.7408592926888158</v>
      </c>
      <c r="S109" s="194">
        <v>0.56360206337043972</v>
      </c>
      <c r="T109" s="194">
        <v>2.39</v>
      </c>
      <c r="U109" s="194">
        <v>99.61563516999999</v>
      </c>
      <c r="V109" s="194">
        <f t="shared" si="6"/>
        <v>5.3235846003925493</v>
      </c>
      <c r="X109" s="206">
        <v>100</v>
      </c>
      <c r="Y109" s="206">
        <v>62</v>
      </c>
      <c r="Z109" s="206">
        <v>635</v>
      </c>
      <c r="AA109" s="206">
        <v>26</v>
      </c>
      <c r="AB109" s="206">
        <v>193</v>
      </c>
      <c r="AC109" s="206">
        <v>11</v>
      </c>
      <c r="AD109" s="206"/>
      <c r="AE109" s="206"/>
      <c r="AF109" s="206">
        <v>833</v>
      </c>
      <c r="AG109" s="206">
        <v>39</v>
      </c>
      <c r="AH109" s="206">
        <v>87</v>
      </c>
      <c r="AI109" s="206"/>
      <c r="AJ109" s="206">
        <v>17</v>
      </c>
      <c r="AK109" s="206"/>
      <c r="AL109" s="206">
        <v>48</v>
      </c>
      <c r="AM109" s="206"/>
      <c r="AN109" s="206"/>
      <c r="AO109" s="206">
        <v>18</v>
      </c>
      <c r="AP109" s="206"/>
      <c r="AZ109" s="63"/>
    </row>
    <row r="110" spans="1:68">
      <c r="A110" s="63" t="s">
        <v>1264</v>
      </c>
      <c r="B110" s="63" t="s">
        <v>1247</v>
      </c>
      <c r="C110" s="63">
        <v>37.915500000000002</v>
      </c>
      <c r="D110" s="63">
        <v>-107.557</v>
      </c>
      <c r="E110" s="63" t="s">
        <v>1265</v>
      </c>
      <c r="F110" s="63" t="s">
        <v>447</v>
      </c>
      <c r="H110" s="229" t="s">
        <v>1266</v>
      </c>
      <c r="J110" s="194">
        <v>54.293495741046492</v>
      </c>
      <c r="K110" s="194">
        <v>1.1336040335295681</v>
      </c>
      <c r="L110" s="194">
        <v>16.137763270009181</v>
      </c>
      <c r="M110" s="194">
        <v>10.467018498777087</v>
      </c>
      <c r="N110" s="194">
        <v>0.17261372893908619</v>
      </c>
      <c r="O110" s="194">
        <v>4.2200694120497371</v>
      </c>
      <c r="P110" s="194">
        <v>7.7978629732139391</v>
      </c>
      <c r="Q110" s="194">
        <v>2.1897544382635816</v>
      </c>
      <c r="R110" s="194">
        <v>3.4867230061232877</v>
      </c>
      <c r="S110" s="194">
        <v>0.43747979804804532</v>
      </c>
      <c r="T110" s="194">
        <v>1.51</v>
      </c>
      <c r="U110" s="194">
        <v>100.33638489999998</v>
      </c>
      <c r="V110" s="194">
        <f t="shared" si="6"/>
        <v>5.6764774443868689</v>
      </c>
      <c r="X110" s="206">
        <v>94.5</v>
      </c>
      <c r="Y110" s="206">
        <v>86.8</v>
      </c>
      <c r="Z110" s="206">
        <v>694</v>
      </c>
      <c r="AA110" s="206">
        <v>29.4</v>
      </c>
      <c r="AB110" s="206"/>
      <c r="AC110" s="206">
        <v>23</v>
      </c>
      <c r="AD110" s="206">
        <v>15.2</v>
      </c>
      <c r="AE110" s="206">
        <v>14</v>
      </c>
      <c r="AF110" s="206">
        <v>752</v>
      </c>
      <c r="AG110" s="206">
        <v>41.9</v>
      </c>
      <c r="AH110" s="206">
        <v>79</v>
      </c>
      <c r="AI110" s="206">
        <v>36.700000000000003</v>
      </c>
      <c r="AJ110" s="206">
        <v>137</v>
      </c>
      <c r="AK110" s="206">
        <v>276</v>
      </c>
      <c r="AL110" s="206">
        <v>26.7</v>
      </c>
      <c r="AM110" s="206">
        <v>2.2999999999999998</v>
      </c>
      <c r="AN110" s="206">
        <v>19</v>
      </c>
      <c r="AO110" s="206">
        <v>20.5</v>
      </c>
      <c r="AP110" s="206">
        <v>29.8</v>
      </c>
      <c r="AT110" s="206">
        <v>29.3</v>
      </c>
      <c r="AV110" s="206">
        <v>25.4</v>
      </c>
      <c r="AZ110" s="63">
        <v>3.2</v>
      </c>
    </row>
    <row r="111" spans="1:68">
      <c r="A111" s="235" t="s">
        <v>1267</v>
      </c>
      <c r="B111" s="63" t="s">
        <v>1067</v>
      </c>
      <c r="C111" s="235">
        <v>37.913888890000003</v>
      </c>
      <c r="D111" s="235">
        <v>-107.5583333</v>
      </c>
      <c r="E111" s="63" t="s">
        <v>1265</v>
      </c>
      <c r="F111" s="63" t="s">
        <v>447</v>
      </c>
      <c r="H111" s="229" t="s">
        <v>1180</v>
      </c>
      <c r="I111" s="235"/>
      <c r="J111" s="243">
        <v>54.29</v>
      </c>
      <c r="K111" s="243">
        <v>1.1299999999999999</v>
      </c>
      <c r="L111" s="243">
        <v>16.75</v>
      </c>
      <c r="M111" s="243">
        <v>10.26</v>
      </c>
      <c r="N111" s="243">
        <v>0.14000000000000001</v>
      </c>
      <c r="O111" s="243">
        <v>3.87</v>
      </c>
      <c r="P111" s="243">
        <v>7.47</v>
      </c>
      <c r="Q111" s="243">
        <v>2.2599999999999998</v>
      </c>
      <c r="R111" s="243">
        <v>3.63</v>
      </c>
      <c r="S111" s="243">
        <v>0.47</v>
      </c>
      <c r="T111" s="243">
        <v>1.51</v>
      </c>
      <c r="U111" s="243">
        <v>100.28</v>
      </c>
      <c r="V111" s="194">
        <f t="shared" si="6"/>
        <v>5.89</v>
      </c>
      <c r="W111" s="235"/>
      <c r="X111" s="235">
        <v>73</v>
      </c>
      <c r="Y111" s="238">
        <v>123</v>
      </c>
      <c r="Z111" s="238">
        <v>792</v>
      </c>
      <c r="AA111" s="238">
        <v>24</v>
      </c>
      <c r="AB111" s="238">
        <v>173</v>
      </c>
      <c r="AC111" s="238">
        <v>18</v>
      </c>
      <c r="AD111" s="238"/>
      <c r="AE111" s="238"/>
      <c r="AF111" s="238">
        <v>774</v>
      </c>
      <c r="AG111" s="238">
        <v>44</v>
      </c>
      <c r="AH111" s="238">
        <v>101</v>
      </c>
      <c r="AI111" s="238"/>
      <c r="AJ111" s="238">
        <v>135</v>
      </c>
      <c r="AK111" s="238"/>
      <c r="AL111" s="238">
        <v>28</v>
      </c>
      <c r="AM111" s="238"/>
      <c r="AN111" s="238"/>
      <c r="AO111" s="238">
        <v>20</v>
      </c>
      <c r="AP111" s="238"/>
      <c r="AQ111" s="235"/>
      <c r="AR111" s="235"/>
      <c r="AS111" s="235"/>
      <c r="AT111" s="235"/>
      <c r="AU111" s="243"/>
      <c r="AV111" s="235"/>
      <c r="AW111" s="235"/>
      <c r="AX111" s="235"/>
      <c r="AY111" s="235"/>
      <c r="AZ111" s="235"/>
      <c r="BA111" s="235"/>
      <c r="BB111" s="235"/>
      <c r="BC111" s="235"/>
      <c r="BD111" s="235"/>
      <c r="BE111" s="235"/>
      <c r="BF111" s="235"/>
      <c r="BG111" s="235"/>
      <c r="BH111" s="235"/>
      <c r="BI111" s="235"/>
      <c r="BJ111" s="235"/>
      <c r="BK111" s="235"/>
      <c r="BL111" s="235"/>
      <c r="BM111" s="235"/>
      <c r="BN111" s="235"/>
      <c r="BO111" s="235"/>
      <c r="BP111" s="235"/>
    </row>
    <row r="112" spans="1:68">
      <c r="A112" s="63" t="s">
        <v>1268</v>
      </c>
      <c r="B112" s="63" t="s">
        <v>1247</v>
      </c>
      <c r="C112" s="63">
        <v>37.914999999999999</v>
      </c>
      <c r="D112" s="63">
        <v>-107.55710000000001</v>
      </c>
      <c r="E112" s="63" t="s">
        <v>1265</v>
      </c>
      <c r="F112" s="63" t="s">
        <v>447</v>
      </c>
      <c r="H112" s="229" t="s">
        <v>1103</v>
      </c>
      <c r="J112" s="194">
        <v>54.195651531057685</v>
      </c>
      <c r="K112" s="194">
        <v>1.1315611260028573</v>
      </c>
      <c r="L112" s="194">
        <v>16.22360603199833</v>
      </c>
      <c r="M112" s="194">
        <v>10.346576228433783</v>
      </c>
      <c r="N112" s="194">
        <v>0.19188250293125664</v>
      </c>
      <c r="O112" s="194">
        <v>3.9942888365281988</v>
      </c>
      <c r="P112" s="194">
        <v>7.7979883318785337</v>
      </c>
      <c r="Q112" s="194">
        <v>2.3360825192080803</v>
      </c>
      <c r="R112" s="194">
        <v>3.5537118701863246</v>
      </c>
      <c r="S112" s="194">
        <v>0.44598270677494245</v>
      </c>
      <c r="T112" s="194">
        <v>1.33</v>
      </c>
      <c r="U112" s="194">
        <v>100.21733168499996</v>
      </c>
      <c r="V112" s="194">
        <f t="shared" si="6"/>
        <v>5.8897943893944049</v>
      </c>
      <c r="X112" s="206">
        <v>88.8</v>
      </c>
      <c r="Y112" s="206">
        <v>97.3</v>
      </c>
      <c r="Z112" s="206">
        <v>711</v>
      </c>
      <c r="AA112" s="206">
        <v>31.9</v>
      </c>
      <c r="AB112" s="206"/>
      <c r="AC112" s="206">
        <v>25</v>
      </c>
      <c r="AD112" s="206">
        <v>14.9</v>
      </c>
      <c r="AE112" s="206">
        <v>14.6</v>
      </c>
      <c r="AF112" s="206">
        <v>807</v>
      </c>
      <c r="AG112" s="206">
        <v>42.9</v>
      </c>
      <c r="AH112" s="206">
        <v>79.2</v>
      </c>
      <c r="AI112" s="206">
        <v>37.299999999999997</v>
      </c>
      <c r="AJ112" s="206">
        <v>139</v>
      </c>
      <c r="AK112" s="206">
        <v>282</v>
      </c>
      <c r="AL112" s="206">
        <v>28.7</v>
      </c>
      <c r="AM112" s="206">
        <v>3.1</v>
      </c>
      <c r="AN112" s="206">
        <v>19.8</v>
      </c>
      <c r="AO112" s="206">
        <v>19.7</v>
      </c>
      <c r="AP112" s="206">
        <v>31.4</v>
      </c>
      <c r="AT112" s="206">
        <v>22.3</v>
      </c>
      <c r="AV112" s="206">
        <v>25.6</v>
      </c>
      <c r="AZ112" s="63">
        <v>3.15</v>
      </c>
    </row>
    <row r="113" spans="1:52">
      <c r="B113" s="127" t="s">
        <v>1269</v>
      </c>
      <c r="Y113" s="206"/>
      <c r="Z113" s="206"/>
      <c r="AA113" s="228"/>
      <c r="AB113" s="206"/>
      <c r="AC113" s="206"/>
      <c r="AD113" s="206"/>
      <c r="AE113" s="206"/>
      <c r="AF113" s="206"/>
      <c r="AG113" s="206"/>
      <c r="AH113" s="206"/>
      <c r="AI113" s="206"/>
      <c r="AJ113" s="206"/>
      <c r="AK113" s="228"/>
      <c r="AL113" s="206"/>
      <c r="AM113" s="206"/>
      <c r="AN113" s="206"/>
      <c r="AO113" s="206"/>
      <c r="AP113" s="206"/>
    </row>
    <row r="114" spans="1:52">
      <c r="A114" s="63" t="s">
        <v>1270</v>
      </c>
      <c r="B114" s="63" t="s">
        <v>1064</v>
      </c>
      <c r="C114" s="63">
        <v>37.850760000000001</v>
      </c>
      <c r="D114" s="63">
        <v>-107.77834</v>
      </c>
      <c r="E114" s="63" t="s">
        <v>1271</v>
      </c>
      <c r="F114" s="63" t="s">
        <v>980</v>
      </c>
      <c r="G114" s="63" t="s">
        <v>1272</v>
      </c>
      <c r="H114" s="229" t="s">
        <v>1074</v>
      </c>
      <c r="J114" s="194">
        <v>63.781001112257748</v>
      </c>
      <c r="K114" s="194">
        <v>0.59881468765477253</v>
      </c>
      <c r="L114" s="194">
        <v>16.148563878497754</v>
      </c>
      <c r="M114" s="194">
        <v>5.4914225719680365</v>
      </c>
      <c r="N114" s="194">
        <v>0.13243017130826701</v>
      </c>
      <c r="O114" s="194">
        <v>1.6175399495509757</v>
      </c>
      <c r="P114" s="194">
        <v>4.6892824494756651</v>
      </c>
      <c r="Q114" s="194">
        <v>3.2016433372157342</v>
      </c>
      <c r="R114" s="194">
        <v>3.2832503457307736</v>
      </c>
      <c r="S114" s="194">
        <v>0.28279188134026206</v>
      </c>
      <c r="T114" s="194">
        <v>0.76999999999999991</v>
      </c>
      <c r="U114" s="194">
        <v>99.226740384999971</v>
      </c>
      <c r="V114" s="194">
        <f t="shared" ref="V114:V127" si="7">R114+Q114</f>
        <v>6.4848936829465078</v>
      </c>
      <c r="X114" s="63">
        <v>76</v>
      </c>
      <c r="Y114" s="206"/>
      <c r="Z114" s="206">
        <v>497</v>
      </c>
      <c r="AA114" s="206">
        <v>21</v>
      </c>
      <c r="AB114" s="206"/>
      <c r="AC114" s="206">
        <v>19</v>
      </c>
      <c r="AD114" s="206">
        <v>20</v>
      </c>
      <c r="AE114" s="206">
        <v>4.3</v>
      </c>
      <c r="AF114" s="206">
        <v>973</v>
      </c>
      <c r="AG114" s="206">
        <v>33</v>
      </c>
      <c r="AH114" s="206">
        <v>63</v>
      </c>
      <c r="AI114" s="206">
        <v>25</v>
      </c>
      <c r="AJ114" s="206">
        <v>-1</v>
      </c>
      <c r="AK114" s="206">
        <v>72</v>
      </c>
      <c r="AL114" s="206">
        <v>1.1000000000000001</v>
      </c>
      <c r="AM114" s="206"/>
      <c r="AN114" s="206">
        <v>6.9</v>
      </c>
      <c r="AO114" s="206">
        <v>4.7</v>
      </c>
      <c r="AP114" s="206">
        <v>10</v>
      </c>
      <c r="AQ114" s="63">
        <v>-2</v>
      </c>
      <c r="AT114" s="63">
        <v>13</v>
      </c>
      <c r="AV114" s="63">
        <v>10</v>
      </c>
      <c r="AX114" s="63">
        <v>-20</v>
      </c>
      <c r="AZ114" s="63">
        <v>2.4</v>
      </c>
    </row>
    <row r="115" spans="1:52">
      <c r="A115" s="63" t="s">
        <v>1273</v>
      </c>
      <c r="B115" s="63" t="s">
        <v>1247</v>
      </c>
      <c r="C115" s="63">
        <v>37.826180000000001</v>
      </c>
      <c r="D115" s="63">
        <v>-107.76353</v>
      </c>
      <c r="E115" s="63" t="s">
        <v>1274</v>
      </c>
      <c r="F115" s="63" t="s">
        <v>1275</v>
      </c>
      <c r="G115" s="63" t="s">
        <v>1140</v>
      </c>
      <c r="J115" s="194">
        <v>55.088035406420971</v>
      </c>
      <c r="K115" s="194">
        <v>1.1491012973086498</v>
      </c>
      <c r="L115" s="194">
        <v>15.583523286755335</v>
      </c>
      <c r="M115" s="194">
        <v>10.601756677135928</v>
      </c>
      <c r="N115" s="194">
        <v>0.17655220337191602</v>
      </c>
      <c r="O115" s="194">
        <v>3.7316715712700432</v>
      </c>
      <c r="P115" s="194">
        <v>7.9176730555908996</v>
      </c>
      <c r="Q115" s="194">
        <v>2.1977226915595489</v>
      </c>
      <c r="R115" s="194">
        <v>2.4776250589653586</v>
      </c>
      <c r="S115" s="194">
        <v>0.47840313662134587</v>
      </c>
      <c r="T115" s="227">
        <v>3.68</v>
      </c>
      <c r="U115" s="194">
        <v>99.402064384999989</v>
      </c>
      <c r="V115" s="194">
        <f t="shared" si="7"/>
        <v>4.6753477505249075</v>
      </c>
      <c r="X115" s="206">
        <v>99.7</v>
      </c>
      <c r="Y115" s="206">
        <v>39.4</v>
      </c>
      <c r="Z115" s="206">
        <v>690</v>
      </c>
      <c r="AA115" s="206">
        <v>33.799999999999997</v>
      </c>
      <c r="AB115" s="206"/>
      <c r="AC115" s="206">
        <v>18</v>
      </c>
      <c r="AD115" s="206">
        <v>14.9</v>
      </c>
      <c r="AE115" s="206">
        <v>8.48</v>
      </c>
      <c r="AF115" s="206">
        <v>978</v>
      </c>
      <c r="AG115" s="206">
        <v>47.8</v>
      </c>
      <c r="AH115" s="206">
        <v>92.2</v>
      </c>
      <c r="AI115" s="206">
        <v>40.200000000000003</v>
      </c>
      <c r="AJ115" s="206">
        <v>82.4</v>
      </c>
      <c r="AK115" s="206">
        <v>234</v>
      </c>
      <c r="AL115" s="206">
        <v>40.299999999999997</v>
      </c>
      <c r="AM115" s="206">
        <v>4.9000000000000004</v>
      </c>
      <c r="AN115" s="206">
        <v>18.399999999999999</v>
      </c>
      <c r="AO115" s="206">
        <v>10.6</v>
      </c>
      <c r="AP115" s="206">
        <v>25.3</v>
      </c>
      <c r="AT115" s="63">
        <v>16.399999999999999</v>
      </c>
      <c r="AV115" s="63">
        <v>24.8</v>
      </c>
      <c r="AZ115" s="63">
        <v>3.58</v>
      </c>
    </row>
    <row r="116" spans="1:52">
      <c r="A116" s="63" t="s">
        <v>1276</v>
      </c>
      <c r="B116" s="63" t="s">
        <v>1067</v>
      </c>
      <c r="C116" s="194">
        <v>37.700000000000003</v>
      </c>
      <c r="D116" s="194">
        <v>-107.6</v>
      </c>
      <c r="E116" s="236"/>
      <c r="F116" s="63" t="s">
        <v>1275</v>
      </c>
      <c r="G116" s="63" t="s">
        <v>1140</v>
      </c>
      <c r="J116" s="194">
        <v>60.81044086799271</v>
      </c>
      <c r="K116" s="194">
        <v>0.81195555174512934</v>
      </c>
      <c r="L116" s="194">
        <v>17.923401149164864</v>
      </c>
      <c r="M116" s="194">
        <v>6.3033896401556193</v>
      </c>
      <c r="N116" s="194">
        <v>9.5638995277671487E-2</v>
      </c>
      <c r="O116" s="194">
        <v>3.1970749849964473</v>
      </c>
      <c r="P116" s="194">
        <v>4.4668905581668348</v>
      </c>
      <c r="Q116" s="194">
        <v>4.4041460309854434</v>
      </c>
      <c r="R116" s="194">
        <v>2.288027183497932</v>
      </c>
      <c r="S116" s="194">
        <v>0.24312841301732813</v>
      </c>
      <c r="T116" s="227">
        <v>5.76</v>
      </c>
      <c r="U116" s="194">
        <v>100.54409337499997</v>
      </c>
      <c r="V116" s="194">
        <f t="shared" si="7"/>
        <v>6.6921732144833754</v>
      </c>
      <c r="X116" s="206">
        <v>90</v>
      </c>
      <c r="Y116" s="206">
        <v>98</v>
      </c>
      <c r="Z116" s="206">
        <v>1100</v>
      </c>
      <c r="AA116" s="206">
        <v>16</v>
      </c>
      <c r="AB116" s="206">
        <v>196</v>
      </c>
      <c r="AC116" s="206"/>
      <c r="AD116" s="206"/>
      <c r="AE116" s="206"/>
      <c r="AF116" s="206">
        <v>723</v>
      </c>
      <c r="AG116" s="206">
        <v>41</v>
      </c>
      <c r="AH116" s="206">
        <v>86</v>
      </c>
      <c r="AI116" s="206"/>
      <c r="AJ116" s="206">
        <v>19</v>
      </c>
      <c r="AK116" s="206"/>
      <c r="AL116" s="206"/>
      <c r="AM116" s="206"/>
      <c r="AN116" s="206"/>
      <c r="AO116" s="206">
        <v>-5</v>
      </c>
      <c r="AP116" s="206"/>
      <c r="AZ116" s="63"/>
    </row>
    <row r="117" spans="1:52">
      <c r="A117" s="63" t="s">
        <v>1278</v>
      </c>
      <c r="B117" s="63" t="s">
        <v>1279</v>
      </c>
      <c r="C117" s="63">
        <v>38.125</v>
      </c>
      <c r="D117" s="63">
        <v>-107.25</v>
      </c>
      <c r="E117" s="236" t="s">
        <v>1277</v>
      </c>
      <c r="F117" s="63" t="s">
        <v>1275</v>
      </c>
      <c r="G117" s="244" t="s">
        <v>1280</v>
      </c>
      <c r="H117" s="63"/>
      <c r="J117" s="194">
        <v>60.020561208257234</v>
      </c>
      <c r="K117" s="194">
        <v>0.83976220836687188</v>
      </c>
      <c r="L117" s="194">
        <v>16.863474846767247</v>
      </c>
      <c r="M117" s="194">
        <v>6.6191684403688509</v>
      </c>
      <c r="N117" s="194">
        <v>6.5000824782243449E-2</v>
      </c>
      <c r="O117" s="194">
        <v>2.406887683365357</v>
      </c>
      <c r="P117" s="194">
        <v>5.4222799823319408</v>
      </c>
      <c r="Q117" s="194">
        <v>4.0273057600486641</v>
      </c>
      <c r="R117" s="194">
        <v>3.2960162013611041</v>
      </c>
      <c r="S117" s="194">
        <v>0.43954284435048718</v>
      </c>
      <c r="T117" s="194">
        <v>0</v>
      </c>
      <c r="U117" s="194">
        <v>100</v>
      </c>
      <c r="V117" s="194">
        <f t="shared" si="7"/>
        <v>7.3233219614097678</v>
      </c>
      <c r="X117" s="206">
        <v>95.2</v>
      </c>
      <c r="Y117" s="206">
        <v>86.1</v>
      </c>
      <c r="Z117" s="206"/>
      <c r="AA117" s="206"/>
      <c r="AB117" s="206">
        <v>223</v>
      </c>
      <c r="AC117" s="206"/>
      <c r="AD117" s="206"/>
      <c r="AE117" s="206">
        <v>6.68</v>
      </c>
      <c r="AF117" s="206">
        <v>1390</v>
      </c>
      <c r="AG117" s="206">
        <v>39.799999999999997</v>
      </c>
      <c r="AH117" s="206">
        <v>88.2</v>
      </c>
      <c r="AI117" s="206">
        <v>40.9</v>
      </c>
      <c r="AJ117" s="206"/>
      <c r="AK117" s="206"/>
      <c r="AL117" s="206">
        <v>13.6</v>
      </c>
      <c r="AM117" s="206">
        <v>1.68</v>
      </c>
      <c r="AN117" s="206"/>
      <c r="AO117" s="206"/>
      <c r="AP117" s="206">
        <v>15</v>
      </c>
      <c r="AQ117" s="63">
        <v>2.02</v>
      </c>
      <c r="AR117" s="63">
        <v>6.5</v>
      </c>
      <c r="AS117" s="63">
        <v>6.11</v>
      </c>
      <c r="AU117" s="194">
        <v>0.34399999999999997</v>
      </c>
      <c r="AV117" s="63">
        <v>13.2</v>
      </c>
      <c r="AW117" s="63">
        <v>8.0500000000000007</v>
      </c>
      <c r="AX117" s="63">
        <v>0.85399999999999998</v>
      </c>
      <c r="AY117" s="63">
        <v>0.89600000000000002</v>
      </c>
      <c r="AZ117" s="63">
        <v>2.46</v>
      </c>
    </row>
    <row r="118" spans="1:52">
      <c r="A118" s="63" t="s">
        <v>1281</v>
      </c>
      <c r="B118" s="63" t="s">
        <v>1279</v>
      </c>
      <c r="C118" s="63">
        <v>38.125</v>
      </c>
      <c r="D118" s="63">
        <v>-107.25</v>
      </c>
      <c r="E118" s="236" t="s">
        <v>1277</v>
      </c>
      <c r="F118" s="63" t="s">
        <v>1275</v>
      </c>
      <c r="G118" s="244" t="s">
        <v>1282</v>
      </c>
      <c r="H118" s="63"/>
      <c r="J118" s="194">
        <v>62.004448106449992</v>
      </c>
      <c r="K118" s="194">
        <v>0.72519756082328124</v>
      </c>
      <c r="L118" s="194">
        <v>16.933573858468044</v>
      </c>
      <c r="M118" s="194">
        <v>5.7614264064960734</v>
      </c>
      <c r="N118" s="194">
        <v>6.5271023754778792E-2</v>
      </c>
      <c r="O118" s="194">
        <v>1.5609099109357099</v>
      </c>
      <c r="P118" s="194">
        <v>4.5231704584326762</v>
      </c>
      <c r="Q118" s="194">
        <v>4.153345243248185</v>
      </c>
      <c r="R118" s="194">
        <v>3.7615974776938823</v>
      </c>
      <c r="S118" s="194">
        <v>0.5110599536973548</v>
      </c>
      <c r="T118" s="194">
        <v>0</v>
      </c>
      <c r="U118" s="194">
        <v>99.999999999999957</v>
      </c>
      <c r="V118" s="194">
        <f t="shared" si="7"/>
        <v>7.9149427209420669</v>
      </c>
      <c r="X118" s="206">
        <v>85.9</v>
      </c>
      <c r="Y118" s="206">
        <v>87.3</v>
      </c>
      <c r="Z118" s="206"/>
      <c r="AA118" s="206"/>
      <c r="AB118" s="206">
        <v>216</v>
      </c>
      <c r="AC118" s="206"/>
      <c r="AD118" s="206"/>
      <c r="AE118" s="206">
        <v>5.34</v>
      </c>
      <c r="AF118" s="206">
        <v>1430</v>
      </c>
      <c r="AG118" s="206">
        <v>39.1</v>
      </c>
      <c r="AH118" s="206">
        <v>77.599999999999994</v>
      </c>
      <c r="AI118" s="206">
        <v>36.1</v>
      </c>
      <c r="AJ118" s="206"/>
      <c r="AK118" s="206"/>
      <c r="AL118" s="206">
        <v>8.39</v>
      </c>
      <c r="AM118" s="206">
        <v>1.1399999999999999</v>
      </c>
      <c r="AN118" s="206"/>
      <c r="AO118" s="206"/>
      <c r="AP118" s="206">
        <v>10.7</v>
      </c>
      <c r="AQ118" s="63">
        <v>1.85</v>
      </c>
      <c r="AR118" s="63">
        <v>5.52</v>
      </c>
      <c r="AS118" s="63">
        <v>5.75</v>
      </c>
      <c r="AU118" s="194">
        <v>0.32300000000000001</v>
      </c>
      <c r="AV118" s="63">
        <v>9.02</v>
      </c>
      <c r="AW118" s="63">
        <v>6.68</v>
      </c>
      <c r="AX118" s="63">
        <v>0.81699999999999995</v>
      </c>
      <c r="AY118" s="63">
        <v>0.76600000000000001</v>
      </c>
      <c r="AZ118" s="63">
        <v>2.2000000000000002</v>
      </c>
    </row>
    <row r="119" spans="1:52">
      <c r="A119" s="63" t="s">
        <v>1283</v>
      </c>
      <c r="B119" s="63" t="s">
        <v>1279</v>
      </c>
      <c r="C119" s="63">
        <v>38.125</v>
      </c>
      <c r="D119" s="63">
        <v>-107.25</v>
      </c>
      <c r="E119" s="236" t="s">
        <v>1277</v>
      </c>
      <c r="F119" s="63" t="s">
        <v>1275</v>
      </c>
      <c r="G119" s="244" t="s">
        <v>1282</v>
      </c>
      <c r="H119" s="63"/>
      <c r="J119" s="194">
        <v>62.438161630941906</v>
      </c>
      <c r="K119" s="194">
        <v>0.6218491641718974</v>
      </c>
      <c r="L119" s="194">
        <v>17.982195538402461</v>
      </c>
      <c r="M119" s="194">
        <v>4.960541460356847</v>
      </c>
      <c r="N119" s="194">
        <v>6.5045293289809958E-2</v>
      </c>
      <c r="O119" s="194">
        <v>1.087185616415395</v>
      </c>
      <c r="P119" s="194">
        <v>4.3662259132834222</v>
      </c>
      <c r="Q119" s="194">
        <v>4.7516596768288313</v>
      </c>
      <c r="R119" s="194">
        <v>3.3104418212217568</v>
      </c>
      <c r="S119" s="194">
        <v>0.4166938850876396</v>
      </c>
      <c r="T119" s="194">
        <v>0</v>
      </c>
      <c r="U119" s="194">
        <v>99.999999999999986</v>
      </c>
      <c r="V119" s="194">
        <f t="shared" si="7"/>
        <v>8.0621014980505876</v>
      </c>
      <c r="X119" s="206">
        <v>90.7</v>
      </c>
      <c r="Y119" s="206">
        <v>72.8</v>
      </c>
      <c r="Z119" s="206"/>
      <c r="AA119" s="206"/>
      <c r="AB119" s="206">
        <v>233</v>
      </c>
      <c r="AC119" s="206"/>
      <c r="AD119" s="206"/>
      <c r="AE119" s="206">
        <v>5.34</v>
      </c>
      <c r="AF119" s="206">
        <v>1610</v>
      </c>
      <c r="AG119" s="206">
        <v>46.1</v>
      </c>
      <c r="AH119" s="206">
        <v>95.6</v>
      </c>
      <c r="AI119" s="206">
        <v>39</v>
      </c>
      <c r="AJ119" s="206"/>
      <c r="AK119" s="206"/>
      <c r="AL119" s="206">
        <v>5.41</v>
      </c>
      <c r="AM119" s="206">
        <v>0.999</v>
      </c>
      <c r="AN119" s="206"/>
      <c r="AO119" s="206"/>
      <c r="AP119" s="206">
        <v>8.4700000000000006</v>
      </c>
      <c r="AQ119" s="63">
        <v>1.84</v>
      </c>
      <c r="AR119" s="63">
        <v>4.95</v>
      </c>
      <c r="AS119" s="63">
        <v>6.32</v>
      </c>
      <c r="AU119" s="194">
        <v>0.247</v>
      </c>
      <c r="AV119" s="63">
        <v>5.96</v>
      </c>
      <c r="AW119" s="63">
        <v>6.5</v>
      </c>
      <c r="AX119" s="63">
        <v>0.81399999999999995</v>
      </c>
      <c r="AY119" s="63">
        <v>0.66</v>
      </c>
      <c r="AZ119" s="63">
        <v>1.65</v>
      </c>
    </row>
    <row r="120" spans="1:52">
      <c r="A120" s="63" t="s">
        <v>1284</v>
      </c>
      <c r="B120" s="63" t="s">
        <v>1279</v>
      </c>
      <c r="C120" s="63">
        <v>38.125</v>
      </c>
      <c r="D120" s="63">
        <v>-107.25</v>
      </c>
      <c r="E120" s="236" t="s">
        <v>1277</v>
      </c>
      <c r="F120" s="63" t="s">
        <v>1275</v>
      </c>
      <c r="G120" s="244" t="s">
        <v>1285</v>
      </c>
      <c r="H120" s="63"/>
      <c r="J120" s="194">
        <v>66.656429491802456</v>
      </c>
      <c r="K120" s="194">
        <v>0.48664540950351853</v>
      </c>
      <c r="L120" s="194">
        <v>15.934168037797154</v>
      </c>
      <c r="M120" s="194">
        <v>4.2597909060219052</v>
      </c>
      <c r="N120" s="194">
        <v>0.11690139230281804</v>
      </c>
      <c r="O120" s="194">
        <v>1.0855129285261675</v>
      </c>
      <c r="P120" s="194">
        <v>3.4001342760029187</v>
      </c>
      <c r="Q120" s="194">
        <v>4.200584087187492</v>
      </c>
      <c r="R120" s="194">
        <v>3.5362368631767311</v>
      </c>
      <c r="S120" s="194">
        <v>0.32359660767881521</v>
      </c>
      <c r="T120" s="194">
        <v>0</v>
      </c>
      <c r="U120" s="194">
        <v>99.999999999999972</v>
      </c>
      <c r="V120" s="194">
        <f t="shared" si="7"/>
        <v>7.7368209503642227</v>
      </c>
      <c r="X120" s="206">
        <v>72.099999999999994</v>
      </c>
      <c r="Y120" s="206">
        <v>78.3</v>
      </c>
      <c r="Z120" s="206"/>
      <c r="AA120" s="206"/>
      <c r="AB120" s="206">
        <v>213</v>
      </c>
      <c r="AC120" s="206"/>
      <c r="AD120" s="206"/>
      <c r="AE120" s="206">
        <v>6.22</v>
      </c>
      <c r="AF120" s="206">
        <v>1440</v>
      </c>
      <c r="AG120" s="206">
        <v>42.6</v>
      </c>
      <c r="AH120" s="206">
        <v>85.4</v>
      </c>
      <c r="AI120" s="206">
        <v>34</v>
      </c>
      <c r="AJ120" s="206"/>
      <c r="AK120" s="206"/>
      <c r="AL120" s="206">
        <v>4.2699999999999996</v>
      </c>
      <c r="AM120" s="206">
        <v>0.78800000000000003</v>
      </c>
      <c r="AN120" s="206"/>
      <c r="AO120" s="206"/>
      <c r="AP120" s="206">
        <v>7.36</v>
      </c>
      <c r="AQ120" s="63">
        <v>1.58</v>
      </c>
      <c r="AR120" s="63">
        <v>4.51</v>
      </c>
      <c r="AS120" s="63">
        <v>5.74</v>
      </c>
      <c r="AU120" s="194">
        <v>0.29899999999999999</v>
      </c>
      <c r="AV120" s="63">
        <v>6.35</v>
      </c>
      <c r="AW120" s="63">
        <v>5.97</v>
      </c>
      <c r="AX120" s="63">
        <v>0.88800000000000001</v>
      </c>
      <c r="AY120" s="63">
        <v>0.66100000000000003</v>
      </c>
      <c r="AZ120" s="63">
        <v>2.0499999999999998</v>
      </c>
    </row>
    <row r="121" spans="1:52">
      <c r="A121" s="63" t="s">
        <v>1286</v>
      </c>
      <c r="B121" s="63" t="s">
        <v>1279</v>
      </c>
      <c r="C121" s="63">
        <v>38.125</v>
      </c>
      <c r="D121" s="63">
        <v>-107.25</v>
      </c>
      <c r="E121" s="236" t="s">
        <v>1277</v>
      </c>
      <c r="F121" s="63" t="s">
        <v>83</v>
      </c>
      <c r="G121" s="244" t="s">
        <v>1280</v>
      </c>
      <c r="H121" s="63"/>
      <c r="J121" s="194">
        <v>65.578079331764499</v>
      </c>
      <c r="K121" s="194">
        <v>0.54414981063813184</v>
      </c>
      <c r="L121" s="194">
        <v>16.86130677318582</v>
      </c>
      <c r="M121" s="194">
        <v>4.1995430122323381</v>
      </c>
      <c r="N121" s="194">
        <v>6.5811387855122624E-2</v>
      </c>
      <c r="O121" s="194">
        <v>0.89691520019695692</v>
      </c>
      <c r="P121" s="194">
        <v>3.8743797618206193</v>
      </c>
      <c r="Q121" s="194">
        <v>3.9810984455738874</v>
      </c>
      <c r="R121" s="194">
        <v>3.6942261971470236</v>
      </c>
      <c r="S121" s="194">
        <v>0.30449007958559532</v>
      </c>
      <c r="T121" s="194">
        <v>0</v>
      </c>
      <c r="U121" s="194">
        <v>99.999999999999986</v>
      </c>
      <c r="V121" s="194">
        <f t="shared" si="7"/>
        <v>7.675324642720911</v>
      </c>
      <c r="X121" s="206">
        <v>90.2</v>
      </c>
      <c r="Y121" s="206">
        <v>49.2</v>
      </c>
      <c r="Z121" s="206"/>
      <c r="AA121" s="206"/>
      <c r="AB121" s="206">
        <v>252</v>
      </c>
      <c r="AC121" s="206"/>
      <c r="AD121" s="206"/>
      <c r="AE121" s="206">
        <v>7.28</v>
      </c>
      <c r="AF121" s="206">
        <v>1660</v>
      </c>
      <c r="AG121" s="206">
        <v>44.5</v>
      </c>
      <c r="AH121" s="206">
        <v>89.8</v>
      </c>
      <c r="AI121" s="206">
        <v>41.9</v>
      </c>
      <c r="AJ121" s="206"/>
      <c r="AK121" s="206"/>
      <c r="AL121" s="206">
        <v>-1.1000000000000001</v>
      </c>
      <c r="AM121" s="206">
        <v>0.34599999999999997</v>
      </c>
      <c r="AN121" s="206"/>
      <c r="AO121" s="206"/>
      <c r="AP121" s="206">
        <v>3.96</v>
      </c>
      <c r="AQ121" s="63">
        <v>1.82</v>
      </c>
      <c r="AR121" s="63">
        <v>5.72</v>
      </c>
      <c r="AS121" s="63">
        <v>6.81</v>
      </c>
      <c r="AU121" s="194">
        <v>0.38</v>
      </c>
      <c r="AV121" s="63">
        <v>5.43</v>
      </c>
      <c r="AW121" s="63">
        <v>7.44</v>
      </c>
      <c r="AX121" s="63">
        <v>0.96599999999999997</v>
      </c>
      <c r="AY121" s="63">
        <v>0.82299999999999995</v>
      </c>
      <c r="AZ121" s="63">
        <v>2.57</v>
      </c>
    </row>
    <row r="122" spans="1:52">
      <c r="A122" s="63" t="s">
        <v>1287</v>
      </c>
      <c r="B122" s="63" t="s">
        <v>1279</v>
      </c>
      <c r="C122" s="63">
        <v>38.125</v>
      </c>
      <c r="D122" s="63">
        <v>-107.25</v>
      </c>
      <c r="E122" s="236" t="s">
        <v>1277</v>
      </c>
      <c r="F122" s="63" t="s">
        <v>83</v>
      </c>
      <c r="G122" s="244" t="s">
        <v>1288</v>
      </c>
      <c r="H122" s="63"/>
      <c r="J122" s="194">
        <v>71.975108263586165</v>
      </c>
      <c r="K122" s="194">
        <v>0.21990178331432075</v>
      </c>
      <c r="L122" s="194">
        <v>15.043733916113345</v>
      </c>
      <c r="M122" s="194">
        <v>1.8631464853982329</v>
      </c>
      <c r="N122" s="194">
        <v>6.5466322325454226E-2</v>
      </c>
      <c r="O122" s="194">
        <v>0.31984974621864776</v>
      </c>
      <c r="P122" s="194">
        <v>1.9341435327531402</v>
      </c>
      <c r="Q122" s="194">
        <v>4.3439141290099057</v>
      </c>
      <c r="R122" s="194">
        <v>4.1648373069469873</v>
      </c>
      <c r="S122" s="194">
        <v>6.9898514333823464E-2</v>
      </c>
      <c r="T122" s="194">
        <v>0</v>
      </c>
      <c r="U122" s="194">
        <v>100.00000000000003</v>
      </c>
      <c r="V122" s="194">
        <f t="shared" si="7"/>
        <v>8.5087514359568921</v>
      </c>
      <c r="X122" s="206">
        <v>62.9</v>
      </c>
      <c r="Y122" s="206">
        <v>109</v>
      </c>
      <c r="Z122" s="206"/>
      <c r="AA122" s="206"/>
      <c r="AB122" s="206">
        <v>191</v>
      </c>
      <c r="AC122" s="206"/>
      <c r="AD122" s="206"/>
      <c r="AE122" s="206">
        <v>8.67</v>
      </c>
      <c r="AF122" s="206">
        <v>1440</v>
      </c>
      <c r="AG122" s="206">
        <v>43.1</v>
      </c>
      <c r="AH122" s="206">
        <v>89</v>
      </c>
      <c r="AI122" s="206">
        <v>34.200000000000003</v>
      </c>
      <c r="AJ122" s="206"/>
      <c r="AK122" s="206"/>
      <c r="AL122" s="206">
        <v>-0.79</v>
      </c>
      <c r="AM122" s="206">
        <v>1.89</v>
      </c>
      <c r="AN122" s="206"/>
      <c r="AO122" s="206"/>
      <c r="AP122" s="206">
        <v>1.75</v>
      </c>
      <c r="AQ122" s="63">
        <v>1.33</v>
      </c>
      <c r="AR122" s="63">
        <v>4.9800000000000004</v>
      </c>
      <c r="AS122" s="63">
        <v>5.97</v>
      </c>
      <c r="AU122" s="194">
        <v>0.376</v>
      </c>
      <c r="AV122" s="63">
        <v>2.5099999999999998</v>
      </c>
      <c r="AW122" s="63">
        <v>6.18</v>
      </c>
      <c r="AX122" s="63">
        <v>1.1299999999999999</v>
      </c>
      <c r="AY122" s="63">
        <v>0.67200000000000004</v>
      </c>
      <c r="AZ122" s="63">
        <v>2.52</v>
      </c>
    </row>
    <row r="123" spans="1:52">
      <c r="A123" s="63" t="s">
        <v>1289</v>
      </c>
      <c r="B123" s="63" t="s">
        <v>1279</v>
      </c>
      <c r="C123" s="63">
        <v>38.125</v>
      </c>
      <c r="D123" s="63">
        <v>-107.25</v>
      </c>
      <c r="E123" s="236" t="s">
        <v>1277</v>
      </c>
      <c r="F123" s="63" t="s">
        <v>83</v>
      </c>
      <c r="G123" s="244" t="s">
        <v>1280</v>
      </c>
      <c r="H123" s="63"/>
      <c r="J123" s="194">
        <v>63.057675899662193</v>
      </c>
      <c r="K123" s="194">
        <v>0.65516514022678041</v>
      </c>
      <c r="L123" s="194">
        <v>16.962756106084175</v>
      </c>
      <c r="M123" s="194">
        <v>5.5365162822517009</v>
      </c>
      <c r="N123" s="194">
        <v>6.5015771435226605E-2</v>
      </c>
      <c r="O123" s="194">
        <v>1.069973838476872</v>
      </c>
      <c r="P123" s="194">
        <v>4.1947590184240626</v>
      </c>
      <c r="Q123" s="194">
        <v>4.1098851689743814</v>
      </c>
      <c r="R123" s="194">
        <v>3.9780263194843974</v>
      </c>
      <c r="S123" s="194">
        <v>0.37022645498022205</v>
      </c>
      <c r="T123" s="194">
        <v>0</v>
      </c>
      <c r="U123" s="194">
        <v>100.00000000000003</v>
      </c>
      <c r="V123" s="194">
        <f t="shared" si="7"/>
        <v>8.0879114884587793</v>
      </c>
      <c r="X123" s="206">
        <v>103</v>
      </c>
      <c r="Y123" s="206">
        <v>59.7</v>
      </c>
      <c r="Z123" s="206"/>
      <c r="AA123" s="206"/>
      <c r="AB123" s="206">
        <v>192</v>
      </c>
      <c r="AC123" s="206"/>
      <c r="AD123" s="206"/>
      <c r="AE123" s="206">
        <v>4.55</v>
      </c>
      <c r="AF123" s="206">
        <v>1420</v>
      </c>
      <c r="AG123" s="206">
        <v>39.700000000000003</v>
      </c>
      <c r="AH123" s="206">
        <v>81.2</v>
      </c>
      <c r="AI123" s="206">
        <v>36.4</v>
      </c>
      <c r="AJ123" s="206"/>
      <c r="AK123" s="206"/>
      <c r="AL123" s="206">
        <v>7.64</v>
      </c>
      <c r="AM123" s="206">
        <v>0.36</v>
      </c>
      <c r="AN123" s="206"/>
      <c r="AO123" s="206"/>
      <c r="AP123" s="206">
        <v>13</v>
      </c>
      <c r="AQ123" s="63">
        <v>1.87</v>
      </c>
      <c r="AR123" s="63">
        <v>5.53</v>
      </c>
      <c r="AS123" s="63">
        <v>5.42</v>
      </c>
      <c r="AU123" s="194">
        <v>0.22800000000000001</v>
      </c>
      <c r="AV123" s="63">
        <v>7.77</v>
      </c>
      <c r="AW123" s="63">
        <v>6.8</v>
      </c>
      <c r="AX123" s="63">
        <v>0.68200000000000005</v>
      </c>
      <c r="AY123" s="63">
        <v>0.751</v>
      </c>
      <c r="AZ123" s="63">
        <v>1.63</v>
      </c>
    </row>
    <row r="124" spans="1:52">
      <c r="A124" s="63" t="s">
        <v>1290</v>
      </c>
      <c r="B124" s="63" t="s">
        <v>1279</v>
      </c>
      <c r="C124" s="63">
        <v>38.125</v>
      </c>
      <c r="D124" s="63">
        <v>-107.25</v>
      </c>
      <c r="E124" s="236" t="s">
        <v>1277</v>
      </c>
      <c r="F124" s="63" t="s">
        <v>1275</v>
      </c>
      <c r="G124" s="244" t="s">
        <v>1291</v>
      </c>
      <c r="H124" s="63"/>
      <c r="J124" s="194">
        <v>57.121001936212309</v>
      </c>
      <c r="K124" s="194">
        <v>1.1445423539654573</v>
      </c>
      <c r="L124" s="194">
        <v>18.505754449120502</v>
      </c>
      <c r="M124" s="194">
        <v>6.8072616929631176</v>
      </c>
      <c r="N124" s="194">
        <v>0.1042258591563567</v>
      </c>
      <c r="O124" s="194">
        <v>1.8928160493216917</v>
      </c>
      <c r="P124" s="194">
        <v>6.452859228808502</v>
      </c>
      <c r="Q124" s="194">
        <v>3.7632979859670215</v>
      </c>
      <c r="R124" s="194">
        <v>3.5590946043047036</v>
      </c>
      <c r="S124" s="194">
        <v>0.64914584018035193</v>
      </c>
      <c r="T124" s="194">
        <v>0</v>
      </c>
      <c r="U124" s="194">
        <v>100.00000000000004</v>
      </c>
      <c r="V124" s="194">
        <f t="shared" si="7"/>
        <v>7.3223925902717255</v>
      </c>
      <c r="X124" s="206">
        <v>92</v>
      </c>
      <c r="Y124" s="87">
        <v>134</v>
      </c>
      <c r="Z124" s="206"/>
      <c r="AA124" s="206"/>
      <c r="AB124" s="87">
        <v>350</v>
      </c>
      <c r="AC124" s="206"/>
      <c r="AD124" s="206"/>
      <c r="AE124" s="206">
        <v>22.2</v>
      </c>
      <c r="AF124" s="206">
        <v>1110</v>
      </c>
      <c r="AG124" s="87">
        <v>75.599999999999994</v>
      </c>
      <c r="AH124" s="87">
        <v>157</v>
      </c>
      <c r="AI124" s="144">
        <v>68</v>
      </c>
      <c r="AJ124" s="206"/>
      <c r="AK124" s="206"/>
      <c r="AL124" s="206">
        <v>10.8</v>
      </c>
      <c r="AM124" s="206">
        <v>4.13</v>
      </c>
      <c r="AN124" s="206"/>
      <c r="AO124" s="206"/>
      <c r="AP124" s="206">
        <v>16.8</v>
      </c>
      <c r="AQ124" s="63">
        <v>2.5499999999999998</v>
      </c>
      <c r="AR124" s="63">
        <v>9.69</v>
      </c>
      <c r="AS124" s="63">
        <v>9.4700000000000006</v>
      </c>
      <c r="AU124" s="194">
        <v>0.54700000000000004</v>
      </c>
      <c r="AV124" s="63">
        <v>14.1</v>
      </c>
      <c r="AW124" s="63">
        <v>12</v>
      </c>
      <c r="AX124" s="63">
        <v>1.6</v>
      </c>
      <c r="AY124" s="63">
        <v>1.36</v>
      </c>
      <c r="AZ124" s="63">
        <v>3.66</v>
      </c>
    </row>
    <row r="125" spans="1:52">
      <c r="A125" s="63" t="s">
        <v>1292</v>
      </c>
      <c r="B125" s="63" t="s">
        <v>1279</v>
      </c>
      <c r="C125" s="63">
        <v>38.125</v>
      </c>
      <c r="D125" s="63">
        <v>-107.25</v>
      </c>
      <c r="E125" s="236" t="s">
        <v>1277</v>
      </c>
      <c r="F125" s="63" t="s">
        <v>1275</v>
      </c>
      <c r="G125" s="244" t="s">
        <v>1293</v>
      </c>
      <c r="H125" s="63"/>
      <c r="J125" s="194">
        <v>59.116156456865632</v>
      </c>
      <c r="K125" s="194">
        <v>0.93646723952216027</v>
      </c>
      <c r="L125" s="194">
        <v>16.087792443383627</v>
      </c>
      <c r="M125" s="194">
        <v>8.0295349703736996</v>
      </c>
      <c r="N125" s="194">
        <v>0.15532749886305064</v>
      </c>
      <c r="O125" s="194">
        <v>3.1287396199557338</v>
      </c>
      <c r="P125" s="194">
        <v>6.0596316422072185</v>
      </c>
      <c r="Q125" s="194">
        <v>3.332546664271383</v>
      </c>
      <c r="R125" s="194">
        <v>2.7852624424103571</v>
      </c>
      <c r="S125" s="194">
        <v>0.36854102214711387</v>
      </c>
      <c r="T125" s="194">
        <v>0</v>
      </c>
      <c r="U125" s="194">
        <v>99.999999999999972</v>
      </c>
      <c r="V125" s="194">
        <f t="shared" si="7"/>
        <v>6.1178091066817402</v>
      </c>
      <c r="X125" s="206">
        <v>100</v>
      </c>
      <c r="Y125" s="206">
        <v>74.5</v>
      </c>
      <c r="Z125" s="206"/>
      <c r="AA125" s="206"/>
      <c r="AB125" s="206">
        <v>190</v>
      </c>
      <c r="AC125" s="206"/>
      <c r="AD125" s="206"/>
      <c r="AE125" s="206">
        <v>8.32</v>
      </c>
      <c r="AF125" s="206">
        <v>974</v>
      </c>
      <c r="AG125" s="206">
        <v>39.4</v>
      </c>
      <c r="AH125" s="206">
        <v>80.599999999999994</v>
      </c>
      <c r="AI125" s="206">
        <v>37.1</v>
      </c>
      <c r="AJ125" s="206"/>
      <c r="AK125" s="206"/>
      <c r="AL125" s="206">
        <v>22.9</v>
      </c>
      <c r="AM125" s="206">
        <v>1.25</v>
      </c>
      <c r="AN125" s="206"/>
      <c r="AO125" s="206"/>
      <c r="AP125" s="206">
        <v>21.8</v>
      </c>
      <c r="AQ125" s="63">
        <v>1.97</v>
      </c>
      <c r="AR125" s="63">
        <v>6.13</v>
      </c>
      <c r="AS125" s="63">
        <v>5.28</v>
      </c>
      <c r="AU125" s="194">
        <v>0.442</v>
      </c>
      <c r="AV125" s="63">
        <v>19.5</v>
      </c>
      <c r="AW125" s="63">
        <v>7.36</v>
      </c>
      <c r="AX125" s="63">
        <v>0.79600000000000004</v>
      </c>
      <c r="AY125" s="63">
        <v>0.93300000000000005</v>
      </c>
      <c r="AZ125" s="63">
        <v>2.98</v>
      </c>
    </row>
    <row r="126" spans="1:52">
      <c r="A126" s="63" t="s">
        <v>1294</v>
      </c>
      <c r="B126" s="63" t="s">
        <v>1279</v>
      </c>
      <c r="C126" s="63">
        <v>38.125</v>
      </c>
      <c r="D126" s="63">
        <v>-107.25</v>
      </c>
      <c r="E126" s="236" t="s">
        <v>1277</v>
      </c>
      <c r="F126" s="63" t="s">
        <v>83</v>
      </c>
      <c r="G126" s="244" t="s">
        <v>1295</v>
      </c>
      <c r="H126" s="63"/>
      <c r="J126" s="194">
        <v>59.07366958290168</v>
      </c>
      <c r="K126" s="194">
        <v>0.77716626956681922</v>
      </c>
      <c r="L126" s="194">
        <v>17.366534879031224</v>
      </c>
      <c r="M126" s="194">
        <v>7.4871230962743009</v>
      </c>
      <c r="N126" s="194">
        <v>0.18308243850372183</v>
      </c>
      <c r="O126" s="194">
        <v>2.4547992264682703</v>
      </c>
      <c r="P126" s="194">
        <v>6.4629664384068111</v>
      </c>
      <c r="Q126" s="194">
        <v>4.02383359407093</v>
      </c>
      <c r="R126" s="143">
        <v>1.7984864543232457</v>
      </c>
      <c r="S126" s="194">
        <v>0.37233802045299946</v>
      </c>
      <c r="T126" s="194">
        <v>0</v>
      </c>
      <c r="U126" s="194">
        <v>100</v>
      </c>
      <c r="V126" s="194">
        <f t="shared" si="7"/>
        <v>5.8223200483941753</v>
      </c>
      <c r="X126" s="206">
        <v>112</v>
      </c>
      <c r="Y126" s="206">
        <v>40.700000000000003</v>
      </c>
      <c r="Z126" s="206"/>
      <c r="AA126" s="206"/>
      <c r="AB126" s="206">
        <v>172</v>
      </c>
      <c r="AC126" s="206"/>
      <c r="AD126" s="206"/>
      <c r="AE126" s="206">
        <v>3.73</v>
      </c>
      <c r="AF126" s="206">
        <v>1100</v>
      </c>
      <c r="AG126" s="206">
        <v>33.5</v>
      </c>
      <c r="AH126" s="206">
        <v>67</v>
      </c>
      <c r="AI126" s="206">
        <v>31.8</v>
      </c>
      <c r="AJ126" s="206"/>
      <c r="AK126" s="206"/>
      <c r="AL126" s="206">
        <v>3.24</v>
      </c>
      <c r="AM126" s="206">
        <v>0.65700000000000003</v>
      </c>
      <c r="AN126" s="206"/>
      <c r="AO126" s="206"/>
      <c r="AP126" s="206">
        <v>16.2</v>
      </c>
      <c r="AQ126" s="63">
        <v>1.88</v>
      </c>
      <c r="AR126" s="63">
        <v>5.86</v>
      </c>
      <c r="AS126" s="63">
        <v>4.7</v>
      </c>
      <c r="AU126" s="194">
        <v>0.47299999999999998</v>
      </c>
      <c r="AV126" s="63">
        <v>17</v>
      </c>
      <c r="AW126" s="63">
        <v>6.29</v>
      </c>
      <c r="AX126" s="63">
        <v>0.47299999999999998</v>
      </c>
      <c r="AY126" s="63">
        <v>0.89400000000000002</v>
      </c>
      <c r="AZ126" s="63">
        <v>3.23</v>
      </c>
    </row>
    <row r="127" spans="1:52" s="129" customFormat="1">
      <c r="A127" s="129" t="s">
        <v>1296</v>
      </c>
      <c r="B127" s="129" t="s">
        <v>1279</v>
      </c>
      <c r="C127" s="129">
        <v>38.125</v>
      </c>
      <c r="D127" s="129">
        <v>-107.25</v>
      </c>
      <c r="E127" s="236" t="s">
        <v>1277</v>
      </c>
      <c r="F127" s="129" t="s">
        <v>1297</v>
      </c>
      <c r="G127" s="245" t="s">
        <v>1298</v>
      </c>
      <c r="J127" s="246">
        <v>66.121063773370508</v>
      </c>
      <c r="K127" s="246">
        <v>0.42439306467836913</v>
      </c>
      <c r="L127" s="246">
        <v>17.044686460144998</v>
      </c>
      <c r="M127" s="246">
        <v>3.5496552541207502</v>
      </c>
      <c r="N127" s="246">
        <v>0.13139862194849505</v>
      </c>
      <c r="O127" s="246">
        <v>1.3515286828988062</v>
      </c>
      <c r="P127" s="246">
        <v>2.9400849731230272</v>
      </c>
      <c r="Q127" s="246">
        <v>4.2081020784387295</v>
      </c>
      <c r="R127" s="246">
        <v>3.9952628354487096</v>
      </c>
      <c r="S127" s="246">
        <v>0.23382425582760144</v>
      </c>
      <c r="T127" s="246">
        <v>0</v>
      </c>
      <c r="U127" s="246">
        <v>99.999999999999986</v>
      </c>
      <c r="V127" s="246">
        <f t="shared" si="7"/>
        <v>8.2033649138874392</v>
      </c>
      <c r="X127" s="247">
        <v>95.3</v>
      </c>
      <c r="Y127" s="247">
        <v>91.6</v>
      </c>
      <c r="Z127" s="247"/>
      <c r="AA127" s="247"/>
      <c r="AB127" s="247">
        <v>272</v>
      </c>
      <c r="AC127" s="247"/>
      <c r="AD127" s="247"/>
      <c r="AE127" s="247">
        <v>7.37</v>
      </c>
      <c r="AF127" s="247">
        <v>1740</v>
      </c>
      <c r="AG127" s="247">
        <v>49.4</v>
      </c>
      <c r="AH127" s="247">
        <v>98.6</v>
      </c>
      <c r="AI127" s="247">
        <v>35.1</v>
      </c>
      <c r="AJ127" s="247"/>
      <c r="AK127" s="247"/>
      <c r="AL127" s="247">
        <v>2.79</v>
      </c>
      <c r="AM127" s="247">
        <v>0.61699999999999999</v>
      </c>
      <c r="AN127" s="247"/>
      <c r="AO127" s="247"/>
      <c r="AP127" s="247">
        <v>4.7699999999999996</v>
      </c>
      <c r="AQ127" s="129">
        <v>1.55</v>
      </c>
      <c r="AR127" s="129">
        <v>4.1900000000000004</v>
      </c>
      <c r="AS127" s="129">
        <v>7.47</v>
      </c>
      <c r="AU127" s="246">
        <v>0.27</v>
      </c>
      <c r="AV127" s="129">
        <v>3.62</v>
      </c>
      <c r="AW127" s="129">
        <v>5.72</v>
      </c>
      <c r="AX127" s="129">
        <v>1.18</v>
      </c>
      <c r="AY127" s="129">
        <v>0.58199999999999996</v>
      </c>
      <c r="AZ127" s="129">
        <v>1.85</v>
      </c>
    </row>
    <row r="128" spans="1:52">
      <c r="A128" s="63" t="s">
        <v>1305</v>
      </c>
      <c r="K128" s="194"/>
      <c r="L128" s="194"/>
      <c r="M128" s="194"/>
      <c r="N128" s="194"/>
      <c r="O128" s="194"/>
      <c r="P128" s="194"/>
      <c r="Q128" s="194"/>
      <c r="R128" s="194"/>
      <c r="S128" s="194"/>
      <c r="T128" s="194"/>
      <c r="U128" s="194"/>
      <c r="AA128" s="63"/>
      <c r="AK128" s="63"/>
      <c r="AZ128" s="63"/>
    </row>
    <row r="129" spans="1:52" ht="32.1" customHeight="1">
      <c r="A129" s="280" t="s">
        <v>1299</v>
      </c>
      <c r="B129" s="280"/>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c r="Y129" s="280"/>
      <c r="Z129" s="280"/>
      <c r="AA129" s="280"/>
      <c r="AB129" s="280"/>
      <c r="AC129" s="280"/>
      <c r="AD129" s="280"/>
      <c r="AE129" s="280"/>
      <c r="AF129" s="280"/>
      <c r="AG129" s="280"/>
      <c r="AH129" s="280"/>
      <c r="AI129" s="280"/>
      <c r="AJ129" s="280"/>
      <c r="AK129" s="280"/>
      <c r="AL129" s="280"/>
      <c r="AM129" s="280"/>
      <c r="AN129" s="280"/>
      <c r="AO129" s="280"/>
      <c r="AP129" s="280"/>
      <c r="AQ129" s="280"/>
      <c r="AR129" s="280"/>
      <c r="AS129" s="280"/>
      <c r="AT129" s="280"/>
      <c r="AU129" s="280"/>
      <c r="AV129" s="280"/>
      <c r="AW129" s="280"/>
      <c r="AX129" s="280"/>
      <c r="AY129" s="280"/>
      <c r="AZ129" s="280"/>
    </row>
    <row r="130" spans="1:52" ht="15.75">
      <c r="A130" s="248" t="s">
        <v>1300</v>
      </c>
    </row>
    <row r="131" spans="1:52" ht="15.75">
      <c r="A131" s="244" t="s">
        <v>1301</v>
      </c>
    </row>
    <row r="132" spans="1:52" ht="14.25">
      <c r="A132" s="244" t="s">
        <v>1302</v>
      </c>
      <c r="AA132" s="249"/>
      <c r="AK132" s="249"/>
      <c r="AZ132" s="249"/>
    </row>
    <row r="133" spans="1:52">
      <c r="A133" s="5" t="s">
        <v>1303</v>
      </c>
      <c r="K133" s="194"/>
      <c r="L133" s="194"/>
      <c r="M133" s="194"/>
      <c r="N133" s="194"/>
      <c r="O133" s="194"/>
      <c r="P133" s="194"/>
      <c r="Q133" s="194"/>
      <c r="R133" s="194"/>
      <c r="S133" s="194"/>
      <c r="T133" s="194"/>
      <c r="U133" s="194"/>
      <c r="AA133" s="63"/>
      <c r="AK133" s="63"/>
      <c r="AZ133" s="63"/>
    </row>
    <row r="134" spans="1:52" s="129" customFormat="1">
      <c r="A134" s="250" t="s">
        <v>1307</v>
      </c>
      <c r="B134" s="179"/>
      <c r="C134" s="179"/>
      <c r="D134" s="251"/>
      <c r="E134" s="179"/>
      <c r="F134" s="179"/>
      <c r="H134" s="179"/>
      <c r="J134" s="179"/>
      <c r="K134" s="179"/>
      <c r="L134" s="179"/>
      <c r="M134" s="179"/>
      <c r="N134" s="179"/>
      <c r="O134" s="179"/>
      <c r="P134" s="179"/>
      <c r="Q134" s="179"/>
      <c r="R134" s="179"/>
      <c r="S134" s="179"/>
      <c r="AA134" s="252"/>
      <c r="AK134" s="252"/>
      <c r="AU134" s="246"/>
      <c r="AZ134" s="252"/>
    </row>
  </sheetData>
  <mergeCells count="1">
    <mergeCell ref="A129:AZ129"/>
  </mergeCells>
  <pageMargins left="0.2" right="0.2" top="0.75" bottom="0.75" header="0.3" footer="0.3"/>
  <pageSetup scale="39" fitToHeight="2" orientation="landscape"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
  <sheetViews>
    <sheetView view="pageLayout" topLeftCell="L33" zoomScale="133" zoomScaleNormal="125" zoomScalePageLayoutView="133" workbookViewId="0">
      <selection activeCell="AA30" sqref="AA30"/>
    </sheetView>
  </sheetViews>
  <sheetFormatPr defaultColWidth="11.42578125" defaultRowHeight="12.75"/>
  <sheetData/>
  <phoneticPr fontId="4" type="noConversion"/>
  <pageMargins left="0.25" right="0.25" top="0.5" bottom="0.75" header="0.5" footer="0.5"/>
  <pageSetup scale="33" fitToHeight="3" orientation="landscape" horizontalDpi="4294967292" verticalDpi="4294967292" r:id="rId1"/>
  <headerFooter>
    <oddFooter>&amp;L&amp;K000000&amp;D&amp;C&amp;K000000&amp;F</oddFooter>
  </headerFooter>
  <rowBreaks count="1" manualBreakCount="1">
    <brk id="58" max="16383" man="1"/>
  </rowBreaks>
  <drawing r:id="rId2"/>
  <extLst>
    <ext xmlns:mx="http://schemas.microsoft.com/office/mac/excel/2008/main" uri="{64002731-A6B0-56B0-2670-7721B7C09600}">
      <mx:PLV Mode="1" OnePage="0" WScale="10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312F-4917-5A44-A0CC-CB7A8830464C}">
  <dimension ref="A1"/>
  <sheetViews>
    <sheetView workbookViewId="0"/>
  </sheetViews>
  <sheetFormatPr defaultColWidth="11.42578125" defaultRowHeight="12.75"/>
  <sheetData/>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D65"/>
  <sheetViews>
    <sheetView topLeftCell="B2" zoomScale="117" zoomScaleNormal="117" workbookViewId="0">
      <pane ySplit="3" topLeftCell="A33" activePane="bottomLeft" state="frozen"/>
      <selection activeCell="B2" sqref="B2"/>
      <selection pane="bottomLeft" activeCell="AK60" sqref="AK60"/>
    </sheetView>
  </sheetViews>
  <sheetFormatPr defaultColWidth="10.85546875" defaultRowHeight="12.75"/>
  <cols>
    <col min="1" max="1" width="7" style="142" customWidth="1"/>
    <col min="2" max="2" width="21.7109375" style="142" customWidth="1"/>
    <col min="3" max="3" width="15.42578125" style="142" customWidth="1"/>
    <col min="4" max="4" width="8" style="142" customWidth="1"/>
    <col min="5" max="5" width="3.42578125" style="142" customWidth="1"/>
    <col min="6" max="6" width="5.28515625" style="142" customWidth="1"/>
    <col min="7" max="7" width="4.140625" style="142" customWidth="1"/>
    <col min="8" max="8" width="5.85546875" style="142" customWidth="1"/>
    <col min="9" max="9" width="1.42578125" style="142" customWidth="1"/>
    <col min="10" max="10" width="6" style="142" customWidth="1"/>
    <col min="11" max="11" width="5" style="142" customWidth="1"/>
    <col min="12" max="12" width="6.7109375" style="142" customWidth="1"/>
    <col min="13" max="13" width="5.7109375" style="142" customWidth="1"/>
    <col min="14" max="14" width="4.85546875" style="142" customWidth="1"/>
    <col min="15" max="15" width="5.42578125" style="142" customWidth="1"/>
    <col min="16" max="16" width="5.140625" style="142" customWidth="1"/>
    <col min="17" max="17" width="5.28515625" style="142" bestFit="1" customWidth="1"/>
    <col min="18" max="18" width="5.28515625" style="142" customWidth="1"/>
    <col min="19" max="19" width="5.7109375" style="142" customWidth="1"/>
    <col min="20" max="20" width="4.42578125" style="142" bestFit="1" customWidth="1"/>
    <col min="21" max="21" width="6" style="142" customWidth="1"/>
    <col min="22" max="22" width="6.140625" style="142" customWidth="1"/>
    <col min="23" max="23" width="4.7109375" style="142" customWidth="1"/>
    <col min="24" max="24" width="5.42578125" style="142" customWidth="1"/>
    <col min="25" max="25" width="4.85546875" style="142" customWidth="1"/>
    <col min="26" max="26" width="1.28515625" style="142" customWidth="1"/>
    <col min="27" max="27" width="4.28515625" style="142" customWidth="1"/>
    <col min="28" max="28" width="4.7109375" style="142" customWidth="1"/>
    <col min="29" max="29" width="4.7109375" style="142" bestFit="1" customWidth="1"/>
    <col min="30" max="30" width="4.140625" style="142" customWidth="1"/>
    <col min="31" max="32" width="5.7109375" style="142" bestFit="1" customWidth="1"/>
    <col min="33" max="34" width="4.140625" style="142" bestFit="1" customWidth="1"/>
    <col min="35" max="36" width="5.7109375" style="142" bestFit="1" customWidth="1"/>
    <col min="37" max="37" width="6.7109375" style="142" bestFit="1" customWidth="1"/>
    <col min="38" max="40" width="5.7109375" style="142" bestFit="1" customWidth="1"/>
    <col min="41" max="48" width="4.7109375" style="142" bestFit="1" customWidth="1"/>
    <col min="49" max="49" width="3.7109375" style="142" bestFit="1" customWidth="1"/>
    <col min="50" max="50" width="7" style="150" customWidth="1"/>
    <col min="51" max="16384" width="10.85546875" style="142"/>
  </cols>
  <sheetData>
    <row r="1" spans="1:53">
      <c r="A1" s="66" t="s">
        <v>513</v>
      </c>
    </row>
    <row r="2" spans="1:53" ht="13.5" thickBot="1">
      <c r="A2" s="170" t="s">
        <v>1313</v>
      </c>
      <c r="B2" s="162"/>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row>
    <row r="3" spans="1:53" ht="15" thickTop="1">
      <c r="A3" s="57" t="s">
        <v>0</v>
      </c>
      <c r="D3" s="78" t="s">
        <v>468</v>
      </c>
      <c r="E3" s="278" t="s">
        <v>300</v>
      </c>
      <c r="F3" s="278"/>
      <c r="G3" s="278" t="s">
        <v>301</v>
      </c>
      <c r="H3" s="278"/>
      <c r="I3" s="119"/>
      <c r="J3" s="157"/>
      <c r="K3" s="149" t="s">
        <v>949</v>
      </c>
      <c r="L3" s="157"/>
      <c r="M3" s="157"/>
      <c r="N3" s="157"/>
      <c r="O3" s="157"/>
      <c r="P3" s="157"/>
      <c r="Q3" s="157"/>
      <c r="R3" s="157"/>
      <c r="S3" s="157"/>
      <c r="T3" s="157"/>
      <c r="U3" s="157"/>
      <c r="V3" s="157"/>
      <c r="W3" s="157"/>
      <c r="X3" s="157"/>
      <c r="Y3" s="157"/>
      <c r="Z3" s="56"/>
      <c r="AA3" s="153"/>
      <c r="AB3" s="153"/>
      <c r="AC3" s="153"/>
      <c r="AD3" s="153"/>
      <c r="AE3" s="153"/>
      <c r="AF3" s="153"/>
      <c r="AG3" s="153"/>
      <c r="AH3" s="153"/>
      <c r="AI3" s="153"/>
      <c r="AJ3" s="153"/>
      <c r="AK3" s="153"/>
      <c r="AL3" s="153"/>
      <c r="AM3" s="153"/>
      <c r="AN3" s="153"/>
      <c r="AO3" s="153"/>
      <c r="AP3" s="153"/>
      <c r="AQ3" s="153"/>
      <c r="AR3" s="153"/>
      <c r="AS3" s="153"/>
      <c r="AT3" s="153"/>
      <c r="AU3" s="153"/>
      <c r="AV3" s="153"/>
    </row>
    <row r="4" spans="1:53" s="50" customFormat="1" ht="14.25">
      <c r="A4" s="79" t="s">
        <v>99</v>
      </c>
      <c r="B4" s="50" t="s">
        <v>101</v>
      </c>
      <c r="C4" s="50" t="s">
        <v>102</v>
      </c>
      <c r="D4" s="75" t="s">
        <v>103</v>
      </c>
      <c r="E4" s="50" t="s">
        <v>104</v>
      </c>
      <c r="F4" s="52" t="s">
        <v>105</v>
      </c>
      <c r="G4" s="51" t="s">
        <v>104</v>
      </c>
      <c r="H4" s="52" t="s">
        <v>105</v>
      </c>
      <c r="I4" s="80"/>
      <c r="J4" s="81" t="s">
        <v>469</v>
      </c>
      <c r="K4" s="80" t="s">
        <v>470</v>
      </c>
      <c r="L4" s="80" t="s">
        <v>471</v>
      </c>
      <c r="M4" s="80" t="s">
        <v>472</v>
      </c>
      <c r="N4" s="80" t="s">
        <v>2</v>
      </c>
      <c r="O4" s="80" t="s">
        <v>3</v>
      </c>
      <c r="P4" s="80" t="s">
        <v>4</v>
      </c>
      <c r="Q4" s="80" t="s">
        <v>473</v>
      </c>
      <c r="R4" s="80" t="s">
        <v>474</v>
      </c>
      <c r="S4" s="80" t="s">
        <v>475</v>
      </c>
      <c r="T4" s="80" t="s">
        <v>113</v>
      </c>
      <c r="U4" s="80" t="s">
        <v>114</v>
      </c>
      <c r="V4" s="122" t="s">
        <v>93</v>
      </c>
      <c r="W4" s="50" t="s">
        <v>941</v>
      </c>
      <c r="X4" s="50" t="s">
        <v>942</v>
      </c>
      <c r="Y4" s="50" t="s">
        <v>943</v>
      </c>
      <c r="Z4" s="51"/>
      <c r="AA4" s="83" t="s">
        <v>11</v>
      </c>
      <c r="AB4" s="83" t="s">
        <v>14</v>
      </c>
      <c r="AC4" s="83" t="s">
        <v>16</v>
      </c>
      <c r="AD4" s="83" t="s">
        <v>17</v>
      </c>
      <c r="AE4" s="83" t="s">
        <v>18</v>
      </c>
      <c r="AF4" s="83" t="s">
        <v>19</v>
      </c>
      <c r="AG4" s="83" t="s">
        <v>26</v>
      </c>
      <c r="AH4" s="83" t="s">
        <v>24</v>
      </c>
      <c r="AI4" s="83" t="s">
        <v>13</v>
      </c>
      <c r="AJ4" s="83" t="s">
        <v>21</v>
      </c>
      <c r="AK4" s="83" t="s">
        <v>22</v>
      </c>
      <c r="AL4" s="83" t="s">
        <v>23</v>
      </c>
      <c r="AM4" s="51" t="s">
        <v>350</v>
      </c>
      <c r="AN4" s="51" t="s">
        <v>354</v>
      </c>
      <c r="AO4" s="51" t="s">
        <v>358</v>
      </c>
      <c r="AP4" s="83" t="s">
        <v>10</v>
      </c>
      <c r="AQ4" s="83" t="s">
        <v>8</v>
      </c>
      <c r="AR4" s="83" t="s">
        <v>25</v>
      </c>
      <c r="AS4" s="83" t="s">
        <v>7</v>
      </c>
      <c r="AT4" s="83" t="s">
        <v>12</v>
      </c>
      <c r="AU4" s="83" t="s">
        <v>6</v>
      </c>
      <c r="AV4" s="84" t="s">
        <v>9</v>
      </c>
      <c r="AW4" s="50" t="s">
        <v>346</v>
      </c>
      <c r="AX4" s="74" t="s">
        <v>948</v>
      </c>
      <c r="AY4" s="1"/>
      <c r="AZ4" s="1"/>
      <c r="BA4" s="1"/>
    </row>
    <row r="5" spans="1:53">
      <c r="A5" s="130"/>
      <c r="B5" s="66" t="s">
        <v>426</v>
      </c>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row>
    <row r="6" spans="1:53">
      <c r="A6" s="130" t="s">
        <v>45</v>
      </c>
      <c r="B6" s="159" t="s">
        <v>242</v>
      </c>
      <c r="C6" s="142" t="s">
        <v>416</v>
      </c>
      <c r="D6" s="156"/>
      <c r="E6" s="142">
        <v>37</v>
      </c>
      <c r="F6" s="152">
        <v>48.53</v>
      </c>
      <c r="G6" s="142">
        <v>106</v>
      </c>
      <c r="H6" s="152">
        <v>30.76</v>
      </c>
      <c r="J6" s="118">
        <v>56.402043306630659</v>
      </c>
      <c r="K6" s="118">
        <v>1.1297582345248283</v>
      </c>
      <c r="L6" s="118">
        <v>17.371463939879707</v>
      </c>
      <c r="M6" s="118">
        <v>7.4166943590826042</v>
      </c>
      <c r="N6" s="118">
        <v>0.12650900222955427</v>
      </c>
      <c r="O6" s="118">
        <v>3.2593625362642178</v>
      </c>
      <c r="P6" s="118">
        <v>6.1525927694941656</v>
      </c>
      <c r="Q6" s="118">
        <v>3.8071431630459478</v>
      </c>
      <c r="R6" s="118">
        <v>3.0148535021799905</v>
      </c>
      <c r="S6" s="118">
        <v>0.39115306421240392</v>
      </c>
      <c r="T6" s="118">
        <v>1.0559440559440796</v>
      </c>
      <c r="U6" s="118">
        <v>99.071573877544068</v>
      </c>
      <c r="V6" s="118">
        <f t="shared" ref="V6:V13" si="0">Q6+R6</f>
        <v>6.8219966652259387</v>
      </c>
      <c r="W6" s="119">
        <v>0.20530000000000001</v>
      </c>
      <c r="X6" s="119">
        <v>2.87E-2</v>
      </c>
      <c r="Y6" s="119">
        <v>2.7300000000000001E-2</v>
      </c>
      <c r="Z6" s="151"/>
      <c r="AA6" s="153">
        <v>93.555759999999992</v>
      </c>
      <c r="AB6" s="153">
        <v>59.706740000000003</v>
      </c>
      <c r="AC6" s="153">
        <v>759.29532000000006</v>
      </c>
      <c r="AD6" s="153">
        <v>25.082679999999996</v>
      </c>
      <c r="AE6" s="153">
        <v>224.47630000000001</v>
      </c>
      <c r="AF6" s="153">
        <v>15.200000000000001</v>
      </c>
      <c r="AG6" s="153">
        <v>9.1</v>
      </c>
      <c r="AH6" s="153">
        <v>3.1</v>
      </c>
      <c r="AI6" s="153">
        <v>1181.2350000000001</v>
      </c>
      <c r="AJ6" s="153">
        <v>38.299999999999997</v>
      </c>
      <c r="AK6" s="153">
        <v>77.213999999999999</v>
      </c>
      <c r="AL6" s="153">
        <v>33.800000000000004</v>
      </c>
      <c r="AM6" s="153">
        <v>6.5</v>
      </c>
      <c r="AN6" s="155">
        <v>4.8</v>
      </c>
      <c r="AO6" s="155">
        <v>1.9000000000000001</v>
      </c>
      <c r="AP6" s="153">
        <v>45.566519999999997</v>
      </c>
      <c r="AQ6" s="153">
        <v>183.11926000000003</v>
      </c>
      <c r="AR6" s="153">
        <v>0.9</v>
      </c>
      <c r="AS6" s="153">
        <v>22.448599999999999</v>
      </c>
      <c r="AT6" s="153">
        <v>20.799999999999997</v>
      </c>
      <c r="AU6" s="153">
        <v>19.527740000000001</v>
      </c>
      <c r="AV6" s="153">
        <v>15.399999999999999</v>
      </c>
      <c r="AW6" s="155">
        <v>4.5</v>
      </c>
      <c r="AX6" s="150">
        <v>1</v>
      </c>
    </row>
    <row r="7" spans="1:53" ht="12" customHeight="1">
      <c r="A7" s="130" t="s">
        <v>44</v>
      </c>
      <c r="B7" s="159" t="s">
        <v>54</v>
      </c>
      <c r="C7" s="142" t="s">
        <v>243</v>
      </c>
      <c r="D7" s="156">
        <v>31.13</v>
      </c>
      <c r="E7" s="142">
        <v>37</v>
      </c>
      <c r="F7" s="152">
        <v>48.41</v>
      </c>
      <c r="G7" s="142">
        <v>106</v>
      </c>
      <c r="H7" s="152">
        <v>32.53</v>
      </c>
      <c r="J7" s="118">
        <v>64.174735132366294</v>
      </c>
      <c r="K7" s="118">
        <v>0.66271689024937475</v>
      </c>
      <c r="L7" s="118">
        <v>16.288391817338233</v>
      </c>
      <c r="M7" s="118">
        <v>4.9253827578252212</v>
      </c>
      <c r="N7" s="118">
        <v>9.2166144361653587E-2</v>
      </c>
      <c r="O7" s="118">
        <v>1.6943331291620196</v>
      </c>
      <c r="P7" s="118">
        <v>4.3225728916471944</v>
      </c>
      <c r="Q7" s="118">
        <v>3.8219418545985224</v>
      </c>
      <c r="R7" s="118">
        <v>3.0901033221181975</v>
      </c>
      <c r="S7" s="118">
        <v>0.27181513621577047</v>
      </c>
      <c r="T7" s="118">
        <v>2.1516557350824819</v>
      </c>
      <c r="U7" s="118">
        <v>99.344159075882473</v>
      </c>
      <c r="V7" s="118">
        <f t="shared" si="0"/>
        <v>6.9120451767167204</v>
      </c>
      <c r="W7" s="119">
        <v>9.8000000000000004E-2</v>
      </c>
      <c r="X7" s="119">
        <v>7.7999999999999996E-3</v>
      </c>
      <c r="Y7" s="119">
        <v>1.8200000000000001E-2</v>
      </c>
      <c r="AA7" s="153">
        <v>82.977740000000011</v>
      </c>
      <c r="AB7" s="153">
        <v>52.35540000000001</v>
      </c>
      <c r="AC7" s="153">
        <v>499.96215999999998</v>
      </c>
      <c r="AD7" s="153">
        <v>17.43628</v>
      </c>
      <c r="AE7" s="153">
        <v>159.20497</v>
      </c>
      <c r="AF7" s="153">
        <v>9.7000000000000011</v>
      </c>
      <c r="AG7" s="153">
        <v>9.4</v>
      </c>
      <c r="AH7" s="153">
        <v>1.6</v>
      </c>
      <c r="AI7" s="153">
        <v>1007.9074999999999</v>
      </c>
      <c r="AJ7" s="153">
        <v>25.799999999999997</v>
      </c>
      <c r="AK7" s="153">
        <v>60.18</v>
      </c>
      <c r="AL7" s="153">
        <v>29.8</v>
      </c>
      <c r="AM7" s="153">
        <v>5.5</v>
      </c>
      <c r="AN7" s="155">
        <v>3.1</v>
      </c>
      <c r="AO7" s="155">
        <v>1.7000000000000002</v>
      </c>
      <c r="AP7" s="153">
        <v>18.529530000000001</v>
      </c>
      <c r="AQ7" s="153">
        <v>74.669799999999995</v>
      </c>
      <c r="AR7" s="153">
        <v>1.7000000000000002</v>
      </c>
      <c r="AS7" s="153">
        <v>14.856200000000001</v>
      </c>
      <c r="AT7" s="153">
        <v>19.400000000000002</v>
      </c>
      <c r="AU7" s="153">
        <v>8.6003000000000007</v>
      </c>
      <c r="AV7" s="153">
        <v>7.3</v>
      </c>
      <c r="AW7" s="155">
        <v>3.4000000000000004</v>
      </c>
      <c r="AX7" s="150">
        <v>1</v>
      </c>
    </row>
    <row r="8" spans="1:53" ht="12" customHeight="1">
      <c r="A8" s="130" t="s">
        <v>42</v>
      </c>
      <c r="B8" s="159" t="s">
        <v>1316</v>
      </c>
      <c r="C8" s="142" t="s">
        <v>243</v>
      </c>
      <c r="D8" s="156">
        <v>31.97</v>
      </c>
      <c r="E8" s="142">
        <v>37</v>
      </c>
      <c r="F8" s="152">
        <v>46.29</v>
      </c>
      <c r="G8" s="142">
        <v>106</v>
      </c>
      <c r="H8" s="152">
        <v>30.48</v>
      </c>
      <c r="J8" s="118">
        <v>71.984235331911762</v>
      </c>
      <c r="K8" s="118">
        <v>0.26219726708540991</v>
      </c>
      <c r="L8" s="118">
        <v>14.931801192674898</v>
      </c>
      <c r="M8" s="118">
        <v>1.6193272971964081</v>
      </c>
      <c r="N8" s="118">
        <v>9.4010086946260341E-2</v>
      </c>
      <c r="O8" s="118">
        <v>0.58309136053231592</v>
      </c>
      <c r="P8" s="118">
        <v>1.5225568826413163</v>
      </c>
      <c r="Q8" s="118">
        <v>3.8534695860113328</v>
      </c>
      <c r="R8" s="118">
        <v>4.233034659259026</v>
      </c>
      <c r="S8" s="118">
        <v>0.14904309850829903</v>
      </c>
      <c r="T8" s="118">
        <v>1.2537653667670461</v>
      </c>
      <c r="U8" s="118">
        <v>99.232766762767014</v>
      </c>
      <c r="V8" s="118">
        <f t="shared" si="0"/>
        <v>8.0865042452703584</v>
      </c>
      <c r="W8" s="119">
        <v>0.17299999999999999</v>
      </c>
      <c r="X8" s="119">
        <v>7.1000000000000004E-3</v>
      </c>
      <c r="Y8" s="119">
        <v>2.81E-2</v>
      </c>
      <c r="AA8" s="153">
        <v>58.460460000000005</v>
      </c>
      <c r="AB8" s="153">
        <v>86.212980000000002</v>
      </c>
      <c r="AC8" s="153">
        <v>251.08762000000002</v>
      </c>
      <c r="AD8" s="153">
        <v>25.942900000000002</v>
      </c>
      <c r="AE8" s="153">
        <v>212.85406000000003</v>
      </c>
      <c r="AF8" s="153">
        <v>16.8</v>
      </c>
      <c r="AG8" s="153">
        <v>15.7</v>
      </c>
      <c r="AH8" s="153">
        <v>5.9</v>
      </c>
      <c r="AI8" s="153">
        <v>1270.3074999999999</v>
      </c>
      <c r="AJ8" s="153">
        <v>39.1</v>
      </c>
      <c r="AK8" s="153">
        <v>82.211999999999989</v>
      </c>
      <c r="AL8" s="153">
        <v>32.699999999999996</v>
      </c>
      <c r="AM8" s="153">
        <v>5.9</v>
      </c>
      <c r="AN8" s="155">
        <v>4</v>
      </c>
      <c r="AO8" s="155">
        <v>2.7</v>
      </c>
      <c r="AP8" s="153">
        <v>2.4730799999999999</v>
      </c>
      <c r="AQ8" s="153">
        <v>9.5596199999999989</v>
      </c>
      <c r="AR8" s="153">
        <v>3.2</v>
      </c>
      <c r="AS8" s="153">
        <v>9.6235999999999997</v>
      </c>
      <c r="AT8" s="153">
        <v>16</v>
      </c>
      <c r="AU8" s="153">
        <v>2.83304</v>
      </c>
      <c r="AV8" s="153">
        <v>2.5999999999999996</v>
      </c>
      <c r="AW8" s="155">
        <v>4.8999999999999995</v>
      </c>
      <c r="AX8" s="150">
        <v>1</v>
      </c>
    </row>
    <row r="9" spans="1:53" ht="12" customHeight="1">
      <c r="A9" s="130" t="s">
        <v>43</v>
      </c>
      <c r="B9" s="159" t="s">
        <v>363</v>
      </c>
      <c r="C9" s="142" t="s">
        <v>243</v>
      </c>
      <c r="D9" s="156">
        <v>32.57</v>
      </c>
      <c r="E9" s="142">
        <v>37</v>
      </c>
      <c r="F9" s="152">
        <v>48.86</v>
      </c>
      <c r="G9" s="142">
        <v>106</v>
      </c>
      <c r="H9" s="152">
        <v>33.47</v>
      </c>
      <c r="J9" s="118">
        <v>68.293337637438242</v>
      </c>
      <c r="K9" s="118">
        <v>0.29511937015232076</v>
      </c>
      <c r="L9" s="118">
        <v>16.449247681582236</v>
      </c>
      <c r="M9" s="118">
        <v>2.2952351578787358</v>
      </c>
      <c r="N9" s="118">
        <v>4.4434566107801561E-2</v>
      </c>
      <c r="O9" s="118">
        <v>0.47549360331201934</v>
      </c>
      <c r="P9" s="118">
        <v>1.8129279944235648</v>
      </c>
      <c r="Q9" s="118">
        <v>4.5775539622527051</v>
      </c>
      <c r="R9" s="118">
        <v>4.754214001191678</v>
      </c>
      <c r="S9" s="118">
        <v>0.13080288560054582</v>
      </c>
      <c r="T9" s="118">
        <v>0.60846316953985813</v>
      </c>
      <c r="U9" s="118">
        <v>99.128366859939845</v>
      </c>
      <c r="V9" s="118">
        <f t="shared" si="0"/>
        <v>9.3317679634443831</v>
      </c>
      <c r="W9" s="119">
        <v>0.13139999999999999</v>
      </c>
      <c r="X9" s="119">
        <v>1.8E-3</v>
      </c>
      <c r="Y9" s="119">
        <v>1.9099999999999999E-2</v>
      </c>
      <c r="AA9" s="153">
        <v>73.783760000000001</v>
      </c>
      <c r="AB9" s="153">
        <v>96.981139999999996</v>
      </c>
      <c r="AC9" s="153">
        <v>443.91208000000006</v>
      </c>
      <c r="AD9" s="153">
        <v>25.560580000000002</v>
      </c>
      <c r="AE9" s="197">
        <v>354.08503000000002</v>
      </c>
      <c r="AF9" s="153">
        <v>18.899999999999999</v>
      </c>
      <c r="AG9" s="153">
        <v>15.9</v>
      </c>
      <c r="AH9" s="153">
        <v>5.1000000000000005</v>
      </c>
      <c r="AI9" s="153">
        <v>1654.9899999999998</v>
      </c>
      <c r="AJ9" s="197">
        <v>49.699999999999996</v>
      </c>
      <c r="AK9" s="197">
        <v>96.288000000000011</v>
      </c>
      <c r="AL9" s="153">
        <v>37.699999999999996</v>
      </c>
      <c r="AM9" s="153">
        <v>6.2</v>
      </c>
      <c r="AN9" s="155">
        <v>3.8000000000000003</v>
      </c>
      <c r="AO9" s="155">
        <v>2.4</v>
      </c>
      <c r="AP9" s="153">
        <v>2.2659000000000002</v>
      </c>
      <c r="AQ9" s="153">
        <v>6.7243399999999998</v>
      </c>
      <c r="AR9" s="153">
        <v>3.9</v>
      </c>
      <c r="AS9" s="153">
        <v>8.5976000000000017</v>
      </c>
      <c r="AT9" s="153">
        <v>17.8</v>
      </c>
      <c r="AU9" s="153">
        <v>3.0353999999999997</v>
      </c>
      <c r="AV9" s="153">
        <v>2.3000000000000003</v>
      </c>
      <c r="AW9" s="155">
        <v>7.6000000000000005</v>
      </c>
      <c r="AX9" s="150">
        <v>1</v>
      </c>
    </row>
    <row r="10" spans="1:53">
      <c r="A10" s="130" t="s">
        <v>392</v>
      </c>
      <c r="B10" s="142" t="s">
        <v>162</v>
      </c>
      <c r="C10" s="142" t="s">
        <v>393</v>
      </c>
      <c r="D10" s="156">
        <v>32.5</v>
      </c>
      <c r="E10" s="142">
        <v>37</v>
      </c>
      <c r="F10" s="152">
        <v>51.1</v>
      </c>
      <c r="G10" s="142">
        <v>106</v>
      </c>
      <c r="H10" s="130">
        <v>32.67</v>
      </c>
      <c r="J10" s="118">
        <v>70.331615400849515</v>
      </c>
      <c r="K10" s="118">
        <v>0.25611060739318725</v>
      </c>
      <c r="L10" s="118">
        <v>16.014246199317864</v>
      </c>
      <c r="M10" s="118">
        <v>2.0908655130825426</v>
      </c>
      <c r="N10" s="118">
        <v>4.8777397490855648E-2</v>
      </c>
      <c r="O10" s="118">
        <v>0.27068376241568032</v>
      </c>
      <c r="P10" s="118">
        <v>1.3831831079948007</v>
      </c>
      <c r="Q10" s="118">
        <v>4.3217239436076307</v>
      </c>
      <c r="R10" s="118">
        <v>4.6489591427236476</v>
      </c>
      <c r="S10" s="118">
        <v>6.8975457302682813E-2</v>
      </c>
      <c r="T10" s="119">
        <v>1.5282165115684228</v>
      </c>
      <c r="U10" s="118">
        <v>99.435140532178423</v>
      </c>
      <c r="V10" s="118">
        <f t="shared" si="0"/>
        <v>8.9706830863312774</v>
      </c>
      <c r="W10" s="118">
        <v>4.9499999999999988E-2</v>
      </c>
      <c r="X10" s="118">
        <v>0</v>
      </c>
      <c r="Y10" s="118">
        <v>0</v>
      </c>
      <c r="AA10" s="153">
        <v>70.765553439999991</v>
      </c>
      <c r="AB10" s="153">
        <v>96.287672419999993</v>
      </c>
      <c r="AC10" s="153">
        <v>310.31096019999995</v>
      </c>
      <c r="AD10" s="153">
        <v>31.508365689999994</v>
      </c>
      <c r="AE10" s="197">
        <v>317.33066124999999</v>
      </c>
      <c r="AF10" s="153">
        <v>22.455360020000001</v>
      </c>
      <c r="AG10" s="153">
        <v>14.459551259999998</v>
      </c>
      <c r="AH10" s="153">
        <v>5.6842781599999999</v>
      </c>
      <c r="AI10" s="153">
        <v>1520.0579607999996</v>
      </c>
      <c r="AJ10" s="197">
        <v>61.877699999999997</v>
      </c>
      <c r="AK10" s="197">
        <v>102.77465975999999</v>
      </c>
      <c r="AL10" s="153">
        <v>48.1098736</v>
      </c>
      <c r="AM10" s="155">
        <v>8.7023597499999976</v>
      </c>
      <c r="AN10" s="155">
        <v>4.7093048999999993</v>
      </c>
      <c r="AO10" s="155">
        <v>2.7316351500000002</v>
      </c>
      <c r="AP10" s="153">
        <v>2.6182705300000002</v>
      </c>
      <c r="AQ10" s="153">
        <v>11.298672579999998</v>
      </c>
      <c r="AR10" s="153">
        <v>2.1074128600000002</v>
      </c>
      <c r="AS10" s="153">
        <v>2.8834622400000001</v>
      </c>
      <c r="AT10" s="153">
        <v>15.704999999999998</v>
      </c>
      <c r="AU10" s="153">
        <v>2.3867956400000003</v>
      </c>
      <c r="AV10" s="153">
        <v>2.36017864</v>
      </c>
      <c r="AW10" s="155">
        <v>5.05206175</v>
      </c>
      <c r="AX10" s="150">
        <v>1</v>
      </c>
    </row>
    <row r="11" spans="1:53">
      <c r="A11" s="130" t="s">
        <v>398</v>
      </c>
      <c r="B11" s="142" t="s">
        <v>399</v>
      </c>
      <c r="C11" s="142" t="s">
        <v>393</v>
      </c>
      <c r="D11" s="156">
        <v>31.73</v>
      </c>
      <c r="E11" s="142">
        <v>37</v>
      </c>
      <c r="F11" s="130">
        <v>49.46</v>
      </c>
      <c r="G11" s="142">
        <v>106</v>
      </c>
      <c r="H11" s="130">
        <v>33.39</v>
      </c>
      <c r="J11" s="118">
        <v>58.893850191233334</v>
      </c>
      <c r="K11" s="118">
        <v>0.89565513700406008</v>
      </c>
      <c r="L11" s="118">
        <v>20.29750978558446</v>
      </c>
      <c r="M11" s="118">
        <v>4.0126584578944211</v>
      </c>
      <c r="N11" s="118">
        <v>4.6610561135794926E-2</v>
      </c>
      <c r="O11" s="118">
        <v>1.0251512467613866</v>
      </c>
      <c r="P11" s="118">
        <v>6.2088372364855378</v>
      </c>
      <c r="Q11" s="118">
        <v>4.2233472155579559</v>
      </c>
      <c r="R11" s="118">
        <v>3.1780522818526107</v>
      </c>
      <c r="S11" s="118">
        <v>0.4276223236348124</v>
      </c>
      <c r="T11" s="119">
        <v>2.3859919184143767</v>
      </c>
      <c r="U11" s="118">
        <v>99.209294437144351</v>
      </c>
      <c r="V11" s="118">
        <f t="shared" si="0"/>
        <v>7.4013994974105666</v>
      </c>
      <c r="W11" s="118">
        <v>0.11439999999999997</v>
      </c>
      <c r="X11" s="118">
        <v>8.1162374999999981E-3</v>
      </c>
      <c r="Y11" s="118">
        <v>0</v>
      </c>
      <c r="AA11" s="153">
        <v>71.025300349999981</v>
      </c>
      <c r="AB11" s="153">
        <v>50.85132200999999</v>
      </c>
      <c r="AC11" s="153">
        <v>936.53217555999981</v>
      </c>
      <c r="AD11" s="153">
        <v>27.668654659999994</v>
      </c>
      <c r="AE11" s="153">
        <v>274.70532250000002</v>
      </c>
      <c r="AF11" s="153">
        <v>18.113020199999998</v>
      </c>
      <c r="AG11" s="153">
        <v>11.524604549999999</v>
      </c>
      <c r="AH11" s="153">
        <v>6.3600760000000003</v>
      </c>
      <c r="AI11" s="153">
        <v>1386.5869366599998</v>
      </c>
      <c r="AJ11" s="153">
        <v>47.079799999999992</v>
      </c>
      <c r="AK11" s="153">
        <v>88.73542359999999</v>
      </c>
      <c r="AL11" s="153">
        <v>40.318124159999996</v>
      </c>
      <c r="AM11" s="155">
        <v>7.4370149499999982</v>
      </c>
      <c r="AN11" s="155">
        <v>4.910285</v>
      </c>
      <c r="AO11" s="155">
        <v>2.6148546999999991</v>
      </c>
      <c r="AP11" s="153">
        <v>25.669597499999998</v>
      </c>
      <c r="AQ11" s="153">
        <v>85.617140499999991</v>
      </c>
      <c r="AR11" s="153">
        <v>1.7656863399999998</v>
      </c>
      <c r="AS11" s="153">
        <v>8.7309676800000009</v>
      </c>
      <c r="AT11" s="153">
        <v>22.295499999999997</v>
      </c>
      <c r="AU11" s="153">
        <v>8.7842391200000005</v>
      </c>
      <c r="AV11" s="153">
        <v>9.7260108799999969</v>
      </c>
      <c r="AW11" s="155">
        <v>4.8075482499999991</v>
      </c>
      <c r="AX11" s="150">
        <v>1</v>
      </c>
    </row>
    <row r="12" spans="1:53">
      <c r="A12" s="130" t="s">
        <v>396</v>
      </c>
      <c r="B12" s="142" t="s">
        <v>397</v>
      </c>
      <c r="C12" s="142" t="s">
        <v>393</v>
      </c>
      <c r="D12" s="156">
        <v>32.409999999999997</v>
      </c>
      <c r="E12" s="142">
        <v>37</v>
      </c>
      <c r="F12" s="130">
        <v>49.45</v>
      </c>
      <c r="G12" s="142">
        <v>106</v>
      </c>
      <c r="H12" s="130">
        <v>33.344999999999999</v>
      </c>
      <c r="J12" s="118">
        <v>62.383825169073937</v>
      </c>
      <c r="K12" s="118">
        <v>0.65618626948921732</v>
      </c>
      <c r="L12" s="118">
        <v>18.373095205284418</v>
      </c>
      <c r="M12" s="118">
        <v>4.4318517016289336</v>
      </c>
      <c r="N12" s="118">
        <v>0.10353318638338412</v>
      </c>
      <c r="O12" s="118">
        <v>1.3762747423001114</v>
      </c>
      <c r="P12" s="118">
        <v>4.6638460565209812</v>
      </c>
      <c r="Q12" s="118">
        <v>4.1823916116955182</v>
      </c>
      <c r="R12" s="118">
        <v>3.3205054317704086</v>
      </c>
      <c r="S12" s="118">
        <v>0.36843833782564306</v>
      </c>
      <c r="T12" s="119">
        <v>2.6662976289325724</v>
      </c>
      <c r="U12" s="118">
        <v>99.859947711972552</v>
      </c>
      <c r="V12" s="118">
        <f t="shared" si="0"/>
        <v>7.5028970434659268</v>
      </c>
      <c r="W12" s="118">
        <v>5.9299999999999992E-2</v>
      </c>
      <c r="X12" s="118">
        <v>3.1394399999999996E-2</v>
      </c>
      <c r="Y12" s="118">
        <v>1.6154375199999987E-3</v>
      </c>
      <c r="AA12" s="153">
        <v>109.86416080000001</v>
      </c>
      <c r="AB12" s="153">
        <v>74.8102844</v>
      </c>
      <c r="AC12" s="153">
        <v>766.45333311999991</v>
      </c>
      <c r="AD12" s="153">
        <v>29.643543039999997</v>
      </c>
      <c r="AE12" s="153">
        <v>288.78727000000003</v>
      </c>
      <c r="AF12" s="153">
        <v>19.35154112</v>
      </c>
      <c r="AG12" s="153">
        <v>11.662240559999999</v>
      </c>
      <c r="AH12" s="153">
        <v>5.62044896</v>
      </c>
      <c r="AI12" s="153">
        <v>1423.7505793599998</v>
      </c>
      <c r="AJ12" s="153">
        <v>50.671200000000006</v>
      </c>
      <c r="AK12" s="153">
        <v>88.719431040000018</v>
      </c>
      <c r="AL12" s="153">
        <v>41.361078400000004</v>
      </c>
      <c r="AM12" s="155">
        <v>7.63489576</v>
      </c>
      <c r="AN12" s="155">
        <v>4.8127247999999998</v>
      </c>
      <c r="AO12" s="155">
        <v>2.9720759999999995</v>
      </c>
      <c r="AP12" s="153">
        <v>6.5349272799999998</v>
      </c>
      <c r="AQ12" s="153">
        <v>49.799250880000002</v>
      </c>
      <c r="AR12" s="153">
        <v>1.8422147199999999</v>
      </c>
      <c r="AS12" s="153">
        <v>8.4820627200000018</v>
      </c>
      <c r="AT12" s="153">
        <v>18.988800000000001</v>
      </c>
      <c r="AU12" s="153">
        <v>5.9375902400000005</v>
      </c>
      <c r="AV12" s="153">
        <v>6.4301344</v>
      </c>
      <c r="AW12" s="155">
        <v>5.9961639999999994</v>
      </c>
      <c r="AX12" s="150">
        <v>1</v>
      </c>
    </row>
    <row r="13" spans="1:53">
      <c r="A13" s="130" t="s">
        <v>400</v>
      </c>
      <c r="B13" s="142" t="s">
        <v>401</v>
      </c>
      <c r="C13" s="142" t="s">
        <v>393</v>
      </c>
      <c r="D13" s="156">
        <v>33</v>
      </c>
      <c r="E13" s="142">
        <v>37</v>
      </c>
      <c r="F13" s="152">
        <v>48.4</v>
      </c>
      <c r="G13" s="142">
        <v>106</v>
      </c>
      <c r="H13" s="130">
        <v>33.44</v>
      </c>
      <c r="J13" s="118">
        <v>58.624264421316532</v>
      </c>
      <c r="K13" s="118">
        <v>0.97835873183325983</v>
      </c>
      <c r="L13" s="118">
        <v>17.741442160814888</v>
      </c>
      <c r="M13" s="118">
        <v>6.2645984589325199</v>
      </c>
      <c r="N13" s="118">
        <v>0.12335068474389307</v>
      </c>
      <c r="O13" s="118">
        <v>2.1584378779134092</v>
      </c>
      <c r="P13" s="118">
        <v>5.5658411217096511</v>
      </c>
      <c r="Q13" s="118">
        <v>4.0597146919741034</v>
      </c>
      <c r="R13" s="118">
        <v>3.2408989474359493</v>
      </c>
      <c r="S13" s="118">
        <v>0.40925557685594705</v>
      </c>
      <c r="T13" s="119">
        <v>2.1933462353701376</v>
      </c>
      <c r="U13" s="118">
        <v>99.166162673530167</v>
      </c>
      <c r="V13" s="118">
        <f t="shared" si="0"/>
        <v>7.3006136394100523</v>
      </c>
      <c r="W13" s="118">
        <v>9.5999999999999974E-2</v>
      </c>
      <c r="X13" s="118">
        <v>9.3354000000000006E-3</v>
      </c>
      <c r="Y13" s="118">
        <v>2.1932080959999999E-2</v>
      </c>
      <c r="AA13" s="153">
        <v>92.174019279999982</v>
      </c>
      <c r="AB13" s="153">
        <v>69.009639440000015</v>
      </c>
      <c r="AC13" s="153">
        <v>716.74544319999995</v>
      </c>
      <c r="AD13" s="153">
        <v>25.153527759999999</v>
      </c>
      <c r="AE13" s="153">
        <v>258.92764</v>
      </c>
      <c r="AF13" s="153">
        <v>16.248688640000001</v>
      </c>
      <c r="AG13" s="153">
        <v>12.275805840000002</v>
      </c>
      <c r="AH13" s="153">
        <v>6.437462720000001</v>
      </c>
      <c r="AI13" s="153">
        <v>1203.2465243199999</v>
      </c>
      <c r="AJ13" s="153">
        <v>44.066400000000002</v>
      </c>
      <c r="AK13" s="153">
        <v>80.851091520000011</v>
      </c>
      <c r="AL13" s="153">
        <v>37.227134080000006</v>
      </c>
      <c r="AM13" s="155">
        <v>7.0477393600000005</v>
      </c>
      <c r="AN13" s="155">
        <v>4.6556544000000004</v>
      </c>
      <c r="AO13" s="155">
        <v>2.3266116000000001</v>
      </c>
      <c r="AP13" s="153">
        <v>35.599814080000002</v>
      </c>
      <c r="AQ13" s="153">
        <v>135.88328319999999</v>
      </c>
      <c r="AR13" s="153">
        <v>0.37211007999999995</v>
      </c>
      <c r="AS13" s="153">
        <v>17.468471040000001</v>
      </c>
      <c r="AT13" s="153">
        <v>22.084799999999998</v>
      </c>
      <c r="AU13" s="153">
        <v>13.798045280000002</v>
      </c>
      <c r="AV13" s="153">
        <v>12.543537280000001</v>
      </c>
      <c r="AW13" s="155">
        <v>6.1009120000000001</v>
      </c>
      <c r="AX13" s="150">
        <v>1</v>
      </c>
    </row>
    <row r="14" spans="1:53">
      <c r="A14" s="130"/>
      <c r="B14" s="66" t="s">
        <v>287</v>
      </c>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c r="AW14" s="151"/>
    </row>
    <row r="15" spans="1:53">
      <c r="A15" s="130" t="s">
        <v>394</v>
      </c>
      <c r="B15" s="142" t="s">
        <v>395</v>
      </c>
      <c r="C15" s="142" t="s">
        <v>393</v>
      </c>
      <c r="D15" s="156">
        <v>32.130000000000003</v>
      </c>
      <c r="E15" s="142">
        <v>37</v>
      </c>
      <c r="F15" s="130">
        <v>50.88</v>
      </c>
      <c r="G15" s="142">
        <v>106</v>
      </c>
      <c r="H15" s="130">
        <v>33.049999999999997</v>
      </c>
      <c r="J15" s="118">
        <v>66.207022972447319</v>
      </c>
      <c r="K15" s="118">
        <v>0.59188546612644743</v>
      </c>
      <c r="L15" s="118">
        <v>15.891666778123867</v>
      </c>
      <c r="M15" s="118">
        <v>4.0218819511115944</v>
      </c>
      <c r="N15" s="118">
        <v>8.7200676572959226E-2</v>
      </c>
      <c r="O15" s="118">
        <v>1.3374141202576169</v>
      </c>
      <c r="P15" s="118">
        <v>3.3616171791827965</v>
      </c>
      <c r="Q15" s="118">
        <v>3.2975442302014923</v>
      </c>
      <c r="R15" s="118">
        <v>4.6104129871712667</v>
      </c>
      <c r="S15" s="118">
        <v>0.24714511510333864</v>
      </c>
      <c r="T15" s="119">
        <v>1.9521287031586998</v>
      </c>
      <c r="U15" s="118">
        <v>99.653791476298707</v>
      </c>
      <c r="V15" s="118">
        <f t="shared" ref="V15:V22" si="1">Q15+R15</f>
        <v>7.9079572173727595</v>
      </c>
      <c r="W15" s="118">
        <v>2.1999999999999964E-2</v>
      </c>
      <c r="X15" s="118">
        <v>4.0997175000000004E-2</v>
      </c>
      <c r="Y15" s="118">
        <v>2.3642995999999597E-4</v>
      </c>
      <c r="AA15" s="153">
        <v>72.898419340000004</v>
      </c>
      <c r="AB15" s="153">
        <v>137.23117831999997</v>
      </c>
      <c r="AC15" s="153">
        <v>462.22712511999998</v>
      </c>
      <c r="AD15" s="153">
        <v>29.724634359999996</v>
      </c>
      <c r="AE15" s="153">
        <v>250.69900000000004</v>
      </c>
      <c r="AF15" s="153">
        <v>18.651853040000002</v>
      </c>
      <c r="AG15" s="153">
        <v>19.43862558</v>
      </c>
      <c r="AH15" s="153">
        <v>16.283982720000001</v>
      </c>
      <c r="AI15" s="153">
        <v>1064.1676165599997</v>
      </c>
      <c r="AJ15" s="153">
        <v>56.059600000000003</v>
      </c>
      <c r="AK15" s="153">
        <v>103.95866708</v>
      </c>
      <c r="AL15" s="153">
        <v>41.445199360000004</v>
      </c>
      <c r="AM15" s="155">
        <v>7.8297042400000008</v>
      </c>
      <c r="AN15" s="155">
        <v>5.0086062000000009</v>
      </c>
      <c r="AO15" s="155">
        <v>2.9057782999999997</v>
      </c>
      <c r="AP15" s="153">
        <v>15.840961000000002</v>
      </c>
      <c r="AQ15" s="153">
        <v>62.819731039999994</v>
      </c>
      <c r="AR15" s="153">
        <v>3.83242744</v>
      </c>
      <c r="AS15" s="153">
        <v>9.2876772800000005</v>
      </c>
      <c r="AT15" s="153">
        <v>18.026600000000002</v>
      </c>
      <c r="AU15" s="153">
        <v>4.8700468000000008</v>
      </c>
      <c r="AV15" s="153">
        <v>6.9771640000000001</v>
      </c>
      <c r="AW15" s="155">
        <v>5.3523494999999999</v>
      </c>
      <c r="AX15" s="150">
        <v>1</v>
      </c>
    </row>
    <row r="16" spans="1:53">
      <c r="A16" s="130" t="s">
        <v>380</v>
      </c>
      <c r="B16" s="142" t="s">
        <v>381</v>
      </c>
      <c r="C16" s="142" t="s">
        <v>379</v>
      </c>
      <c r="D16" s="156">
        <v>32.69</v>
      </c>
      <c r="E16" s="142">
        <v>37</v>
      </c>
      <c r="F16" s="130">
        <v>45.53</v>
      </c>
      <c r="G16" s="142">
        <v>106</v>
      </c>
      <c r="H16" s="130">
        <v>27.16</v>
      </c>
      <c r="J16" s="118">
        <v>72.252203236652747</v>
      </c>
      <c r="K16" s="118">
        <v>0.19739817478527866</v>
      </c>
      <c r="L16" s="118">
        <v>15.20509257339519</v>
      </c>
      <c r="M16" s="118">
        <v>1.2295544458453758</v>
      </c>
      <c r="N16" s="118">
        <v>0.10792798928629864</v>
      </c>
      <c r="O16" s="118">
        <v>0.24002567663071098</v>
      </c>
      <c r="P16" s="118">
        <v>1.2588315152809046</v>
      </c>
      <c r="Q16" s="118">
        <v>4.0590702602788165</v>
      </c>
      <c r="R16" s="118">
        <v>4.8010826357645033</v>
      </c>
      <c r="S16" s="118">
        <v>7.0869281397392375E-2</v>
      </c>
      <c r="T16" s="119">
        <v>2.9478013906572214</v>
      </c>
      <c r="U16" s="118">
        <v>99.422055789317213</v>
      </c>
      <c r="V16" s="118">
        <f t="shared" si="1"/>
        <v>8.8601528960433207</v>
      </c>
      <c r="W16" s="118">
        <v>0</v>
      </c>
      <c r="X16" s="118">
        <v>3.9445799999999996E-2</v>
      </c>
      <c r="Y16" s="118">
        <v>0</v>
      </c>
      <c r="AA16" s="153">
        <v>64.096624120000001</v>
      </c>
      <c r="AB16" s="153">
        <v>111.30445838</v>
      </c>
      <c r="AC16" s="153">
        <v>226.53144412</v>
      </c>
      <c r="AD16" s="153">
        <v>26.468484609999997</v>
      </c>
      <c r="AE16" s="153">
        <v>199.361245</v>
      </c>
      <c r="AF16" s="153">
        <v>23.354774899999999</v>
      </c>
      <c r="AG16" s="153">
        <v>18.298198769999996</v>
      </c>
      <c r="AH16" s="153">
        <v>4.1301113599999999</v>
      </c>
      <c r="AI16" s="153">
        <v>1475.9420504199998</v>
      </c>
      <c r="AJ16" s="153">
        <v>53.082899999999995</v>
      </c>
      <c r="AK16" s="153">
        <v>92.650253519999978</v>
      </c>
      <c r="AL16" s="153">
        <v>36.86224576</v>
      </c>
      <c r="AM16" s="155">
        <v>6.4387352799999986</v>
      </c>
      <c r="AN16" s="155">
        <v>3.8328612</v>
      </c>
      <c r="AO16" s="155">
        <v>2.7316351500000002</v>
      </c>
      <c r="AP16" s="153">
        <v>2.51831344</v>
      </c>
      <c r="AQ16" s="153">
        <v>5.2931015199999996</v>
      </c>
      <c r="AR16" s="153">
        <v>2.0245532800000001</v>
      </c>
      <c r="AS16" s="153">
        <v>0.83469263999999987</v>
      </c>
      <c r="AT16" s="153">
        <v>17.066099999999999</v>
      </c>
      <c r="AU16" s="153">
        <v>0.70791019999999927</v>
      </c>
      <c r="AV16" s="153">
        <v>2.1663579999999993</v>
      </c>
      <c r="AW16" s="155">
        <v>4.9989264999999996</v>
      </c>
      <c r="AX16" s="150">
        <v>1</v>
      </c>
    </row>
    <row r="17" spans="1:212">
      <c r="A17" s="130" t="s">
        <v>377</v>
      </c>
      <c r="B17" s="142" t="s">
        <v>378</v>
      </c>
      <c r="C17" s="142" t="s">
        <v>379</v>
      </c>
      <c r="D17" s="156">
        <v>33.08</v>
      </c>
      <c r="E17" s="142">
        <v>37</v>
      </c>
      <c r="F17" s="130">
        <v>45.53</v>
      </c>
      <c r="G17" s="142">
        <v>106</v>
      </c>
      <c r="H17" s="130">
        <v>27.16</v>
      </c>
      <c r="J17" s="118">
        <v>72.443616374934592</v>
      </c>
      <c r="K17" s="118">
        <v>0.18936100654821789</v>
      </c>
      <c r="L17" s="118">
        <v>14.573207366283006</v>
      </c>
      <c r="M17" s="118">
        <v>0.93771763083325599</v>
      </c>
      <c r="N17" s="118">
        <v>4.7443096277838367E-2</v>
      </c>
      <c r="O17" s="118">
        <v>0.1962410132551255</v>
      </c>
      <c r="P17" s="118">
        <v>1.3492371872713793</v>
      </c>
      <c r="Q17" s="118">
        <v>4.1842733336465274</v>
      </c>
      <c r="R17" s="118">
        <v>4.9729055136160261</v>
      </c>
      <c r="S17" s="118">
        <v>9.9373561728342524E-2</v>
      </c>
      <c r="T17" s="119">
        <v>0.99651220727434187</v>
      </c>
      <c r="U17" s="118">
        <v>98.993376084394313</v>
      </c>
      <c r="V17" s="118">
        <f t="shared" si="1"/>
        <v>9.1571788472625535</v>
      </c>
      <c r="W17" s="118">
        <v>2.8799999999999992E-2</v>
      </c>
      <c r="X17" s="118">
        <v>2.0211000000000014E-3</v>
      </c>
      <c r="Y17" s="118">
        <v>0.15451031392000003</v>
      </c>
      <c r="AA17" s="153">
        <v>55.633726959999997</v>
      </c>
      <c r="AB17" s="153">
        <v>95.112541760000028</v>
      </c>
      <c r="AC17" s="153">
        <v>214.25479791999996</v>
      </c>
      <c r="AD17" s="153">
        <v>26.299914639999997</v>
      </c>
      <c r="AE17" s="153">
        <v>197.67973000000001</v>
      </c>
      <c r="AF17" s="153">
        <v>23.119290560000007</v>
      </c>
      <c r="AG17" s="153">
        <v>17.69563248</v>
      </c>
      <c r="AH17" s="153">
        <v>5.5183222400000007</v>
      </c>
      <c r="AI17" s="153">
        <v>1475.1948918399999</v>
      </c>
      <c r="AJ17" s="153">
        <v>49.02</v>
      </c>
      <c r="AK17" s="153">
        <v>89.103252480000009</v>
      </c>
      <c r="AL17" s="153">
        <v>35.817834879999999</v>
      </c>
      <c r="AM17" s="155">
        <v>6.5780142399999999</v>
      </c>
      <c r="AN17" s="155">
        <v>4.1059080000000003</v>
      </c>
      <c r="AO17" s="155">
        <v>2.3266116000000001</v>
      </c>
      <c r="AP17" s="153">
        <v>4.2688513600000002</v>
      </c>
      <c r="AQ17" s="153">
        <v>9.1651796799999996</v>
      </c>
      <c r="AR17" s="153">
        <v>2.8222844799999995</v>
      </c>
      <c r="AS17" s="153">
        <v>1.61604288</v>
      </c>
      <c r="AT17" s="153">
        <v>15.376800000000001</v>
      </c>
      <c r="AU17" s="153">
        <v>1.9039356800000005</v>
      </c>
      <c r="AV17" s="153">
        <v>2.8003014400000001</v>
      </c>
      <c r="AW17" s="155">
        <v>4.5296919999999989</v>
      </c>
      <c r="AX17" s="150">
        <v>1</v>
      </c>
    </row>
    <row r="18" spans="1:212">
      <c r="A18" s="130" t="s">
        <v>389</v>
      </c>
      <c r="B18" s="142" t="s">
        <v>146</v>
      </c>
      <c r="C18" s="142" t="s">
        <v>388</v>
      </c>
      <c r="D18" s="156">
        <v>33.020000000000003</v>
      </c>
      <c r="E18" s="142">
        <v>37</v>
      </c>
      <c r="F18" s="130">
        <v>44.29</v>
      </c>
      <c r="G18" s="142">
        <v>106</v>
      </c>
      <c r="H18" s="130">
        <v>31.71</v>
      </c>
      <c r="J18" s="118">
        <v>57.145212860923905</v>
      </c>
      <c r="K18" s="118">
        <v>1.1453014039217646</v>
      </c>
      <c r="L18" s="118">
        <v>16.826794866490978</v>
      </c>
      <c r="M18" s="118">
        <v>7.8273892863518988</v>
      </c>
      <c r="N18" s="118">
        <v>0.13234799287079521</v>
      </c>
      <c r="O18" s="118">
        <v>2.9017049004541877</v>
      </c>
      <c r="P18" s="118">
        <v>6.3376157320317859</v>
      </c>
      <c r="Q18" s="118">
        <v>3.5323680140898288</v>
      </c>
      <c r="R18" s="118">
        <v>3.2418990715680835</v>
      </c>
      <c r="S18" s="118">
        <v>0.50088350501498691</v>
      </c>
      <c r="T18" s="119">
        <v>1.9971870604782065</v>
      </c>
      <c r="U18" s="118">
        <v>99.591517633718212</v>
      </c>
      <c r="V18" s="118">
        <f t="shared" si="1"/>
        <v>6.7742670856579128</v>
      </c>
      <c r="W18" s="118">
        <v>0.12799999999999997</v>
      </c>
      <c r="X18" s="118">
        <v>5.829675000000002E-3</v>
      </c>
      <c r="Y18" s="118">
        <v>0</v>
      </c>
      <c r="AA18" s="153">
        <v>102.17966134</v>
      </c>
      <c r="AB18" s="153">
        <v>79.571472700000001</v>
      </c>
      <c r="AC18" s="153">
        <v>717.93076785999995</v>
      </c>
      <c r="AD18" s="153">
        <v>34.740447240000002</v>
      </c>
      <c r="AE18" s="153">
        <v>288.56528000000003</v>
      </c>
      <c r="AF18" s="153">
        <v>16.414053839999998</v>
      </c>
      <c r="AG18" s="153">
        <v>14.792295480000003</v>
      </c>
      <c r="AH18" s="153">
        <v>7.2097465600000001</v>
      </c>
      <c r="AI18" s="153">
        <v>1226.8279637199998</v>
      </c>
      <c r="AJ18" s="153">
        <v>57.205800000000004</v>
      </c>
      <c r="AK18" s="153">
        <v>106.09014060000001</v>
      </c>
      <c r="AL18" s="153">
        <v>50.646976320000007</v>
      </c>
      <c r="AM18" s="155">
        <v>9.7268111199999989</v>
      </c>
      <c r="AN18" s="155">
        <v>5.880864400000001</v>
      </c>
      <c r="AO18" s="155">
        <v>3.0919837000000001</v>
      </c>
      <c r="AP18" s="153">
        <v>71.748574880000007</v>
      </c>
      <c r="AQ18" s="153">
        <v>196.33740136000003</v>
      </c>
      <c r="AR18" s="153">
        <v>2.6779331200000001</v>
      </c>
      <c r="AS18" s="153">
        <v>43.3387368</v>
      </c>
      <c r="AT18" s="153">
        <v>19.798000000000002</v>
      </c>
      <c r="AU18" s="153">
        <v>35.154526400000002</v>
      </c>
      <c r="AV18" s="153">
        <v>19.033104000000002</v>
      </c>
      <c r="AW18" s="155">
        <v>5.6696384999999996</v>
      </c>
      <c r="AX18" s="150">
        <v>1</v>
      </c>
    </row>
    <row r="19" spans="1:212">
      <c r="A19" s="130" t="s">
        <v>390</v>
      </c>
      <c r="B19" s="142" t="s">
        <v>391</v>
      </c>
      <c r="C19" s="142" t="s">
        <v>388</v>
      </c>
      <c r="D19" s="156">
        <v>32.479999999999997</v>
      </c>
      <c r="E19" s="142">
        <v>37</v>
      </c>
      <c r="F19" s="130">
        <v>42.62</v>
      </c>
      <c r="G19" s="142">
        <v>106</v>
      </c>
      <c r="H19" s="130">
        <v>30.75</v>
      </c>
      <c r="J19" s="118">
        <v>57.296333384866642</v>
      </c>
      <c r="K19" s="118">
        <v>1.006545858486698</v>
      </c>
      <c r="L19" s="118">
        <v>18.64319068793279</v>
      </c>
      <c r="M19" s="118">
        <v>7.022894060699616</v>
      </c>
      <c r="N19" s="118">
        <v>0.13157188570336562</v>
      </c>
      <c r="O19" s="118">
        <v>1.3616581146811224</v>
      </c>
      <c r="P19" s="118">
        <v>5.8234504978992963</v>
      </c>
      <c r="Q19" s="118">
        <v>4.2274833447803291</v>
      </c>
      <c r="R19" s="118">
        <v>3.2926817097619456</v>
      </c>
      <c r="S19" s="118">
        <v>0.53913739874583311</v>
      </c>
      <c r="T19" s="119">
        <v>2.1962818849976395</v>
      </c>
      <c r="U19" s="118">
        <v>99.344946943557645</v>
      </c>
      <c r="V19" s="118">
        <f t="shared" si="1"/>
        <v>7.5201650545422751</v>
      </c>
      <c r="W19" s="118">
        <v>6.1499999999999971E-2</v>
      </c>
      <c r="X19" s="118">
        <v>3.066000000000001E-3</v>
      </c>
      <c r="Y19" s="118">
        <v>1.2363149919999998E-2</v>
      </c>
      <c r="AA19" s="153">
        <v>120.98091640000001</v>
      </c>
      <c r="AB19" s="153">
        <v>64.209105680000008</v>
      </c>
      <c r="AC19" s="153">
        <v>820.67101144000003</v>
      </c>
      <c r="AD19" s="153">
        <v>31.649720079999998</v>
      </c>
      <c r="AE19" s="197">
        <v>352.78675000000004</v>
      </c>
      <c r="AF19" s="153">
        <v>19.462357280000003</v>
      </c>
      <c r="AG19" s="153">
        <v>7.6740662400000001</v>
      </c>
      <c r="AH19" s="153">
        <v>4.7013084800000007</v>
      </c>
      <c r="AI19" s="153">
        <v>1522.7584921599998</v>
      </c>
      <c r="AJ19" s="153">
        <v>40.041600000000003</v>
      </c>
      <c r="AK19" s="153">
        <v>81.810645120000004</v>
      </c>
      <c r="AL19" s="153">
        <v>44.555489919999999</v>
      </c>
      <c r="AM19" s="155">
        <v>9.0440711199999999</v>
      </c>
      <c r="AN19" s="155">
        <v>5.7551471999999997</v>
      </c>
      <c r="AO19" s="155">
        <v>2.6032391999999995</v>
      </c>
      <c r="AP19" s="153">
        <v>21.313683280000003</v>
      </c>
      <c r="AQ19" s="153">
        <v>120.03097887999998</v>
      </c>
      <c r="AR19" s="153">
        <v>1.2705073599999999</v>
      </c>
      <c r="AS19" s="153">
        <v>16.458762240000002</v>
      </c>
      <c r="AT19" s="153">
        <v>20.64</v>
      </c>
      <c r="AU19" s="153">
        <v>12.0397856</v>
      </c>
      <c r="AV19" s="153">
        <v>12.543537280000001</v>
      </c>
      <c r="AW19" s="155">
        <v>6.9912699999999992</v>
      </c>
      <c r="AX19" s="150">
        <v>1</v>
      </c>
    </row>
    <row r="20" spans="1:212">
      <c r="A20" s="130" t="s">
        <v>387</v>
      </c>
      <c r="B20" s="142" t="s">
        <v>146</v>
      </c>
      <c r="C20" s="142" t="s">
        <v>388</v>
      </c>
      <c r="D20" s="156">
        <v>32.799999999999997</v>
      </c>
      <c r="E20" s="142">
        <v>37</v>
      </c>
      <c r="F20" s="130">
        <v>44.17</v>
      </c>
      <c r="G20" s="142">
        <v>106</v>
      </c>
      <c r="H20" s="130">
        <v>31.55</v>
      </c>
      <c r="J20" s="118">
        <v>57.535535559049826</v>
      </c>
      <c r="K20" s="118">
        <v>1.0757841120868807</v>
      </c>
      <c r="L20" s="118">
        <v>19.068701094285082</v>
      </c>
      <c r="M20" s="118">
        <v>6.2531745484395271</v>
      </c>
      <c r="N20" s="118">
        <v>7.9416128740477793E-2</v>
      </c>
      <c r="O20" s="118">
        <v>1.7994070950721441</v>
      </c>
      <c r="P20" s="118">
        <v>5.6149371308620308</v>
      </c>
      <c r="Q20" s="118">
        <v>3.8916570453338668</v>
      </c>
      <c r="R20" s="118">
        <v>3.6206962309658852</v>
      </c>
      <c r="S20" s="118">
        <v>0.52447984066358011</v>
      </c>
      <c r="T20" s="119">
        <v>2.3496334973393163</v>
      </c>
      <c r="U20" s="118">
        <v>99.463788785499304</v>
      </c>
      <c r="V20" s="118">
        <f t="shared" si="1"/>
        <v>7.512353276299752</v>
      </c>
      <c r="W20" s="118">
        <v>0.12819999999999998</v>
      </c>
      <c r="X20" s="118">
        <v>3.4143000000000012E-3</v>
      </c>
      <c r="Y20" s="118">
        <v>1.784101624E-2</v>
      </c>
      <c r="AA20" s="153">
        <v>89.563998400000003</v>
      </c>
      <c r="AB20" s="153">
        <v>81.811062799999988</v>
      </c>
      <c r="AC20" s="153">
        <v>772.16573175999997</v>
      </c>
      <c r="AD20" s="153">
        <v>37.859315680000002</v>
      </c>
      <c r="AE20" s="197">
        <v>303.97186000000005</v>
      </c>
      <c r="AF20" s="153">
        <v>17.35685024</v>
      </c>
      <c r="AG20" s="153">
        <v>14.423284319999997</v>
      </c>
      <c r="AH20" s="153">
        <v>7.3566031999999995</v>
      </c>
      <c r="AI20" s="153">
        <v>1857.4947923199998</v>
      </c>
      <c r="AJ20" s="197">
        <v>64.809600000000003</v>
      </c>
      <c r="AK20" s="197">
        <v>109.34983344</v>
      </c>
      <c r="AL20" s="153">
        <v>54.42058432000001</v>
      </c>
      <c r="AM20" s="155">
        <v>10.570677759999999</v>
      </c>
      <c r="AN20" s="155">
        <v>6.5404992000000002</v>
      </c>
      <c r="AO20" s="155">
        <v>3.433122</v>
      </c>
      <c r="AP20" s="153">
        <v>66.930776800000004</v>
      </c>
      <c r="AQ20" s="153">
        <v>152.03658063999998</v>
      </c>
      <c r="AR20" s="153">
        <v>0.12709264000000009</v>
      </c>
      <c r="AS20" s="153">
        <v>2.82769344</v>
      </c>
      <c r="AT20" s="153">
        <v>20.743200000000002</v>
      </c>
      <c r="AU20" s="153">
        <v>9.6609636800000018</v>
      </c>
      <c r="AV20" s="153">
        <v>14.836063360000002</v>
      </c>
      <c r="AW20" s="155">
        <v>5.1581799999999998</v>
      </c>
      <c r="AX20" s="150">
        <v>1</v>
      </c>
    </row>
    <row r="21" spans="1:212" s="5" customFormat="1">
      <c r="A21" s="130" t="s">
        <v>385</v>
      </c>
      <c r="B21" s="142" t="s">
        <v>159</v>
      </c>
      <c r="C21" s="142" t="s">
        <v>386</v>
      </c>
      <c r="D21" s="156">
        <v>32.369999999999997</v>
      </c>
      <c r="E21" s="142">
        <v>37</v>
      </c>
      <c r="F21" s="130">
        <v>42.16</v>
      </c>
      <c r="G21" s="142">
        <v>106</v>
      </c>
      <c r="H21" s="130">
        <v>30.19</v>
      </c>
      <c r="I21" s="142"/>
      <c r="J21" s="118">
        <v>53.603518157730463</v>
      </c>
      <c r="K21" s="118">
        <v>1.3562238707275935</v>
      </c>
      <c r="L21" s="118">
        <v>17.310259877934818</v>
      </c>
      <c r="M21" s="118">
        <v>9.1899697116268406</v>
      </c>
      <c r="N21" s="118">
        <v>0.17744241241421421</v>
      </c>
      <c r="O21" s="118">
        <v>3.0827051617461656</v>
      </c>
      <c r="P21" s="118">
        <v>7.134071727193259</v>
      </c>
      <c r="Q21" s="118">
        <v>3.6465064332623727</v>
      </c>
      <c r="R21" s="118">
        <v>3.354519400754929</v>
      </c>
      <c r="S21" s="118">
        <v>0.50738683664801842</v>
      </c>
      <c r="T21" s="119">
        <v>2.411890352438661</v>
      </c>
      <c r="U21" s="118">
        <v>99.362603590038674</v>
      </c>
      <c r="V21" s="118">
        <f t="shared" si="1"/>
        <v>7.0010258340173017</v>
      </c>
      <c r="W21" s="118">
        <v>0.13799999999999998</v>
      </c>
      <c r="X21" s="118">
        <v>1.7889000000000004E-3</v>
      </c>
      <c r="Y21" s="118">
        <v>6.6772633600000013E-3</v>
      </c>
      <c r="Z21" s="142"/>
      <c r="AA21" s="153">
        <v>107.73747711999999</v>
      </c>
      <c r="AB21" s="153">
        <v>78.210662480000011</v>
      </c>
      <c r="AC21" s="153">
        <v>610.21421943999997</v>
      </c>
      <c r="AD21" s="153">
        <v>33.655897120000006</v>
      </c>
      <c r="AE21" s="153">
        <v>283.08031000000005</v>
      </c>
      <c r="AF21" s="153">
        <v>19.240724960000001</v>
      </c>
      <c r="AG21" s="153">
        <v>11.048675279999999</v>
      </c>
      <c r="AH21" s="153">
        <v>4.4970550400000011</v>
      </c>
      <c r="AI21" s="153">
        <v>1092.9944967999998</v>
      </c>
      <c r="AJ21" s="153">
        <v>49.226400000000005</v>
      </c>
      <c r="AK21" s="153">
        <v>92.461690079999983</v>
      </c>
      <c r="AL21" s="153">
        <v>43.615957120000004</v>
      </c>
      <c r="AM21" s="155">
        <v>8.6917772799999984</v>
      </c>
      <c r="AN21" s="155">
        <v>5.9122176</v>
      </c>
      <c r="AO21" s="155">
        <v>2.9720759999999995</v>
      </c>
      <c r="AP21" s="153">
        <v>45.156742959999995</v>
      </c>
      <c r="AQ21" s="153">
        <v>223.77327424000001</v>
      </c>
      <c r="AR21" s="153">
        <v>2.0872321600000001</v>
      </c>
      <c r="AS21" s="153">
        <v>47.961676799999999</v>
      </c>
      <c r="AT21" s="153">
        <v>22.600800000000003</v>
      </c>
      <c r="AU21" s="153">
        <v>30.346371679999994</v>
      </c>
      <c r="AV21" s="153">
        <v>22.286773120000003</v>
      </c>
      <c r="AW21" s="155">
        <v>4.686814</v>
      </c>
      <c r="AX21" s="150">
        <v>1</v>
      </c>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c r="FV21" s="142"/>
      <c r="FW21" s="142"/>
      <c r="FX21" s="142"/>
      <c r="FY21" s="142"/>
      <c r="FZ21" s="142"/>
      <c r="GA21" s="142"/>
      <c r="GB21" s="142"/>
      <c r="GC21" s="142"/>
      <c r="GD21" s="142"/>
      <c r="GE21" s="142"/>
      <c r="GF21" s="142"/>
      <c r="GG21" s="142"/>
      <c r="GH21" s="142"/>
      <c r="GI21" s="142"/>
      <c r="GJ21" s="142"/>
      <c r="GK21" s="142"/>
      <c r="GL21" s="142"/>
      <c r="GM21" s="142"/>
      <c r="GN21" s="142"/>
      <c r="GO21" s="142"/>
      <c r="GP21" s="142"/>
      <c r="GQ21" s="142"/>
      <c r="GR21" s="142"/>
      <c r="GS21" s="142"/>
      <c r="GT21" s="142"/>
      <c r="GU21" s="142"/>
      <c r="GV21" s="142"/>
      <c r="GW21" s="142"/>
      <c r="GX21" s="142"/>
      <c r="GY21" s="142"/>
      <c r="GZ21" s="142"/>
      <c r="HA21" s="142"/>
      <c r="HB21" s="142"/>
      <c r="HC21" s="142"/>
      <c r="HD21" s="142"/>
    </row>
    <row r="22" spans="1:212" s="5" customFormat="1">
      <c r="A22" s="130" t="s">
        <v>382</v>
      </c>
      <c r="B22" s="142" t="s">
        <v>383</v>
      </c>
      <c r="C22" s="142" t="s">
        <v>384</v>
      </c>
      <c r="D22" s="171" t="s">
        <v>422</v>
      </c>
      <c r="E22" s="142">
        <v>37</v>
      </c>
      <c r="F22" s="130">
        <v>42.02</v>
      </c>
      <c r="G22" s="142">
        <v>106</v>
      </c>
      <c r="H22" s="130">
        <v>29.46</v>
      </c>
      <c r="I22" s="142"/>
      <c r="J22" s="118">
        <v>55.64494777803062</v>
      </c>
      <c r="K22" s="118">
        <v>1.1552581076742949</v>
      </c>
      <c r="L22" s="118">
        <v>17.136532698096197</v>
      </c>
      <c r="M22" s="118">
        <v>8.2841539466721645</v>
      </c>
      <c r="N22" s="118">
        <v>9.2251934607452415E-2</v>
      </c>
      <c r="O22" s="118">
        <v>3.6304487165705144</v>
      </c>
      <c r="P22" s="118">
        <v>5.5104064664039472</v>
      </c>
      <c r="Q22" s="118">
        <v>3.564743347846083</v>
      </c>
      <c r="R22" s="118">
        <v>3.8847538424969157</v>
      </c>
      <c r="S22" s="118">
        <v>0.40884920055711588</v>
      </c>
      <c r="T22" s="203">
        <v>3.1208203299153019</v>
      </c>
      <c r="U22" s="118">
        <v>99.312346038955312</v>
      </c>
      <c r="V22" s="118">
        <f t="shared" si="1"/>
        <v>7.4494971903429992</v>
      </c>
      <c r="W22" s="118">
        <v>0.11219999999999997</v>
      </c>
      <c r="X22" s="118">
        <v>0</v>
      </c>
      <c r="Y22" s="118">
        <v>0</v>
      </c>
      <c r="Z22" s="142"/>
      <c r="AA22" s="153">
        <v>96.717388959999994</v>
      </c>
      <c r="AB22" s="153">
        <v>63.909072319999993</v>
      </c>
      <c r="AC22" s="153">
        <v>638.67599512000004</v>
      </c>
      <c r="AD22" s="153">
        <v>24.484802079999998</v>
      </c>
      <c r="AE22" s="153">
        <v>211.23375999999999</v>
      </c>
      <c r="AF22" s="153">
        <v>12.924203840000002</v>
      </c>
      <c r="AG22" s="153">
        <v>6.5491965599999986</v>
      </c>
      <c r="AH22" s="153">
        <v>4.4970550400000011</v>
      </c>
      <c r="AI22" s="153">
        <v>1256.8799564799999</v>
      </c>
      <c r="AJ22" s="153">
        <v>40.144799999999996</v>
      </c>
      <c r="AK22" s="153">
        <v>73.174662720000015</v>
      </c>
      <c r="AL22" s="153">
        <v>37.133180800000005</v>
      </c>
      <c r="AM22" s="155">
        <v>7.0477393600000005</v>
      </c>
      <c r="AN22" s="155">
        <v>4.4985840000000001</v>
      </c>
      <c r="AO22" s="155">
        <v>1.5889379999999997</v>
      </c>
      <c r="AP22" s="153">
        <v>34.713088719999995</v>
      </c>
      <c r="AQ22" s="153">
        <v>145.71572512</v>
      </c>
      <c r="AR22" s="153">
        <v>0.86214495999999996</v>
      </c>
      <c r="AS22" s="153">
        <v>11.71313088</v>
      </c>
      <c r="AT22" s="153">
        <v>20.64</v>
      </c>
      <c r="AU22" s="153">
        <v>19.072824319999995</v>
      </c>
      <c r="AV22" s="153">
        <v>16.746501760000001</v>
      </c>
      <c r="AW22" s="155">
        <v>4.1106999999999996</v>
      </c>
      <c r="AX22" s="150">
        <v>1</v>
      </c>
      <c r="AY22" s="142"/>
      <c r="AZ22" s="142"/>
      <c r="BA22" s="142"/>
      <c r="BB22" s="142"/>
      <c r="BC22" s="142"/>
      <c r="BD22" s="142"/>
      <c r="BE22" s="142"/>
      <c r="BF22" s="142"/>
      <c r="BG22" s="142"/>
      <c r="BH22" s="142"/>
      <c r="BI22" s="142"/>
      <c r="BJ22" s="142"/>
      <c r="BK22" s="142"/>
      <c r="BL22" s="142"/>
      <c r="BM22" s="142"/>
      <c r="BN22" s="142"/>
      <c r="BO22" s="142"/>
      <c r="BP22" s="142"/>
      <c r="BQ22" s="142"/>
      <c r="BR22" s="142"/>
      <c r="BS22" s="142"/>
      <c r="BT22" s="142"/>
      <c r="BU22" s="142"/>
      <c r="BV22" s="142"/>
      <c r="BW22" s="142"/>
      <c r="BX22" s="142"/>
      <c r="BY22" s="142"/>
      <c r="BZ22" s="142"/>
      <c r="CA22" s="142"/>
      <c r="CB22" s="142"/>
      <c r="CC22" s="142"/>
      <c r="CD22" s="142"/>
      <c r="CE22" s="142"/>
      <c r="CF22" s="142"/>
      <c r="CG22" s="142"/>
      <c r="CH22" s="142"/>
      <c r="CI22" s="142"/>
      <c r="CJ22" s="142"/>
      <c r="CK22" s="142"/>
      <c r="CL22" s="142"/>
      <c r="CM22" s="142"/>
      <c r="CN22" s="142"/>
      <c r="CO22" s="142"/>
      <c r="CP22" s="142"/>
      <c r="CQ22" s="142"/>
      <c r="CR22" s="142"/>
      <c r="CS22" s="142"/>
      <c r="CT22" s="142"/>
      <c r="CU22" s="142"/>
      <c r="CV22" s="142"/>
      <c r="CW22" s="142"/>
      <c r="CX22" s="142"/>
      <c r="CY22" s="142"/>
      <c r="CZ22" s="142"/>
      <c r="DA22" s="142"/>
      <c r="DB22" s="142"/>
      <c r="DC22" s="142"/>
      <c r="DD22" s="142"/>
      <c r="DE22" s="142"/>
      <c r="DF22" s="142"/>
      <c r="DG22" s="142"/>
      <c r="DH22" s="142"/>
      <c r="DI22" s="142"/>
      <c r="DJ22" s="142"/>
      <c r="DK22" s="142"/>
      <c r="DL22" s="142"/>
      <c r="DM22" s="142"/>
      <c r="DN22" s="142"/>
      <c r="DO22" s="142"/>
      <c r="DP22" s="142"/>
      <c r="DQ22" s="142"/>
      <c r="DR22" s="142"/>
      <c r="DS22" s="142"/>
      <c r="DT22" s="142"/>
      <c r="DU22" s="142"/>
      <c r="DV22" s="142"/>
      <c r="DW22" s="142"/>
      <c r="DX22" s="142"/>
      <c r="DY22" s="142"/>
      <c r="DZ22" s="142"/>
      <c r="EA22" s="142"/>
      <c r="EB22" s="142"/>
      <c r="EC22" s="142"/>
      <c r="ED22" s="142"/>
      <c r="EE22" s="142"/>
      <c r="EF22" s="142"/>
      <c r="EG22" s="142"/>
      <c r="EH22" s="142"/>
      <c r="EI22" s="142"/>
      <c r="EJ22" s="142"/>
      <c r="EK22" s="142"/>
      <c r="EL22" s="142"/>
      <c r="EM22" s="142"/>
      <c r="EN22" s="142"/>
      <c r="EO22" s="142"/>
      <c r="EP22" s="142"/>
      <c r="EQ22" s="142"/>
      <c r="ER22" s="142"/>
      <c r="ES22" s="142"/>
      <c r="ET22" s="142"/>
      <c r="EU22" s="142"/>
      <c r="EV22" s="142"/>
      <c r="EW22" s="142"/>
      <c r="EX22" s="142"/>
      <c r="EY22" s="142"/>
      <c r="EZ22" s="142"/>
      <c r="FA22" s="142"/>
      <c r="FB22" s="142"/>
      <c r="FC22" s="142"/>
      <c r="FD22" s="142"/>
      <c r="FE22" s="142"/>
      <c r="FF22" s="142"/>
      <c r="FG22" s="142"/>
      <c r="FH22" s="142"/>
      <c r="FI22" s="142"/>
      <c r="FJ22" s="142"/>
      <c r="FK22" s="142"/>
      <c r="FL22" s="142"/>
      <c r="FM22" s="142"/>
      <c r="FN22" s="142"/>
      <c r="FO22" s="142"/>
      <c r="FP22" s="142"/>
      <c r="FQ22" s="142"/>
      <c r="FR22" s="142"/>
      <c r="FS22" s="142"/>
      <c r="FT22" s="142"/>
      <c r="FU22" s="142"/>
      <c r="FV22" s="142"/>
      <c r="FW22" s="142"/>
      <c r="FX22" s="142"/>
      <c r="FY22" s="142"/>
      <c r="FZ22" s="142"/>
      <c r="GA22" s="142"/>
      <c r="GB22" s="142"/>
      <c r="GC22" s="142"/>
      <c r="GD22" s="142"/>
      <c r="GE22" s="142"/>
      <c r="GF22" s="142"/>
      <c r="GG22" s="142"/>
      <c r="GH22" s="142"/>
      <c r="GI22" s="142"/>
      <c r="GJ22" s="142"/>
      <c r="GK22" s="142"/>
      <c r="GL22" s="142"/>
      <c r="GM22" s="142"/>
      <c r="GN22" s="142"/>
      <c r="GO22" s="142"/>
      <c r="GP22" s="142"/>
      <c r="GQ22" s="142"/>
      <c r="GR22" s="142"/>
      <c r="GS22" s="142"/>
      <c r="GT22" s="142"/>
      <c r="GU22" s="142"/>
      <c r="GV22" s="142"/>
      <c r="GW22" s="142"/>
      <c r="GX22" s="142"/>
      <c r="GY22" s="142"/>
      <c r="GZ22" s="142"/>
      <c r="HA22" s="142"/>
      <c r="HB22" s="142"/>
      <c r="HC22" s="142"/>
      <c r="HD22" s="142"/>
    </row>
    <row r="23" spans="1:212">
      <c r="A23" s="1" t="s">
        <v>982</v>
      </c>
      <c r="J23" s="157"/>
      <c r="K23" s="157"/>
      <c r="L23" s="157"/>
      <c r="M23" s="157"/>
      <c r="N23" s="157"/>
      <c r="O23" s="157"/>
      <c r="P23" s="157"/>
      <c r="Q23" s="157"/>
      <c r="R23" s="157"/>
      <c r="S23" s="157"/>
      <c r="U23" s="157"/>
      <c r="V23" s="157"/>
      <c r="W23" s="157"/>
      <c r="AB23" s="157"/>
      <c r="AC23" s="157"/>
      <c r="AD23" s="157"/>
      <c r="AE23" s="157"/>
      <c r="AH23" s="153"/>
      <c r="AI23" s="157"/>
      <c r="AJ23" s="1"/>
      <c r="AK23" s="1"/>
      <c r="AL23" s="1"/>
      <c r="AM23" s="1"/>
      <c r="AN23" s="1"/>
      <c r="AO23" s="1"/>
      <c r="AP23" s="1"/>
      <c r="AQ23" s="1"/>
      <c r="AR23" s="1"/>
      <c r="AS23" s="1"/>
      <c r="AT23" s="1"/>
      <c r="AU23" s="157"/>
    </row>
    <row r="24" spans="1:212" ht="14.25">
      <c r="A24" s="142">
        <v>92810</v>
      </c>
      <c r="B24" s="142" t="s">
        <v>1377</v>
      </c>
      <c r="C24" s="142" t="s">
        <v>1382</v>
      </c>
      <c r="D24" s="171" t="s">
        <v>422</v>
      </c>
      <c r="E24" s="142">
        <v>37</v>
      </c>
      <c r="F24" s="268">
        <v>45.916666666666664</v>
      </c>
      <c r="G24" s="63">
        <v>106</v>
      </c>
      <c r="H24" s="268">
        <v>28.516666666666666</v>
      </c>
      <c r="J24" s="172">
        <v>53.680177455132089</v>
      </c>
      <c r="K24" s="173">
        <v>1.8552127445049409</v>
      </c>
      <c r="L24" s="173">
        <v>16.475095785440615</v>
      </c>
      <c r="M24" s="173">
        <v>9.0844928412986494</v>
      </c>
      <c r="N24" s="173">
        <v>0.13107481347045777</v>
      </c>
      <c r="O24" s="173">
        <v>2.8029844726759428</v>
      </c>
      <c r="P24" s="173">
        <v>8.6206896551724146</v>
      </c>
      <c r="Q24" s="173">
        <v>3.8515829804396051</v>
      </c>
      <c r="R24" s="173">
        <v>2.6618269812462194</v>
      </c>
      <c r="S24" s="173">
        <v>0.83686227061907648</v>
      </c>
      <c r="U24" s="174">
        <f t="shared" ref="U24:U40" si="2">SUM(J24:S24)</f>
        <v>100.00000000000003</v>
      </c>
      <c r="V24" s="173">
        <f t="shared" ref="V24:V40" si="3">Q24+R24</f>
        <v>6.5134099616858245</v>
      </c>
      <c r="AB24" s="174">
        <v>60</v>
      </c>
      <c r="AC24" s="174">
        <v>945</v>
      </c>
      <c r="AD24" s="174">
        <v>31</v>
      </c>
      <c r="AE24" s="174">
        <v>215</v>
      </c>
      <c r="AH24" s="151">
        <v>7</v>
      </c>
      <c r="AI24" s="174">
        <v>1182</v>
      </c>
      <c r="AU24" s="142">
        <v>55</v>
      </c>
      <c r="AX24" s="150">
        <v>2</v>
      </c>
    </row>
    <row r="25" spans="1:212" ht="14.25">
      <c r="A25" s="142">
        <v>92824</v>
      </c>
      <c r="B25" s="142" t="s">
        <v>1377</v>
      </c>
      <c r="D25" s="171" t="s">
        <v>422</v>
      </c>
      <c r="E25" s="142">
        <v>37</v>
      </c>
      <c r="F25" s="268">
        <v>45.35</v>
      </c>
      <c r="G25" s="63">
        <v>106</v>
      </c>
      <c r="H25" s="268">
        <v>26.666666666666668</v>
      </c>
      <c r="J25" s="172">
        <v>53.846922462030378</v>
      </c>
      <c r="K25" s="173">
        <v>1.4288569144684253</v>
      </c>
      <c r="L25" s="173">
        <v>16.856514788169466</v>
      </c>
      <c r="M25" s="173">
        <v>8.9328537170263793</v>
      </c>
      <c r="N25" s="173">
        <v>0.17985611510791366</v>
      </c>
      <c r="O25" s="173">
        <v>4.4064748201438855</v>
      </c>
      <c r="P25" s="173">
        <v>8.1035171862509987</v>
      </c>
      <c r="Q25" s="173">
        <v>3.3673061550759393</v>
      </c>
      <c r="R25" s="173">
        <v>2.4080735411670666</v>
      </c>
      <c r="S25" s="173">
        <v>0.46962430055955234</v>
      </c>
      <c r="U25" s="174">
        <f t="shared" si="2"/>
        <v>100</v>
      </c>
      <c r="V25" s="173">
        <f t="shared" si="3"/>
        <v>5.7753796962430055</v>
      </c>
      <c r="AB25" s="174">
        <v>49</v>
      </c>
      <c r="AC25" s="174">
        <v>677</v>
      </c>
      <c r="AD25" s="174">
        <v>30</v>
      </c>
      <c r="AE25" s="174">
        <v>193</v>
      </c>
      <c r="AH25" s="151">
        <v>2.7</v>
      </c>
      <c r="AI25" s="174">
        <v>967</v>
      </c>
      <c r="AU25" s="142">
        <v>78</v>
      </c>
      <c r="AX25" s="150">
        <v>2</v>
      </c>
    </row>
    <row r="26" spans="1:212" ht="14.25">
      <c r="A26" s="63">
        <v>92902</v>
      </c>
      <c r="B26" s="142" t="s">
        <v>1378</v>
      </c>
      <c r="C26" s="142" t="s">
        <v>1379</v>
      </c>
      <c r="D26" s="171" t="s">
        <v>422</v>
      </c>
      <c r="E26" s="142">
        <v>37</v>
      </c>
      <c r="F26" s="268">
        <v>47.65</v>
      </c>
      <c r="G26" s="63">
        <v>106</v>
      </c>
      <c r="H26" s="268">
        <v>26.233333333333334</v>
      </c>
      <c r="J26" s="172">
        <v>55.799755799755815</v>
      </c>
      <c r="K26" s="173">
        <v>1.4652014652014655</v>
      </c>
      <c r="L26" s="173">
        <v>16.605616605616611</v>
      </c>
      <c r="M26" s="173">
        <v>8.160358160358161</v>
      </c>
      <c r="N26" s="173">
        <v>0.15262515262515267</v>
      </c>
      <c r="O26" s="173">
        <v>3.6324786324786333</v>
      </c>
      <c r="P26" s="173">
        <v>7.4582824582824605</v>
      </c>
      <c r="Q26" s="173">
        <v>3.4798534798534804</v>
      </c>
      <c r="R26" s="173">
        <v>2.6149776149776156</v>
      </c>
      <c r="S26" s="173">
        <v>0.63085063085063098</v>
      </c>
      <c r="U26" s="174">
        <f t="shared" si="2"/>
        <v>100.00000000000001</v>
      </c>
      <c r="V26" s="173">
        <f t="shared" si="3"/>
        <v>6.094831094831096</v>
      </c>
      <c r="AB26" s="174">
        <v>48</v>
      </c>
      <c r="AC26" s="174">
        <v>825</v>
      </c>
      <c r="AD26" s="174">
        <v>29</v>
      </c>
      <c r="AE26" s="174">
        <v>207</v>
      </c>
      <c r="AH26" s="151">
        <v>0.3</v>
      </c>
      <c r="AI26" s="174">
        <v>1098</v>
      </c>
      <c r="AJ26" s="151">
        <v>35.700000000000003</v>
      </c>
      <c r="AK26" s="142">
        <v>72</v>
      </c>
      <c r="AL26" s="142">
        <v>36</v>
      </c>
      <c r="AM26" s="158">
        <v>6.47</v>
      </c>
      <c r="AN26" s="158">
        <v>2.1</v>
      </c>
      <c r="AP26" s="142">
        <v>0.8</v>
      </c>
      <c r="AU26" s="142">
        <v>39</v>
      </c>
      <c r="AW26" s="158">
        <v>2.66</v>
      </c>
      <c r="AX26" s="150">
        <v>2</v>
      </c>
    </row>
    <row r="27" spans="1:212" ht="14.25">
      <c r="A27" s="142">
        <v>92805</v>
      </c>
      <c r="B27" s="142" t="s">
        <v>1140</v>
      </c>
      <c r="C27" s="142" t="s">
        <v>1381</v>
      </c>
      <c r="D27" s="171" t="s">
        <v>422</v>
      </c>
      <c r="E27" s="142">
        <v>37</v>
      </c>
      <c r="F27" s="268">
        <v>45.3</v>
      </c>
      <c r="G27" s="63">
        <v>106</v>
      </c>
      <c r="H27" s="268">
        <v>29.466666666666665</v>
      </c>
      <c r="J27" s="172">
        <v>56.070927669805648</v>
      </c>
      <c r="K27" s="173">
        <v>1.1921458625525947</v>
      </c>
      <c r="L27" s="173">
        <v>16.509717491484672</v>
      </c>
      <c r="M27" s="173">
        <v>7.6938489280705271</v>
      </c>
      <c r="N27" s="173">
        <v>0.13023442195952717</v>
      </c>
      <c r="O27" s="173">
        <v>3.446203165698257</v>
      </c>
      <c r="P27" s="173">
        <v>7.9042276096974557</v>
      </c>
      <c r="Q27" s="173">
        <v>3.6766179122420359</v>
      </c>
      <c r="R27" s="173">
        <v>2.7850130234421959</v>
      </c>
      <c r="S27" s="173">
        <v>0.59106391504708478</v>
      </c>
      <c r="U27" s="174">
        <f t="shared" si="2"/>
        <v>99.999999999999986</v>
      </c>
      <c r="V27" s="173">
        <f t="shared" si="3"/>
        <v>6.4616309356842319</v>
      </c>
      <c r="AB27" s="174">
        <v>57</v>
      </c>
      <c r="AC27" s="174">
        <v>815</v>
      </c>
      <c r="AD27" s="174">
        <v>29</v>
      </c>
      <c r="AE27" s="174">
        <v>221</v>
      </c>
      <c r="AH27" s="151">
        <v>3.9</v>
      </c>
      <c r="AI27" s="174">
        <v>1206</v>
      </c>
      <c r="AJ27" s="151"/>
      <c r="AM27" s="158"/>
      <c r="AN27" s="158"/>
      <c r="AU27" s="142">
        <v>40</v>
      </c>
      <c r="AW27" s="158"/>
      <c r="AX27" s="150">
        <v>2</v>
      </c>
    </row>
    <row r="28" spans="1:212" ht="14.25">
      <c r="A28" s="142">
        <v>92901</v>
      </c>
      <c r="B28" s="142" t="s">
        <v>1140</v>
      </c>
      <c r="C28" s="142" t="s">
        <v>1380</v>
      </c>
      <c r="D28" s="171" t="s">
        <v>422</v>
      </c>
      <c r="E28" s="142">
        <v>37</v>
      </c>
      <c r="F28" s="268">
        <v>42.9</v>
      </c>
      <c r="G28" s="63">
        <v>106</v>
      </c>
      <c r="H28" s="268">
        <v>27.483333333333334</v>
      </c>
      <c r="J28" s="172">
        <v>56.903343096656904</v>
      </c>
      <c r="K28" s="173">
        <v>1.2826987173012827</v>
      </c>
      <c r="L28" s="173">
        <v>17.169982830017169</v>
      </c>
      <c r="M28" s="173">
        <v>7.0598929401070603</v>
      </c>
      <c r="N28" s="173">
        <v>0.1110998889001111</v>
      </c>
      <c r="O28" s="173">
        <v>3.1915968084031916</v>
      </c>
      <c r="P28" s="173">
        <v>6.7871932128067867</v>
      </c>
      <c r="Q28" s="173">
        <v>3.9894960105039896</v>
      </c>
      <c r="R28" s="173">
        <v>2.8784971215028787</v>
      </c>
      <c r="S28" s="173">
        <v>0.62619937380062618</v>
      </c>
      <c r="U28" s="174">
        <f t="shared" si="2"/>
        <v>100</v>
      </c>
      <c r="V28" s="173">
        <f t="shared" si="3"/>
        <v>6.8679931320068679</v>
      </c>
      <c r="AB28" s="174">
        <v>59</v>
      </c>
      <c r="AC28" s="174">
        <v>792</v>
      </c>
      <c r="AD28" s="174">
        <v>27</v>
      </c>
      <c r="AE28" s="174">
        <v>233</v>
      </c>
      <c r="AH28" s="151">
        <v>4.5</v>
      </c>
      <c r="AI28" s="174">
        <v>1273</v>
      </c>
      <c r="AJ28" s="151"/>
      <c r="AM28" s="158"/>
      <c r="AN28" s="158"/>
      <c r="AU28" s="142">
        <v>38</v>
      </c>
      <c r="AW28" s="158"/>
      <c r="AX28" s="150">
        <v>2</v>
      </c>
    </row>
    <row r="29" spans="1:212" ht="14.25">
      <c r="A29" s="142">
        <v>92813</v>
      </c>
      <c r="B29" s="142" t="s">
        <v>1383</v>
      </c>
      <c r="D29" s="171" t="s">
        <v>422</v>
      </c>
      <c r="E29" s="142">
        <v>37</v>
      </c>
      <c r="F29" s="268">
        <v>46.266666666666666</v>
      </c>
      <c r="G29" s="63">
        <v>106</v>
      </c>
      <c r="H29" s="268">
        <v>28.516666666666666</v>
      </c>
      <c r="J29" s="172">
        <v>58.494623655913976</v>
      </c>
      <c r="K29" s="173">
        <v>1.5156169994879671</v>
      </c>
      <c r="L29" s="173">
        <v>16.958525345622117</v>
      </c>
      <c r="M29" s="173">
        <v>7.1684587813620073</v>
      </c>
      <c r="N29" s="173">
        <v>0.11264720942140297</v>
      </c>
      <c r="O29" s="173">
        <v>2.5396825396825395</v>
      </c>
      <c r="P29" s="173">
        <v>5.5094726062467991</v>
      </c>
      <c r="Q29" s="173">
        <v>3.8709677419354835</v>
      </c>
      <c r="R29" s="173">
        <v>3.1131592421915002</v>
      </c>
      <c r="S29" s="173">
        <v>0.7168458781362006</v>
      </c>
      <c r="U29" s="174">
        <f t="shared" si="2"/>
        <v>100</v>
      </c>
      <c r="V29" s="173">
        <f t="shared" si="3"/>
        <v>6.9841269841269842</v>
      </c>
      <c r="AB29" s="174">
        <v>53</v>
      </c>
      <c r="AC29" s="174">
        <v>805</v>
      </c>
      <c r="AD29" s="174">
        <v>32</v>
      </c>
      <c r="AE29" s="205">
        <v>294</v>
      </c>
      <c r="AH29" s="151">
        <v>1</v>
      </c>
      <c r="AI29" s="174">
        <v>1468</v>
      </c>
      <c r="AJ29" s="151"/>
      <c r="AM29" s="158"/>
      <c r="AN29" s="158"/>
      <c r="AU29" s="142">
        <v>34</v>
      </c>
      <c r="AW29" s="158"/>
      <c r="AX29" s="150">
        <v>2</v>
      </c>
    </row>
    <row r="30" spans="1:212" ht="14.25">
      <c r="A30" s="142">
        <v>92826</v>
      </c>
      <c r="B30" s="142" t="s">
        <v>1140</v>
      </c>
      <c r="C30" s="142" t="s">
        <v>1379</v>
      </c>
      <c r="D30" s="171" t="s">
        <v>422</v>
      </c>
      <c r="E30" s="142">
        <v>37</v>
      </c>
      <c r="F30" s="268">
        <v>46.866666666666667</v>
      </c>
      <c r="G30" s="63">
        <v>106</v>
      </c>
      <c r="H30" s="268">
        <v>25.016666666666666</v>
      </c>
      <c r="J30" s="172">
        <v>58.716426918821035</v>
      </c>
      <c r="K30" s="173">
        <v>1.1467659189216375</v>
      </c>
      <c r="L30" s="173">
        <v>16.376622070214264</v>
      </c>
      <c r="M30" s="173">
        <v>6.9007142138617841</v>
      </c>
      <c r="N30" s="173">
        <v>0.10059350165979278</v>
      </c>
      <c r="O30" s="173">
        <v>3.1787546524494519</v>
      </c>
      <c r="P30" s="173">
        <v>6.427924756060758</v>
      </c>
      <c r="Q30" s="173">
        <v>4.0639774670556283</v>
      </c>
      <c r="R30" s="173">
        <v>2.5751936424906949</v>
      </c>
      <c r="S30" s="173">
        <v>0.51302685846494311</v>
      </c>
      <c r="U30" s="174">
        <f t="shared" si="2"/>
        <v>99.999999999999986</v>
      </c>
      <c r="V30" s="173">
        <f t="shared" si="3"/>
        <v>6.6391711095463233</v>
      </c>
      <c r="AB30" s="174">
        <v>42</v>
      </c>
      <c r="AC30" s="174">
        <v>826</v>
      </c>
      <c r="AD30" s="174">
        <v>19</v>
      </c>
      <c r="AE30" s="174">
        <v>173</v>
      </c>
      <c r="AH30" s="151">
        <v>2.8</v>
      </c>
      <c r="AI30" s="174">
        <v>1169</v>
      </c>
      <c r="AJ30" s="151"/>
      <c r="AM30" s="158"/>
      <c r="AN30" s="158"/>
      <c r="AU30" s="142">
        <v>38</v>
      </c>
      <c r="AW30" s="158"/>
      <c r="AX30" s="150">
        <v>2</v>
      </c>
    </row>
    <row r="31" spans="1:212" ht="14.25">
      <c r="A31" s="142">
        <v>92823</v>
      </c>
      <c r="B31" s="142" t="s">
        <v>1140</v>
      </c>
      <c r="C31" s="142" t="s">
        <v>1384</v>
      </c>
      <c r="D31" s="171" t="s">
        <v>422</v>
      </c>
      <c r="E31" s="142">
        <v>37</v>
      </c>
      <c r="F31" s="268">
        <v>45.516666666666666</v>
      </c>
      <c r="G31" s="63">
        <v>106</v>
      </c>
      <c r="H31" s="268">
        <v>28.75</v>
      </c>
      <c r="J31" s="172">
        <v>61.242185924581563</v>
      </c>
      <c r="K31" s="173">
        <v>1.3006654567453115</v>
      </c>
      <c r="L31" s="173">
        <v>16.132284734825568</v>
      </c>
      <c r="M31" s="173">
        <v>6.0596894535188541</v>
      </c>
      <c r="N31" s="173">
        <v>9.0744101633393817E-2</v>
      </c>
      <c r="O31" s="173">
        <v>1.4619883040935671</v>
      </c>
      <c r="P31" s="173">
        <v>5.4143980641258311</v>
      </c>
      <c r="Q31" s="173">
        <v>4.1137326073805198</v>
      </c>
      <c r="R31" s="173">
        <v>3.5491026416616251</v>
      </c>
      <c r="S31" s="173">
        <v>0.63520871143375679</v>
      </c>
      <c r="U31" s="174">
        <f t="shared" si="2"/>
        <v>100</v>
      </c>
      <c r="V31" s="173">
        <f t="shared" si="3"/>
        <v>7.6628352490421445</v>
      </c>
      <c r="AB31" s="205">
        <v>104</v>
      </c>
      <c r="AC31" s="174">
        <v>574</v>
      </c>
      <c r="AD31" s="174">
        <v>35</v>
      </c>
      <c r="AE31" s="205">
        <v>315</v>
      </c>
      <c r="AH31" s="151">
        <v>2.1</v>
      </c>
      <c r="AI31" s="174">
        <v>1613</v>
      </c>
      <c r="AJ31" s="151"/>
      <c r="AM31" s="158"/>
      <c r="AN31" s="158"/>
      <c r="AU31" s="142">
        <v>32</v>
      </c>
      <c r="AW31" s="158"/>
      <c r="AX31" s="150">
        <v>2</v>
      </c>
    </row>
    <row r="32" spans="1:212" ht="14.25">
      <c r="A32" s="142">
        <v>92804</v>
      </c>
      <c r="B32" s="142" t="s">
        <v>1130</v>
      </c>
      <c r="C32" s="142" t="s">
        <v>1385</v>
      </c>
      <c r="D32" s="171" t="s">
        <v>422</v>
      </c>
      <c r="E32" s="142">
        <v>37</v>
      </c>
      <c r="F32" s="268">
        <v>45.916666666666664</v>
      </c>
      <c r="G32" s="63">
        <v>106</v>
      </c>
      <c r="H32" s="268">
        <v>28.033333333333335</v>
      </c>
      <c r="J32" s="172">
        <v>67.064463484292133</v>
      </c>
      <c r="K32" s="173">
        <v>0.65279477764177896</v>
      </c>
      <c r="L32" s="173">
        <v>16.075071399428808</v>
      </c>
      <c r="M32" s="173">
        <v>3.9575683394532848</v>
      </c>
      <c r="N32" s="173">
        <v>8.159934720522237E-2</v>
      </c>
      <c r="O32" s="173">
        <v>0.38759689922480628</v>
      </c>
      <c r="P32" s="173">
        <v>2.6213790289677688</v>
      </c>
      <c r="Q32" s="173">
        <v>5.0591595267237874</v>
      </c>
      <c r="R32" s="173">
        <v>4.1003671970624236</v>
      </c>
      <c r="S32" s="173">
        <v>0</v>
      </c>
      <c r="U32" s="174">
        <f t="shared" si="2"/>
        <v>100.00000000000001</v>
      </c>
      <c r="V32" s="173">
        <f t="shared" si="3"/>
        <v>9.159526723786211</v>
      </c>
      <c r="AB32" s="174">
        <v>76</v>
      </c>
      <c r="AC32" s="174">
        <v>519</v>
      </c>
      <c r="AD32" s="174">
        <v>35</v>
      </c>
      <c r="AE32" s="205">
        <v>262</v>
      </c>
      <c r="AH32" s="151">
        <v>5.6</v>
      </c>
      <c r="AI32" s="174">
        <v>1441</v>
      </c>
      <c r="AJ32" s="151"/>
      <c r="AM32" s="158"/>
      <c r="AN32" s="158"/>
      <c r="AU32" s="142">
        <v>7</v>
      </c>
      <c r="AW32" s="158"/>
      <c r="AX32" s="150">
        <v>2</v>
      </c>
    </row>
    <row r="33" spans="1:50" ht="14.25">
      <c r="A33" s="142">
        <v>92905</v>
      </c>
      <c r="B33" s="142" t="s">
        <v>1140</v>
      </c>
      <c r="C33" s="142" t="s">
        <v>1381</v>
      </c>
      <c r="D33" s="171" t="s">
        <v>422</v>
      </c>
      <c r="E33" s="142">
        <v>37</v>
      </c>
      <c r="F33" s="268">
        <v>48.233333333333334</v>
      </c>
      <c r="G33" s="63">
        <v>106</v>
      </c>
      <c r="H33" s="268">
        <v>27.726666666666667</v>
      </c>
      <c r="J33" s="172">
        <v>68.520757758968145</v>
      </c>
      <c r="K33" s="173">
        <v>1.5618702136235387</v>
      </c>
      <c r="L33" s="173">
        <v>15.457476823861345</v>
      </c>
      <c r="M33" s="173">
        <v>0</v>
      </c>
      <c r="N33" s="173">
        <v>1.007658202337767E-2</v>
      </c>
      <c r="O33" s="173">
        <v>0.75574365175332514</v>
      </c>
      <c r="P33" s="173">
        <v>3.5872632003224503</v>
      </c>
      <c r="Q33" s="173">
        <v>5.1491334139459894</v>
      </c>
      <c r="R33" s="173">
        <v>4.5042321644498182</v>
      </c>
      <c r="S33" s="173">
        <v>0.45344619105199513</v>
      </c>
      <c r="U33" s="174">
        <f t="shared" si="2"/>
        <v>99.999999999999972</v>
      </c>
      <c r="V33" s="173">
        <f t="shared" si="3"/>
        <v>9.6533655783958068</v>
      </c>
      <c r="AB33" s="142">
        <v>64</v>
      </c>
      <c r="AC33" s="174">
        <v>737</v>
      </c>
      <c r="AD33" s="174">
        <v>21</v>
      </c>
      <c r="AE33" s="174">
        <v>240</v>
      </c>
      <c r="AH33" s="151">
        <v>4.3</v>
      </c>
      <c r="AI33" s="174">
        <v>1383</v>
      </c>
      <c r="AJ33" s="151"/>
      <c r="AM33" s="158"/>
      <c r="AN33" s="158"/>
      <c r="AW33" s="158"/>
      <c r="AX33" s="150">
        <v>2</v>
      </c>
    </row>
    <row r="34" spans="1:50" ht="14.25">
      <c r="A34" s="142">
        <v>92903</v>
      </c>
      <c r="B34" s="142" t="s">
        <v>1386</v>
      </c>
      <c r="C34" s="142" t="s">
        <v>1387</v>
      </c>
      <c r="D34" s="171" t="s">
        <v>422</v>
      </c>
      <c r="E34" s="142">
        <v>37</v>
      </c>
      <c r="F34" s="268">
        <v>47.68333333333333</v>
      </c>
      <c r="G34" s="63">
        <v>106</v>
      </c>
      <c r="H34" s="268">
        <v>26.483333333333334</v>
      </c>
      <c r="J34" s="172">
        <v>72.755889520714874</v>
      </c>
      <c r="K34" s="173">
        <v>1.2794476035743299</v>
      </c>
      <c r="L34" s="173">
        <v>12.560926076360682</v>
      </c>
      <c r="M34" s="173">
        <v>0.72095857026807464</v>
      </c>
      <c r="N34" s="173">
        <v>8.1234768480909825E-2</v>
      </c>
      <c r="O34" s="173">
        <v>0.19293257514216083</v>
      </c>
      <c r="P34" s="173">
        <v>1.228675873273761</v>
      </c>
      <c r="Q34" s="173">
        <v>4.5897644191714049</v>
      </c>
      <c r="R34" s="204">
        <v>6.3566206336311932</v>
      </c>
      <c r="S34" s="173">
        <v>0.23354995938261575</v>
      </c>
      <c r="U34" s="174">
        <f t="shared" si="2"/>
        <v>100.00000000000001</v>
      </c>
      <c r="V34" s="173">
        <f t="shared" si="3"/>
        <v>10.946385052802597</v>
      </c>
      <c r="AB34" s="205">
        <v>104</v>
      </c>
      <c r="AC34" s="174">
        <v>203</v>
      </c>
      <c r="AD34" s="174">
        <v>30</v>
      </c>
      <c r="AE34" s="205">
        <v>20</v>
      </c>
      <c r="AH34" s="151">
        <v>5.7</v>
      </c>
      <c r="AI34" s="174">
        <v>1447</v>
      </c>
      <c r="AJ34" s="151"/>
      <c r="AM34" s="158"/>
      <c r="AN34" s="158"/>
      <c r="AW34" s="158"/>
      <c r="AX34" s="150">
        <v>2</v>
      </c>
    </row>
    <row r="35" spans="1:50" ht="14.25">
      <c r="A35" s="142">
        <v>92801</v>
      </c>
      <c r="B35" s="142" t="s">
        <v>1388</v>
      </c>
      <c r="D35" s="171" t="s">
        <v>422</v>
      </c>
      <c r="E35" s="142">
        <v>37</v>
      </c>
      <c r="F35" s="268">
        <v>45.604999999999997</v>
      </c>
      <c r="G35" s="63">
        <v>106</v>
      </c>
      <c r="H35" s="268">
        <v>27.05</v>
      </c>
      <c r="J35" s="172">
        <v>73.039066463723998</v>
      </c>
      <c r="K35" s="173">
        <v>0.48706240487062402</v>
      </c>
      <c r="L35" s="173">
        <v>14.084221207508879</v>
      </c>
      <c r="M35" s="173">
        <v>1.2176560121765601</v>
      </c>
      <c r="N35" s="173">
        <v>5.0735667174023336E-2</v>
      </c>
      <c r="O35" s="173">
        <v>0.28411973617453068</v>
      </c>
      <c r="P35" s="173">
        <v>1.1364789446981227</v>
      </c>
      <c r="Q35" s="173">
        <v>4.4647387113140535</v>
      </c>
      <c r="R35" s="173">
        <v>5.1040081177067478</v>
      </c>
      <c r="S35" s="173">
        <v>0.13191273465246067</v>
      </c>
      <c r="U35" s="174">
        <f t="shared" si="2"/>
        <v>100.00000000000001</v>
      </c>
      <c r="V35" s="173">
        <f t="shared" si="3"/>
        <v>9.5687468290208013</v>
      </c>
      <c r="AB35" s="174">
        <v>97</v>
      </c>
      <c r="AC35" s="174">
        <v>199</v>
      </c>
      <c r="AD35" s="174">
        <v>31</v>
      </c>
      <c r="AE35" s="174">
        <v>189</v>
      </c>
      <c r="AH35" s="151">
        <v>4.4000000000000004</v>
      </c>
      <c r="AI35" s="174">
        <v>1440</v>
      </c>
      <c r="AJ35" s="151"/>
      <c r="AM35" s="158"/>
      <c r="AN35" s="158"/>
      <c r="AW35" s="158"/>
      <c r="AX35" s="150">
        <v>2</v>
      </c>
    </row>
    <row r="36" spans="1:50" ht="14.25">
      <c r="A36" s="142">
        <v>92812</v>
      </c>
      <c r="B36" s="142" t="s">
        <v>1390</v>
      </c>
      <c r="C36" s="142" t="s">
        <v>1389</v>
      </c>
      <c r="D36" s="171" t="s">
        <v>422</v>
      </c>
      <c r="E36" s="142">
        <v>37</v>
      </c>
      <c r="F36" s="268">
        <v>46.166666666666664</v>
      </c>
      <c r="G36" s="63">
        <v>106</v>
      </c>
      <c r="H36" s="268">
        <v>28.566666666666666</v>
      </c>
      <c r="J36" s="172">
        <v>73.526128868594611</v>
      </c>
      <c r="K36" s="173">
        <v>0.47691527143581935</v>
      </c>
      <c r="L36" s="173">
        <v>14.45966514459665</v>
      </c>
      <c r="M36" s="173">
        <v>0.44647387113140535</v>
      </c>
      <c r="N36" s="173">
        <v>3.0441400304414001E-2</v>
      </c>
      <c r="O36" s="173">
        <v>0.18264840182648401</v>
      </c>
      <c r="P36" s="173">
        <v>1.004566210045662</v>
      </c>
      <c r="Q36" s="173">
        <v>4.4444444444444438</v>
      </c>
      <c r="R36" s="173">
        <v>5.3373921867072545</v>
      </c>
      <c r="S36" s="173">
        <v>9.1324200913242004E-2</v>
      </c>
      <c r="U36" s="174">
        <f t="shared" si="2"/>
        <v>99.999999999999986</v>
      </c>
      <c r="V36" s="173">
        <f t="shared" si="3"/>
        <v>9.7818366311516982</v>
      </c>
      <c r="AB36" s="174">
        <v>95</v>
      </c>
      <c r="AC36" s="174">
        <v>198</v>
      </c>
      <c r="AD36" s="174">
        <v>29</v>
      </c>
      <c r="AE36" s="174">
        <v>156</v>
      </c>
      <c r="AH36" s="151">
        <v>4.7</v>
      </c>
      <c r="AI36" s="174">
        <v>1428</v>
      </c>
      <c r="AJ36" s="151"/>
      <c r="AM36" s="158"/>
      <c r="AN36" s="158"/>
      <c r="AW36" s="158"/>
      <c r="AX36" s="150">
        <v>2</v>
      </c>
    </row>
    <row r="37" spans="1:50" ht="14.25">
      <c r="A37" s="63">
        <v>92806</v>
      </c>
      <c r="B37" s="142" t="s">
        <v>1386</v>
      </c>
      <c r="D37" s="171" t="s">
        <v>422</v>
      </c>
      <c r="E37" s="142">
        <v>37</v>
      </c>
      <c r="F37" s="268">
        <v>45.733333333333334</v>
      </c>
      <c r="G37" s="63">
        <v>106</v>
      </c>
      <c r="H37" s="268">
        <v>28.56</v>
      </c>
      <c r="J37" s="172">
        <v>73.764992884732663</v>
      </c>
      <c r="K37" s="173">
        <v>0.49806871315307993</v>
      </c>
      <c r="L37" s="173">
        <v>14.271193331978045</v>
      </c>
      <c r="M37" s="173">
        <v>0.60988005692213865</v>
      </c>
      <c r="N37" s="173">
        <v>8.1317340922951828E-2</v>
      </c>
      <c r="O37" s="173">
        <v>0.30494002846106932</v>
      </c>
      <c r="P37" s="173">
        <v>1.0672900996137429</v>
      </c>
      <c r="Q37" s="173">
        <v>4.0557023785322226</v>
      </c>
      <c r="R37" s="173">
        <v>5.2246391542996546</v>
      </c>
      <c r="S37" s="173">
        <v>0.12197601138442773</v>
      </c>
      <c r="U37" s="174">
        <f t="shared" si="2"/>
        <v>99.999999999999986</v>
      </c>
      <c r="V37" s="173">
        <f t="shared" si="3"/>
        <v>9.2803415328318763</v>
      </c>
      <c r="AB37" s="174">
        <v>100</v>
      </c>
      <c r="AC37" s="174">
        <v>207</v>
      </c>
      <c r="AD37" s="174">
        <v>33</v>
      </c>
      <c r="AE37" s="174">
        <v>159</v>
      </c>
      <c r="AH37" s="151">
        <v>4.4000000000000004</v>
      </c>
      <c r="AI37" s="174">
        <v>1463</v>
      </c>
      <c r="AJ37" s="151">
        <v>51.6</v>
      </c>
      <c r="AK37" s="142">
        <v>95</v>
      </c>
      <c r="AL37" s="142">
        <v>39</v>
      </c>
      <c r="AM37" s="158">
        <v>5.86</v>
      </c>
      <c r="AN37" s="158">
        <v>1.24</v>
      </c>
      <c r="AP37" s="142">
        <v>0.8</v>
      </c>
      <c r="AW37" s="158">
        <v>3.4</v>
      </c>
      <c r="AX37" s="150">
        <v>2</v>
      </c>
    </row>
    <row r="38" spans="1:50">
      <c r="A38" s="142">
        <v>92821</v>
      </c>
      <c r="B38" s="142" t="s">
        <v>1386</v>
      </c>
      <c r="D38" s="171" t="s">
        <v>422</v>
      </c>
      <c r="F38" s="63"/>
      <c r="G38" s="63"/>
      <c r="H38" s="63"/>
      <c r="J38" s="172">
        <v>74.707307226483664</v>
      </c>
      <c r="K38" s="173">
        <v>0.49454985870004053</v>
      </c>
      <c r="L38" s="173">
        <v>12.868389180460237</v>
      </c>
      <c r="M38" s="173">
        <v>0.96891400888171197</v>
      </c>
      <c r="N38" s="173">
        <v>5.0464271295922507E-2</v>
      </c>
      <c r="O38" s="173">
        <v>0.22204279370205901</v>
      </c>
      <c r="P38" s="173">
        <v>1.0193782801776345</v>
      </c>
      <c r="Q38" s="173">
        <v>4.7234557932983456</v>
      </c>
      <c r="R38" s="173">
        <v>4.733548647557531</v>
      </c>
      <c r="S38" s="173">
        <v>0.21194993944287449</v>
      </c>
      <c r="U38" s="174">
        <f t="shared" si="2"/>
        <v>100.00000000000001</v>
      </c>
      <c r="V38" s="173">
        <f t="shared" si="3"/>
        <v>9.4570044408558758</v>
      </c>
      <c r="AB38" s="174">
        <v>91</v>
      </c>
      <c r="AC38" s="174">
        <v>207</v>
      </c>
      <c r="AD38" s="174">
        <v>28</v>
      </c>
      <c r="AE38" s="174">
        <v>152</v>
      </c>
      <c r="AH38" s="151">
        <v>4.5</v>
      </c>
      <c r="AI38" s="174">
        <v>1400</v>
      </c>
      <c r="AX38" s="150">
        <v>2</v>
      </c>
    </row>
    <row r="39" spans="1:50" ht="14.25">
      <c r="A39" s="142">
        <v>92807</v>
      </c>
      <c r="B39" s="142" t="s">
        <v>1390</v>
      </c>
      <c r="D39" s="171" t="s">
        <v>422</v>
      </c>
      <c r="E39" s="142">
        <v>37</v>
      </c>
      <c r="F39" s="268">
        <v>45.6666666666667</v>
      </c>
      <c r="G39" s="63">
        <v>106</v>
      </c>
      <c r="H39" s="63">
        <v>28.833333333333332</v>
      </c>
      <c r="J39" s="172">
        <v>75.010113268608393</v>
      </c>
      <c r="K39" s="173">
        <v>0.29328478964401283</v>
      </c>
      <c r="L39" s="173">
        <v>13.713592233009706</v>
      </c>
      <c r="M39" s="173">
        <v>0.80906148867313898</v>
      </c>
      <c r="N39" s="173">
        <v>5.0566343042071187E-2</v>
      </c>
      <c r="O39" s="173">
        <v>0.26294498381877018</v>
      </c>
      <c r="P39" s="173">
        <v>0.96076051779935245</v>
      </c>
      <c r="Q39" s="173">
        <v>4.3082524271844642</v>
      </c>
      <c r="R39" s="173">
        <v>4.5307443365695788</v>
      </c>
      <c r="S39" s="173">
        <v>6.0679611650485417E-2</v>
      </c>
      <c r="U39" s="174">
        <f t="shared" si="2"/>
        <v>100</v>
      </c>
      <c r="V39" s="173">
        <f t="shared" si="3"/>
        <v>8.838996763754043</v>
      </c>
      <c r="AB39" s="174">
        <v>91</v>
      </c>
      <c r="AC39" s="174">
        <v>197</v>
      </c>
      <c r="AD39" s="174">
        <v>28</v>
      </c>
      <c r="AE39" s="174">
        <v>152</v>
      </c>
      <c r="AH39" s="151">
        <v>2.6</v>
      </c>
      <c r="AI39" s="174">
        <v>1465</v>
      </c>
      <c r="AX39" s="150">
        <v>2</v>
      </c>
    </row>
    <row r="40" spans="1:50" ht="14.25">
      <c r="A40" s="147">
        <v>92904</v>
      </c>
      <c r="B40" s="147" t="s">
        <v>1386</v>
      </c>
      <c r="C40" s="147" t="s">
        <v>1387</v>
      </c>
      <c r="D40" s="171" t="s">
        <v>422</v>
      </c>
      <c r="E40" s="147">
        <v>37</v>
      </c>
      <c r="F40" s="269">
        <v>47.81</v>
      </c>
      <c r="G40" s="129">
        <v>106</v>
      </c>
      <c r="H40" s="269">
        <v>27.076666666666668</v>
      </c>
      <c r="I40" s="147"/>
      <c r="J40" s="175">
        <v>75.311266322502277</v>
      </c>
      <c r="K40" s="176">
        <v>0.86041097277052325</v>
      </c>
      <c r="L40" s="176">
        <v>12.491142828221479</v>
      </c>
      <c r="M40" s="176">
        <v>3.0367446097783173E-2</v>
      </c>
      <c r="N40" s="176">
        <v>3.0367446097783173E-2</v>
      </c>
      <c r="O40" s="176">
        <v>0.11134730235853831</v>
      </c>
      <c r="P40" s="176">
        <v>0.91102338293349516</v>
      </c>
      <c r="Q40" s="176">
        <v>4.6867091810912029</v>
      </c>
      <c r="R40" s="176">
        <v>5.4256503694705938</v>
      </c>
      <c r="S40" s="176">
        <v>0.14171474845632148</v>
      </c>
      <c r="T40" s="147"/>
      <c r="U40" s="177">
        <f t="shared" si="2"/>
        <v>100</v>
      </c>
      <c r="V40" s="176">
        <f t="shared" si="3"/>
        <v>10.112359550561797</v>
      </c>
      <c r="W40" s="147"/>
      <c r="X40" s="147"/>
      <c r="Y40" s="147"/>
      <c r="Z40" s="147"/>
      <c r="AA40" s="147"/>
      <c r="AB40" s="177">
        <v>93</v>
      </c>
      <c r="AC40" s="177">
        <v>175</v>
      </c>
      <c r="AD40" s="177">
        <v>30</v>
      </c>
      <c r="AE40" s="177">
        <v>244</v>
      </c>
      <c r="AF40" s="147"/>
      <c r="AG40" s="147"/>
      <c r="AH40" s="169">
        <v>6.2</v>
      </c>
      <c r="AI40" s="177">
        <v>1449</v>
      </c>
      <c r="AJ40" s="147"/>
      <c r="AK40" s="147"/>
      <c r="AL40" s="147"/>
      <c r="AM40" s="147"/>
      <c r="AN40" s="147"/>
      <c r="AO40" s="147"/>
      <c r="AP40" s="147"/>
      <c r="AQ40" s="147"/>
      <c r="AR40" s="147"/>
      <c r="AS40" s="147"/>
      <c r="AT40" s="147"/>
      <c r="AU40" s="147"/>
      <c r="AV40" s="147"/>
      <c r="AW40" s="147"/>
      <c r="AX40" s="167">
        <v>2</v>
      </c>
    </row>
    <row r="41" spans="1:50">
      <c r="A41" s="142" t="s">
        <v>983</v>
      </c>
    </row>
    <row r="42" spans="1:50">
      <c r="A42" s="178" t="s">
        <v>1034</v>
      </c>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147"/>
      <c r="AJ42" s="147"/>
      <c r="AK42" s="147"/>
      <c r="AL42" s="147"/>
      <c r="AM42" s="147"/>
      <c r="AN42" s="147"/>
      <c r="AO42" s="147"/>
      <c r="AP42" s="147"/>
      <c r="AQ42" s="147"/>
      <c r="AR42" s="147"/>
      <c r="AS42" s="147"/>
      <c r="AT42" s="147"/>
      <c r="AU42" s="147"/>
      <c r="AV42" s="147"/>
      <c r="AW42" s="147"/>
      <c r="AX42" s="167"/>
    </row>
    <row r="44" spans="1:50" ht="13.5" thickBot="1">
      <c r="A44" s="170" t="s">
        <v>1312</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2"/>
      <c r="AL44" s="162"/>
      <c r="AM44" s="162"/>
      <c r="AN44" s="162"/>
      <c r="AO44" s="162"/>
      <c r="AP44" s="162"/>
      <c r="AQ44" s="162"/>
      <c r="AR44" s="162"/>
      <c r="AS44" s="162"/>
      <c r="AT44" s="162"/>
      <c r="AU44" s="162"/>
      <c r="AV44" s="162"/>
      <c r="AW44" s="162"/>
      <c r="AX44" s="162"/>
    </row>
    <row r="45" spans="1:50" ht="15" thickTop="1">
      <c r="A45" s="57" t="s">
        <v>0</v>
      </c>
      <c r="D45" s="78" t="s">
        <v>468</v>
      </c>
      <c r="E45" s="278" t="s">
        <v>96</v>
      </c>
      <c r="F45" s="278"/>
      <c r="G45" s="278" t="s">
        <v>97</v>
      </c>
      <c r="H45" s="278"/>
      <c r="I45" s="119"/>
      <c r="J45" s="157"/>
      <c r="K45" s="149"/>
      <c r="L45" s="157"/>
      <c r="M45" s="157"/>
      <c r="N45" s="157"/>
      <c r="O45" s="157"/>
      <c r="P45" s="157"/>
      <c r="Q45" s="157"/>
      <c r="R45" s="157"/>
      <c r="S45" s="157"/>
      <c r="T45" s="157"/>
      <c r="U45" s="157"/>
      <c r="V45" s="157"/>
      <c r="W45" s="157"/>
      <c r="X45" s="157"/>
      <c r="Y45" s="157"/>
      <c r="Z45" s="56"/>
      <c r="AA45" s="153"/>
      <c r="AB45" s="153"/>
      <c r="AC45" s="153"/>
      <c r="AD45" s="153"/>
      <c r="AE45" s="153"/>
      <c r="AF45" s="153"/>
      <c r="AG45" s="153"/>
      <c r="AH45" s="153"/>
      <c r="AI45" s="153"/>
      <c r="AJ45" s="153"/>
      <c r="AK45" s="153"/>
      <c r="AL45" s="153"/>
      <c r="AM45" s="153"/>
      <c r="AN45" s="153"/>
      <c r="AO45" s="153"/>
      <c r="AP45" s="153"/>
      <c r="AQ45" s="153"/>
      <c r="AR45" s="153"/>
      <c r="AS45" s="153"/>
      <c r="AT45" s="153"/>
      <c r="AU45" s="153"/>
      <c r="AV45" s="153"/>
    </row>
    <row r="46" spans="1:50" ht="15">
      <c r="A46" s="79" t="s">
        <v>99</v>
      </c>
      <c r="B46" s="50" t="s">
        <v>101</v>
      </c>
      <c r="C46" s="50" t="s">
        <v>102</v>
      </c>
      <c r="D46" s="75" t="s">
        <v>103</v>
      </c>
      <c r="E46" s="50" t="s">
        <v>104</v>
      </c>
      <c r="F46" s="52" t="s">
        <v>105</v>
      </c>
      <c r="G46" s="51" t="s">
        <v>104</v>
      </c>
      <c r="H46" s="52" t="s">
        <v>105</v>
      </c>
      <c r="I46" s="80"/>
      <c r="J46" s="255" t="s">
        <v>1310</v>
      </c>
      <c r="K46" s="255" t="s">
        <v>13</v>
      </c>
      <c r="L46" s="255" t="s">
        <v>375</v>
      </c>
      <c r="M46" s="255" t="s">
        <v>7</v>
      </c>
      <c r="N46" s="255" t="s">
        <v>15</v>
      </c>
      <c r="O46" s="255" t="s">
        <v>10</v>
      </c>
      <c r="P46" s="255" t="s">
        <v>12</v>
      </c>
      <c r="Q46" s="255" t="s">
        <v>346</v>
      </c>
      <c r="R46" s="255" t="s">
        <v>20</v>
      </c>
      <c r="S46" s="255" t="s">
        <v>19</v>
      </c>
      <c r="T46" s="255" t="s">
        <v>6</v>
      </c>
      <c r="U46" s="255" t="s">
        <v>26</v>
      </c>
      <c r="V46" s="255" t="s">
        <v>14</v>
      </c>
      <c r="W46" s="255" t="s">
        <v>1311</v>
      </c>
      <c r="X46" s="255" t="s">
        <v>9</v>
      </c>
      <c r="Y46" s="255" t="s">
        <v>374</v>
      </c>
      <c r="Z46" s="255" t="s">
        <v>16</v>
      </c>
      <c r="AA46" s="255" t="s">
        <v>347</v>
      </c>
      <c r="AB46" s="255" t="s">
        <v>24</v>
      </c>
      <c r="AC46" s="255" t="s">
        <v>376</v>
      </c>
      <c r="AD46" s="255" t="s">
        <v>25</v>
      </c>
      <c r="AE46" s="255" t="s">
        <v>8</v>
      </c>
      <c r="AF46" s="255" t="s">
        <v>17</v>
      </c>
      <c r="AG46" s="255" t="s">
        <v>11</v>
      </c>
      <c r="AH46" s="255" t="s">
        <v>18</v>
      </c>
      <c r="AI46" s="255"/>
      <c r="AJ46" s="255" t="s">
        <v>21</v>
      </c>
      <c r="AK46" s="255" t="s">
        <v>22</v>
      </c>
      <c r="AL46" s="255" t="s">
        <v>349</v>
      </c>
      <c r="AM46" s="255" t="s">
        <v>23</v>
      </c>
      <c r="AN46" s="255" t="s">
        <v>350</v>
      </c>
      <c r="AO46" s="255" t="s">
        <v>351</v>
      </c>
      <c r="AP46" s="255" t="s">
        <v>352</v>
      </c>
      <c r="AQ46" s="255" t="s">
        <v>353</v>
      </c>
      <c r="AR46" s="255" t="s">
        <v>354</v>
      </c>
      <c r="AS46" s="255" t="s">
        <v>355</v>
      </c>
      <c r="AT46" s="255" t="s">
        <v>357</v>
      </c>
      <c r="AU46" s="255" t="s">
        <v>358</v>
      </c>
      <c r="AV46" s="255" t="s">
        <v>479</v>
      </c>
      <c r="AW46" s="50"/>
      <c r="AX46" s="74" t="s">
        <v>948</v>
      </c>
    </row>
    <row r="47" spans="1:50">
      <c r="A47" s="130"/>
      <c r="B47" s="66" t="s">
        <v>426</v>
      </c>
      <c r="AW47" s="151"/>
    </row>
    <row r="48" spans="1:50">
      <c r="A48" s="130" t="s">
        <v>45</v>
      </c>
      <c r="B48" s="159" t="s">
        <v>242</v>
      </c>
      <c r="C48" s="142" t="s">
        <v>416</v>
      </c>
      <c r="D48" s="156"/>
      <c r="E48" s="142">
        <v>37</v>
      </c>
      <c r="F48" s="152">
        <v>48.53</v>
      </c>
      <c r="G48" s="142">
        <v>106</v>
      </c>
      <c r="H48" s="152">
        <v>30.76</v>
      </c>
      <c r="J48" s="143">
        <v>4.9317542014222999</v>
      </c>
      <c r="K48" s="43">
        <v>1168.78433903172</v>
      </c>
      <c r="L48" s="6">
        <v>4.13752903194076E-2</v>
      </c>
      <c r="M48" s="58">
        <v>23.901770344495286</v>
      </c>
      <c r="N48" s="6">
        <v>0.87082073480788103</v>
      </c>
      <c r="O48" s="58">
        <v>44.298138630245603</v>
      </c>
      <c r="P48" s="58">
        <v>21.2207991376937</v>
      </c>
      <c r="Q48" s="6">
        <v>5.3202513570662697</v>
      </c>
      <c r="R48" s="6">
        <v>1.5725089088343001</v>
      </c>
      <c r="S48" s="58">
        <v>13.885239176077199</v>
      </c>
      <c r="T48" s="58">
        <v>18.344332406084</v>
      </c>
      <c r="U48" s="58">
        <v>10.035556957795199</v>
      </c>
      <c r="V48" s="58">
        <v>59.370211520703599</v>
      </c>
      <c r="W48" s="6">
        <v>0.17766272736341773</v>
      </c>
      <c r="X48" s="58">
        <v>16.321022735823998</v>
      </c>
      <c r="Y48" s="58">
        <v>1.34245366511179</v>
      </c>
      <c r="Z48" s="43">
        <v>738.06191061844595</v>
      </c>
      <c r="AA48" s="6">
        <v>0.716174713441045</v>
      </c>
      <c r="AB48" s="6">
        <v>4.3538607508926299</v>
      </c>
      <c r="AC48" s="6">
        <v>0.26289871202100001</v>
      </c>
      <c r="AD48" s="6">
        <v>1.17602273790854</v>
      </c>
      <c r="AE48" s="144">
        <v>174.44174371628699</v>
      </c>
      <c r="AF48" s="58">
        <v>25.538440375890001</v>
      </c>
      <c r="AG48" s="43">
        <v>90.749681492951098</v>
      </c>
      <c r="AH48" s="43">
        <v>225.006072470585</v>
      </c>
      <c r="AI48" s="6"/>
      <c r="AJ48" s="43">
        <v>37.116509094095498</v>
      </c>
      <c r="AK48" s="43">
        <v>76.597138268937599</v>
      </c>
      <c r="AL48" s="43">
        <v>9.2478326791808492</v>
      </c>
      <c r="AM48" s="43">
        <v>36.7368968290575</v>
      </c>
      <c r="AN48" s="58">
        <v>6.9294343967387499</v>
      </c>
      <c r="AO48" s="58">
        <v>1.83476811239247</v>
      </c>
      <c r="AP48" s="58">
        <v>5.9174837585478697</v>
      </c>
      <c r="AQ48" s="58">
        <v>0.82958003971635597</v>
      </c>
      <c r="AR48" s="58">
        <v>4.6657771271062503</v>
      </c>
      <c r="AS48" s="58">
        <v>0.90758372792958697</v>
      </c>
      <c r="AT48" s="58">
        <v>0.35017389884655298</v>
      </c>
      <c r="AU48" s="58">
        <v>2.31970595313221</v>
      </c>
      <c r="AV48" s="58">
        <v>0.35063432904671199</v>
      </c>
      <c r="AW48"/>
      <c r="AX48" s="150">
        <v>1</v>
      </c>
    </row>
    <row r="49" spans="1:50">
      <c r="A49" s="130" t="s">
        <v>44</v>
      </c>
      <c r="B49" s="159" t="s">
        <v>54</v>
      </c>
      <c r="C49" s="142" t="s">
        <v>243</v>
      </c>
      <c r="D49" s="156">
        <v>31.13</v>
      </c>
      <c r="E49" s="142">
        <v>37</v>
      </c>
      <c r="F49" s="152">
        <v>48.41</v>
      </c>
      <c r="G49" s="142">
        <v>106</v>
      </c>
      <c r="H49" s="152">
        <v>32.53</v>
      </c>
      <c r="J49" s="6">
        <v>0.42195642841646358</v>
      </c>
      <c r="K49" s="43">
        <v>1033.3992912236399</v>
      </c>
      <c r="L49" s="6">
        <v>1.3427741478818299E-2</v>
      </c>
      <c r="M49" s="58">
        <v>13.292330522899496</v>
      </c>
      <c r="N49" s="6">
        <v>0.45388794683788503</v>
      </c>
      <c r="O49" s="58">
        <v>17.611362837607299</v>
      </c>
      <c r="P49" s="58">
        <v>18.8685771864046</v>
      </c>
      <c r="Q49" s="6">
        <v>4.4133148971533602</v>
      </c>
      <c r="R49" s="6">
        <v>1.12785909194333</v>
      </c>
      <c r="S49" s="58">
        <v>9.9575550973181901</v>
      </c>
      <c r="T49" s="58">
        <v>8.4510941774756496</v>
      </c>
      <c r="U49" s="58">
        <v>9.6024942693222499</v>
      </c>
      <c r="V49" s="58">
        <v>50.450210509898596</v>
      </c>
      <c r="W49" s="6">
        <v>1.6217502167985526E-2</v>
      </c>
      <c r="X49" s="58">
        <v>6.3690723296024103</v>
      </c>
      <c r="Y49" s="58">
        <v>0.98176135573131096</v>
      </c>
      <c r="Z49" s="43">
        <v>506.499084834028</v>
      </c>
      <c r="AA49" s="6">
        <v>0.59405460060427695</v>
      </c>
      <c r="AB49" s="6">
        <v>3.1501779281546201</v>
      </c>
      <c r="AC49" s="6">
        <v>0.27348845124089599</v>
      </c>
      <c r="AD49" s="6">
        <v>1.1164159125633399</v>
      </c>
      <c r="AE49" s="58">
        <v>72.367969209820799</v>
      </c>
      <c r="AF49" s="58">
        <v>17.030891746911198</v>
      </c>
      <c r="AG49" s="43">
        <v>81.418405340020996</v>
      </c>
      <c r="AH49" s="43">
        <v>158.910169133068</v>
      </c>
      <c r="AI49" s="6"/>
      <c r="AJ49" s="43">
        <v>29.296699930212998</v>
      </c>
      <c r="AK49" s="43">
        <v>59.920056103631502</v>
      </c>
      <c r="AL49" s="43">
        <v>7.2228810793756004</v>
      </c>
      <c r="AM49" s="43">
        <v>28.795502432137699</v>
      </c>
      <c r="AN49" s="58">
        <v>5.4363348843380699</v>
      </c>
      <c r="AO49" s="58">
        <v>1.5240766749824199</v>
      </c>
      <c r="AP49" s="58">
        <v>4.5255860694542198</v>
      </c>
      <c r="AQ49" s="58">
        <v>0.61865537966389095</v>
      </c>
      <c r="AR49" s="58">
        <v>3.2004814126847401</v>
      </c>
      <c r="AS49" s="58">
        <v>0.56577479061753999</v>
      </c>
      <c r="AT49" s="58">
        <v>0.218740456846507</v>
      </c>
      <c r="AU49" s="58">
        <v>1.3393906594390399</v>
      </c>
      <c r="AV49" s="58">
        <v>0.217771712948063</v>
      </c>
      <c r="AW49"/>
      <c r="AX49" s="150">
        <v>1</v>
      </c>
    </row>
    <row r="50" spans="1:50">
      <c r="A50" s="130" t="s">
        <v>42</v>
      </c>
      <c r="B50" s="159" t="s">
        <v>425</v>
      </c>
      <c r="C50" s="142" t="s">
        <v>243</v>
      </c>
      <c r="D50" s="156">
        <v>31.97</v>
      </c>
      <c r="E50" s="142">
        <v>37</v>
      </c>
      <c r="F50" s="152">
        <v>46.29</v>
      </c>
      <c r="G50" s="142">
        <v>106</v>
      </c>
      <c r="H50" s="152">
        <v>30.48</v>
      </c>
      <c r="J50" s="6">
        <v>0.11162178500043501</v>
      </c>
      <c r="K50" s="43">
        <v>1241.30536703648</v>
      </c>
      <c r="L50" s="6">
        <v>2.5402444363305599E-3</v>
      </c>
      <c r="M50" s="58">
        <v>6.5313294501311452</v>
      </c>
      <c r="N50" s="6">
        <v>0.698055892385538</v>
      </c>
      <c r="O50" s="58">
        <v>2.8775842647839198</v>
      </c>
      <c r="P50" s="58">
        <v>16.328118239762802</v>
      </c>
      <c r="Q50" s="6">
        <v>5.5628657870660803</v>
      </c>
      <c r="R50" s="6">
        <v>1.2214173755779001</v>
      </c>
      <c r="S50" s="58">
        <v>17.483652180846601</v>
      </c>
      <c r="T50" s="58">
        <v>3.8910448573447698</v>
      </c>
      <c r="U50" s="58">
        <v>13.997924237040101</v>
      </c>
      <c r="V50" s="58">
        <v>81.937919235605605</v>
      </c>
      <c r="W50" s="6">
        <v>7.3408246158060625E-3</v>
      </c>
      <c r="X50" s="58">
        <v>3.52694135505108</v>
      </c>
      <c r="Y50" s="58">
        <v>1.1686774458190901</v>
      </c>
      <c r="Z50" s="43">
        <v>241.765411188531</v>
      </c>
      <c r="AA50" s="6">
        <v>1.1417279912503999</v>
      </c>
      <c r="AB50" s="6">
        <v>6.6936696275458099</v>
      </c>
      <c r="AC50" s="6">
        <v>0.385071380493264</v>
      </c>
      <c r="AD50" s="6">
        <v>2.1651497310993499</v>
      </c>
      <c r="AE50" s="58">
        <v>11.2263646364053</v>
      </c>
      <c r="AF50" s="58">
        <v>25.6737280306257</v>
      </c>
      <c r="AG50" s="43">
        <v>55.987185125996596</v>
      </c>
      <c r="AH50" s="43">
        <v>209.435511258969</v>
      </c>
      <c r="AI50" s="6"/>
      <c r="AJ50" s="43">
        <v>42.1063349160816</v>
      </c>
      <c r="AK50" s="43">
        <v>82.139568132239006</v>
      </c>
      <c r="AL50" s="43">
        <v>9.2116572781789898</v>
      </c>
      <c r="AM50" s="43">
        <v>32.747563111772699</v>
      </c>
      <c r="AN50" s="58">
        <v>5.8603542831214401</v>
      </c>
      <c r="AO50" s="58">
        <v>1.16500106129718</v>
      </c>
      <c r="AP50" s="58">
        <v>4.7293538251908904</v>
      </c>
      <c r="AQ50" s="58">
        <v>0.71711644456909196</v>
      </c>
      <c r="AR50" s="58">
        <v>4.1237336496097798</v>
      </c>
      <c r="AS50" s="58">
        <v>0.83698120918594399</v>
      </c>
      <c r="AT50" s="58">
        <v>0.40696937142412498</v>
      </c>
      <c r="AU50" s="58">
        <v>2.8350766019640101</v>
      </c>
      <c r="AV50" s="58">
        <v>0.43044082716916499</v>
      </c>
      <c r="AW50"/>
      <c r="AX50" s="150">
        <v>1</v>
      </c>
    </row>
    <row r="51" spans="1:50">
      <c r="A51" s="130" t="s">
        <v>43</v>
      </c>
      <c r="B51" s="159" t="s">
        <v>363</v>
      </c>
      <c r="C51" s="142" t="s">
        <v>243</v>
      </c>
      <c r="D51" s="156">
        <v>32.57</v>
      </c>
      <c r="E51" s="142">
        <v>37</v>
      </c>
      <c r="F51" s="152">
        <v>48.86</v>
      </c>
      <c r="G51" s="142">
        <v>106</v>
      </c>
      <c r="H51" s="152">
        <v>33.47</v>
      </c>
      <c r="J51" s="6">
        <v>0.37019574035323599</v>
      </c>
      <c r="K51" s="43">
        <v>1566.0081010848</v>
      </c>
      <c r="L51" s="6">
        <v>3.9311979449350998E-2</v>
      </c>
      <c r="M51" s="58">
        <v>7.9058303736159612</v>
      </c>
      <c r="N51" s="6">
        <v>0.603176622945923</v>
      </c>
      <c r="O51" s="58">
        <v>2.94013241482488</v>
      </c>
      <c r="P51" s="58">
        <v>18.000196560468702</v>
      </c>
      <c r="Q51" s="6">
        <v>8.0229804614601594</v>
      </c>
      <c r="R51" s="6">
        <v>1.1769205418553801</v>
      </c>
      <c r="S51" s="58">
        <v>19.937684694514399</v>
      </c>
      <c r="T51" s="58">
        <v>3.9044761957115699</v>
      </c>
      <c r="U51" s="58">
        <v>14.224099659851399</v>
      </c>
      <c r="V51" s="58">
        <v>92.2062702333223</v>
      </c>
      <c r="W51" s="6">
        <v>0</v>
      </c>
      <c r="X51" s="58">
        <v>3.2707927656679998</v>
      </c>
      <c r="Y51" s="58">
        <v>1.3215477798169799</v>
      </c>
      <c r="Z51" s="43">
        <v>414.93439162013698</v>
      </c>
      <c r="AA51" s="6">
        <v>1.1143464133263601</v>
      </c>
      <c r="AB51" s="6">
        <v>5.8196225489686499</v>
      </c>
      <c r="AC51" s="6">
        <v>0.33086906522033099</v>
      </c>
      <c r="AD51" s="6">
        <v>1.73511701271386</v>
      </c>
      <c r="AE51" s="58">
        <v>10.609461693591699</v>
      </c>
      <c r="AF51" s="58">
        <v>24.818947417490499</v>
      </c>
      <c r="AG51" s="43">
        <v>70.253940314642904</v>
      </c>
      <c r="AH51" s="43">
        <v>339.60542666099502</v>
      </c>
      <c r="AI51" s="6"/>
      <c r="AJ51" s="43">
        <v>48.1308326146589</v>
      </c>
      <c r="AK51" s="43">
        <v>96.464566875446494</v>
      </c>
      <c r="AL51" s="43">
        <v>10.9579720762062</v>
      </c>
      <c r="AM51" s="43">
        <v>39.929676884311803</v>
      </c>
      <c r="AN51" s="58">
        <v>6.5306792965017904</v>
      </c>
      <c r="AO51" s="58">
        <v>1.53427517095827</v>
      </c>
      <c r="AP51" s="58">
        <v>5.1889700868729296</v>
      </c>
      <c r="AQ51" s="58">
        <v>0.72576520851094295</v>
      </c>
      <c r="AR51" s="58">
        <v>4.1439473899642998</v>
      </c>
      <c r="AS51" s="58">
        <v>0.83695694530015796</v>
      </c>
      <c r="AT51" s="58">
        <v>0.39881650551009801</v>
      </c>
      <c r="AU51" s="58">
        <v>2.6123997804889001</v>
      </c>
      <c r="AV51" s="58">
        <v>0.407302692191088</v>
      </c>
      <c r="AW51"/>
      <c r="AX51" s="150">
        <v>1</v>
      </c>
    </row>
    <row r="52" spans="1:50">
      <c r="A52" s="130" t="s">
        <v>392</v>
      </c>
      <c r="B52" s="142" t="s">
        <v>162</v>
      </c>
      <c r="C52" s="142" t="s">
        <v>393</v>
      </c>
      <c r="D52" s="156">
        <v>32.5</v>
      </c>
      <c r="E52" s="142">
        <v>37</v>
      </c>
      <c r="F52" s="152">
        <v>51.1</v>
      </c>
      <c r="G52" s="142">
        <v>106</v>
      </c>
      <c r="H52" s="130">
        <v>32.67</v>
      </c>
      <c r="J52" s="58">
        <v>0.89699130440702701</v>
      </c>
      <c r="K52" s="43">
        <v>1500.5445546408482</v>
      </c>
      <c r="L52" s="264" t="s">
        <v>1314</v>
      </c>
      <c r="M52" s="58">
        <v>1.1673595095825728</v>
      </c>
      <c r="N52" s="6">
        <v>0.883420901751372</v>
      </c>
      <c r="O52" s="58">
        <v>3.8912194575379999</v>
      </c>
      <c r="P52" s="58">
        <v>17.3341791335659</v>
      </c>
      <c r="Q52" s="6">
        <v>7.47821943920564</v>
      </c>
      <c r="R52" s="6">
        <v>0.60091678503903401</v>
      </c>
      <c r="S52" s="6">
        <v>21.8022477703934</v>
      </c>
      <c r="T52" s="58">
        <v>2.3868946274955527</v>
      </c>
      <c r="U52" s="58">
        <v>15.8054183059823</v>
      </c>
      <c r="V52" s="58">
        <v>95.122717623400206</v>
      </c>
      <c r="W52" s="6">
        <v>8.3542410782065396E-2</v>
      </c>
      <c r="X52" s="6">
        <v>3.0592651617261875</v>
      </c>
      <c r="Y52" s="6">
        <v>1.3310485034413788</v>
      </c>
      <c r="Z52" s="43">
        <v>305.28571974273314</v>
      </c>
      <c r="AA52" s="6">
        <v>1.37064940203773</v>
      </c>
      <c r="AB52" s="6">
        <v>7.0973998563518599</v>
      </c>
      <c r="AC52" s="6">
        <v>0.43356175379038597</v>
      </c>
      <c r="AD52" s="6">
        <v>2.0868256473338</v>
      </c>
      <c r="AE52" s="43">
        <v>11.5227883445454</v>
      </c>
      <c r="AF52" s="58">
        <v>29.6023967586993</v>
      </c>
      <c r="AG52" s="43">
        <v>71.329293859211305</v>
      </c>
      <c r="AH52" s="43">
        <v>312.40033392093062</v>
      </c>
      <c r="AI52"/>
      <c r="AJ52" s="43">
        <v>62.030596209147298</v>
      </c>
      <c r="AK52" s="43">
        <v>109.132083653804</v>
      </c>
      <c r="AL52" s="43">
        <v>13.7362186644768</v>
      </c>
      <c r="AM52" s="43">
        <v>52.019378435043599</v>
      </c>
      <c r="AN52" s="58">
        <v>8.4578970869666499</v>
      </c>
      <c r="AO52" s="58">
        <v>1.9004134753250701</v>
      </c>
      <c r="AP52" s="58">
        <v>6.1585952038452598</v>
      </c>
      <c r="AQ52" s="58">
        <v>0.92291734895720401</v>
      </c>
      <c r="AR52" s="58">
        <v>5.1794861784221196</v>
      </c>
      <c r="AS52" s="58">
        <v>1.0238922118642499</v>
      </c>
      <c r="AT52" s="58">
        <v>0.46191252715271303</v>
      </c>
      <c r="AU52" s="58">
        <v>3.2891627130531198</v>
      </c>
      <c r="AV52" s="58">
        <v>0.48673286287467099</v>
      </c>
      <c r="AW52"/>
      <c r="AX52" s="150">
        <v>1</v>
      </c>
    </row>
    <row r="53" spans="1:50">
      <c r="A53" s="130" t="s">
        <v>398</v>
      </c>
      <c r="B53" s="142" t="s">
        <v>399</v>
      </c>
      <c r="C53" s="142" t="s">
        <v>393</v>
      </c>
      <c r="D53" s="156">
        <v>31.73</v>
      </c>
      <c r="E53" s="142">
        <v>37</v>
      </c>
      <c r="F53" s="130">
        <v>49.46</v>
      </c>
      <c r="G53" s="142">
        <v>106</v>
      </c>
      <c r="H53" s="130">
        <v>33.39</v>
      </c>
      <c r="J53" s="58">
        <v>0.54026274601892532</v>
      </c>
      <c r="K53" s="43">
        <v>1375.3376194201555</v>
      </c>
      <c r="L53" s="6">
        <v>4.2714575253907545E-3</v>
      </c>
      <c r="M53" s="58">
        <v>9.7760871548535633</v>
      </c>
      <c r="N53" s="6">
        <v>1.14519202016757</v>
      </c>
      <c r="O53" s="58">
        <v>26.057510795449801</v>
      </c>
      <c r="P53" s="58">
        <v>21.694061119609799</v>
      </c>
      <c r="Q53" s="6">
        <v>6.6185371759978304</v>
      </c>
      <c r="R53" s="6">
        <v>1.07829080072338</v>
      </c>
      <c r="S53" s="6">
        <v>18.324144349721799</v>
      </c>
      <c r="T53" s="58">
        <v>8.0746866994192317</v>
      </c>
      <c r="U53" s="58">
        <v>12.4130210258188</v>
      </c>
      <c r="V53" s="58">
        <v>50.099740444412099</v>
      </c>
      <c r="W53" s="6">
        <v>0.16918669277525999</v>
      </c>
      <c r="X53" s="6">
        <v>8.9460588205260496</v>
      </c>
      <c r="Y53" s="6">
        <v>1.8121380048458178</v>
      </c>
      <c r="Z53" s="43">
        <v>918.06481120666149</v>
      </c>
      <c r="AA53" s="6">
        <v>1.1424930312031201</v>
      </c>
      <c r="AB53" s="6">
        <v>6.26072275817201</v>
      </c>
      <c r="AC53" s="6">
        <v>0.123314441465462</v>
      </c>
      <c r="AD53" s="6">
        <v>1.44937181299993</v>
      </c>
      <c r="AE53" s="43">
        <v>80.769826309071206</v>
      </c>
      <c r="AF53" s="58">
        <v>26.1787951742396</v>
      </c>
      <c r="AG53" s="43">
        <v>76.702788633819836</v>
      </c>
      <c r="AH53" s="43">
        <v>274.3605643397097</v>
      </c>
      <c r="AI53"/>
      <c r="AJ53" s="43">
        <v>46.353766861517201</v>
      </c>
      <c r="AK53" s="43">
        <v>93.295444589764998</v>
      </c>
      <c r="AL53" s="43">
        <v>10.760948924349799</v>
      </c>
      <c r="AM53" s="43">
        <v>43.033130134857601</v>
      </c>
      <c r="AN53" s="58">
        <v>7.6496453431397597</v>
      </c>
      <c r="AO53" s="58">
        <v>2.0190536062300799</v>
      </c>
      <c r="AP53" s="58">
        <v>6.2007837680244204</v>
      </c>
      <c r="AQ53" s="58">
        <v>0.88866337090780201</v>
      </c>
      <c r="AR53" s="58">
        <v>4.7921125086876399</v>
      </c>
      <c r="AS53" s="58">
        <v>0.909487678078438</v>
      </c>
      <c r="AT53" s="58">
        <v>0.37253702974779102</v>
      </c>
      <c r="AU53" s="58">
        <v>2.39385719892848</v>
      </c>
      <c r="AV53" s="58">
        <v>0.343805372046392</v>
      </c>
      <c r="AW53"/>
      <c r="AX53" s="150">
        <v>1</v>
      </c>
    </row>
    <row r="54" spans="1:50">
      <c r="A54" s="130" t="s">
        <v>396</v>
      </c>
      <c r="B54" s="142" t="s">
        <v>397</v>
      </c>
      <c r="C54" s="142" t="s">
        <v>393</v>
      </c>
      <c r="D54" s="156">
        <v>32.409999999999997</v>
      </c>
      <c r="E54" s="142">
        <v>37</v>
      </c>
      <c r="F54" s="130">
        <v>49.45</v>
      </c>
      <c r="G54" s="142">
        <v>106</v>
      </c>
      <c r="H54" s="130">
        <v>33.344999999999999</v>
      </c>
      <c r="J54" s="58">
        <v>0.77547885317600485</v>
      </c>
      <c r="K54" s="43">
        <v>1405.2071659632404</v>
      </c>
      <c r="L54" s="6">
        <v>1.6393601981609562E-2</v>
      </c>
      <c r="M54" s="58">
        <v>7.224124747949566</v>
      </c>
      <c r="N54" s="6">
        <v>1.51876133721109</v>
      </c>
      <c r="O54" s="58">
        <v>5.8731962119079704</v>
      </c>
      <c r="P54" s="58">
        <v>20.540873159469001</v>
      </c>
      <c r="Q54" s="6">
        <v>6.6354667444728497</v>
      </c>
      <c r="R54" s="6">
        <v>1.47438171561069</v>
      </c>
      <c r="S54" s="6">
        <v>17.8064152226803</v>
      </c>
      <c r="T54" s="58">
        <v>4.1264189008400249</v>
      </c>
      <c r="U54" s="58">
        <v>11.8244290738965</v>
      </c>
      <c r="V54" s="58">
        <v>74.276907253972595</v>
      </c>
      <c r="W54" s="6">
        <v>4.9067951814218698E-2</v>
      </c>
      <c r="X54" s="6">
        <v>6.1211922484170476</v>
      </c>
      <c r="Y54" s="6">
        <v>1.5833746484733153</v>
      </c>
      <c r="Z54" s="43">
        <v>746.78019133984969</v>
      </c>
      <c r="AA54" s="6">
        <v>1.15137657079176</v>
      </c>
      <c r="AB54" s="6">
        <v>5.8631540182594399</v>
      </c>
      <c r="AC54" s="6">
        <v>0.23452841227167001</v>
      </c>
      <c r="AD54" s="6">
        <v>1.4626575944756</v>
      </c>
      <c r="AE54" s="43">
        <v>47.094350371588199</v>
      </c>
      <c r="AF54" s="58">
        <v>28.336990596491098</v>
      </c>
      <c r="AG54" s="43">
        <v>117.50603285212175</v>
      </c>
      <c r="AH54" s="43">
        <v>286.01723872724909</v>
      </c>
      <c r="AI54"/>
      <c r="AJ54" s="43">
        <v>47.736654017894601</v>
      </c>
      <c r="AK54" s="43">
        <v>95.908467796992198</v>
      </c>
      <c r="AL54" s="43">
        <v>11.3381799417901</v>
      </c>
      <c r="AM54" s="43">
        <v>45.147953292993101</v>
      </c>
      <c r="AN54" s="58">
        <v>7.9199606060536603</v>
      </c>
      <c r="AO54" s="58">
        <v>2.0827539278139899</v>
      </c>
      <c r="AP54" s="58">
        <v>6.3795228875078296</v>
      </c>
      <c r="AQ54" s="58">
        <v>0.90074574906882898</v>
      </c>
      <c r="AR54" s="58">
        <v>5.2745677667047799</v>
      </c>
      <c r="AS54" s="58">
        <v>1.05891260629096</v>
      </c>
      <c r="AT54" s="58">
        <v>0.41400915977004199</v>
      </c>
      <c r="AU54" s="58">
        <v>2.7608184350759299</v>
      </c>
      <c r="AV54" s="58">
        <v>0.40266168949554798</v>
      </c>
      <c r="AW54"/>
      <c r="AX54" s="150">
        <v>1</v>
      </c>
    </row>
    <row r="55" spans="1:50">
      <c r="A55" s="130" t="s">
        <v>400</v>
      </c>
      <c r="B55" s="142" t="s">
        <v>401</v>
      </c>
      <c r="C55" s="142" t="s">
        <v>393</v>
      </c>
      <c r="D55" s="156">
        <v>33</v>
      </c>
      <c r="E55" s="142">
        <v>37</v>
      </c>
      <c r="F55" s="152">
        <v>48.4</v>
      </c>
      <c r="G55" s="142">
        <v>106</v>
      </c>
      <c r="H55" s="130">
        <v>33.44</v>
      </c>
      <c r="J55" s="58">
        <v>0.69334403656638499</v>
      </c>
      <c r="K55" s="43">
        <v>1192.5803693645812</v>
      </c>
      <c r="L55" s="6">
        <v>1.497508259540525E-2</v>
      </c>
      <c r="M55" s="58">
        <v>19.768744967471189</v>
      </c>
      <c r="N55" s="6">
        <v>0.55003099656532894</v>
      </c>
      <c r="O55" s="58">
        <v>34.496387556803001</v>
      </c>
      <c r="P55" s="58">
        <v>20.9831198360191</v>
      </c>
      <c r="Q55" s="6">
        <v>6.34608664460775</v>
      </c>
      <c r="R55" s="6">
        <v>1.7014338888331899</v>
      </c>
      <c r="S55" s="6">
        <v>14.8421988420838</v>
      </c>
      <c r="T55" s="58">
        <v>13.603143217237998</v>
      </c>
      <c r="U55" s="58">
        <v>11.6615648439399</v>
      </c>
      <c r="V55" s="58">
        <v>68.376839420206295</v>
      </c>
      <c r="W55" s="6">
        <v>0.13721524402465801</v>
      </c>
      <c r="X55" s="58">
        <v>12.834583362814012</v>
      </c>
      <c r="Y55" s="6">
        <v>1.8105481550981575</v>
      </c>
      <c r="Z55" s="43">
        <v>695.40047686476498</v>
      </c>
      <c r="AA55" s="6">
        <v>0.99770728863381497</v>
      </c>
      <c r="AB55" s="6">
        <v>5.7726434293536899</v>
      </c>
      <c r="AC55" s="6">
        <v>0.24664973888456199</v>
      </c>
      <c r="AD55" s="6">
        <v>1.4951609571239599</v>
      </c>
      <c r="AE55" s="43">
        <v>133.68222809464399</v>
      </c>
      <c r="AF55" s="58">
        <v>24.0704397409582</v>
      </c>
      <c r="AG55" s="43">
        <v>94.715981513466275</v>
      </c>
      <c r="AH55" s="43">
        <v>251.75052409496752</v>
      </c>
      <c r="AI55"/>
      <c r="AJ55" s="43">
        <v>42.851241173028001</v>
      </c>
      <c r="AK55" s="43">
        <v>87.152685452955197</v>
      </c>
      <c r="AL55" s="43">
        <v>10.2060860524548</v>
      </c>
      <c r="AM55" s="43">
        <v>40.4300253189759</v>
      </c>
      <c r="AN55" s="58">
        <v>7.2314158844521303</v>
      </c>
      <c r="AO55" s="58">
        <v>1.74794214186755</v>
      </c>
      <c r="AP55" s="58">
        <v>6.0403804754424097</v>
      </c>
      <c r="AQ55" s="58">
        <v>0.84729386645140903</v>
      </c>
      <c r="AR55" s="58">
        <v>4.6247855943226597</v>
      </c>
      <c r="AS55" s="58">
        <v>0.87955974014508798</v>
      </c>
      <c r="AT55" s="58">
        <v>0.36126778654542102</v>
      </c>
      <c r="AU55" s="58">
        <v>2.30783628748308</v>
      </c>
      <c r="AV55" s="58">
        <v>0.34194878394317701</v>
      </c>
      <c r="AW55"/>
      <c r="AX55" s="150">
        <v>1</v>
      </c>
    </row>
    <row r="56" spans="1:50">
      <c r="A56" s="130"/>
      <c r="B56" s="66" t="s">
        <v>287</v>
      </c>
      <c r="J56"/>
      <c r="K56"/>
      <c r="L56"/>
      <c r="M56"/>
      <c r="N56"/>
      <c r="O56"/>
      <c r="P56"/>
      <c r="Q56"/>
      <c r="R56"/>
      <c r="S56"/>
      <c r="T56"/>
      <c r="U56"/>
      <c r="V56"/>
      <c r="W56"/>
      <c r="X56"/>
      <c r="Y56"/>
      <c r="Z56"/>
      <c r="AA56"/>
      <c r="AB56"/>
      <c r="AC56"/>
      <c r="AD56"/>
      <c r="AE56"/>
      <c r="AF56" s="58"/>
      <c r="AG56"/>
      <c r="AH56"/>
      <c r="AI56"/>
      <c r="AJ56" s="43"/>
      <c r="AK56" s="43"/>
      <c r="AL56" s="43"/>
      <c r="AM56" s="43"/>
      <c r="AN56" s="58"/>
      <c r="AO56" s="58"/>
      <c r="AP56" s="58"/>
      <c r="AQ56" s="58"/>
      <c r="AR56" s="58"/>
      <c r="AS56" s="58"/>
      <c r="AT56" s="58"/>
      <c r="AU56" s="58"/>
      <c r="AV56" s="58"/>
      <c r="AW56"/>
      <c r="AX56"/>
    </row>
    <row r="57" spans="1:50">
      <c r="A57" s="130" t="s">
        <v>394</v>
      </c>
      <c r="B57" s="142" t="s">
        <v>395</v>
      </c>
      <c r="C57" s="142" t="s">
        <v>393</v>
      </c>
      <c r="D57" s="156">
        <v>32.130000000000003</v>
      </c>
      <c r="E57" s="142">
        <v>37</v>
      </c>
      <c r="F57" s="130">
        <v>50.88</v>
      </c>
      <c r="G57" s="142">
        <v>106</v>
      </c>
      <c r="H57" s="130">
        <v>33.049999999999997</v>
      </c>
      <c r="J57" s="58">
        <v>2.3120884486830033</v>
      </c>
      <c r="K57" s="43">
        <v>1073.3724495896029</v>
      </c>
      <c r="L57" s="6">
        <v>1.6308968400837395E-2</v>
      </c>
      <c r="M57" s="58">
        <v>7.9426010171953889</v>
      </c>
      <c r="N57" s="6">
        <v>2.9883928072057002</v>
      </c>
      <c r="O57" s="58">
        <v>15.4039455567539</v>
      </c>
      <c r="P57" s="58">
        <v>18.755596668976299</v>
      </c>
      <c r="Q57" s="6">
        <v>6.84210070488865</v>
      </c>
      <c r="R57" s="6">
        <v>2.9045243409356001</v>
      </c>
      <c r="S57" s="6">
        <v>18.786509547479199</v>
      </c>
      <c r="T57" s="58">
        <v>5.1149682766499049</v>
      </c>
      <c r="U57" s="58">
        <v>20.076025365140701</v>
      </c>
      <c r="V57" s="58">
        <v>137.04949799170001</v>
      </c>
      <c r="W57" s="6">
        <v>0.12631934146534199</v>
      </c>
      <c r="X57" s="6">
        <v>6.8648390375591299</v>
      </c>
      <c r="Y57" s="6">
        <v>1.8846732905186283</v>
      </c>
      <c r="Z57" s="43">
        <v>464.70941993220868</v>
      </c>
      <c r="AA57" s="6">
        <v>1.49800326649198</v>
      </c>
      <c r="AB57" s="58">
        <v>16.6099871436322</v>
      </c>
      <c r="AC57" s="6">
        <v>0.54852232215897201</v>
      </c>
      <c r="AD57" s="6">
        <v>4.6841788751916402</v>
      </c>
      <c r="AE57" s="43">
        <v>62.334810495504001</v>
      </c>
      <c r="AF57" s="58">
        <v>29.1563720903541</v>
      </c>
      <c r="AG57" s="43">
        <v>77.300879462700451</v>
      </c>
      <c r="AH57" s="43">
        <v>252.11781300678439</v>
      </c>
      <c r="AI57"/>
      <c r="AJ57" s="43">
        <v>53.7404330281529</v>
      </c>
      <c r="AK57" s="43">
        <v>102.946083977326</v>
      </c>
      <c r="AL57" s="43">
        <v>11.846801348947301</v>
      </c>
      <c r="AM57" s="43">
        <v>44.025312087725602</v>
      </c>
      <c r="AN57" s="58">
        <v>7.4694053970679102</v>
      </c>
      <c r="AO57" s="58">
        <v>1.5428307154123999</v>
      </c>
      <c r="AP57" s="58">
        <v>5.9331897381017296</v>
      </c>
      <c r="AQ57" s="58">
        <v>0.86170936051077296</v>
      </c>
      <c r="AR57" s="58">
        <v>5.0108200401445302</v>
      </c>
      <c r="AS57" s="58">
        <v>0.99939896073817702</v>
      </c>
      <c r="AT57" s="58">
        <v>0.438612537551965</v>
      </c>
      <c r="AU57" s="58">
        <v>3.0193507942606299</v>
      </c>
      <c r="AV57" s="58">
        <v>0.46934357310168801</v>
      </c>
      <c r="AW57"/>
      <c r="AX57" s="150">
        <v>1</v>
      </c>
    </row>
    <row r="58" spans="1:50">
      <c r="A58" s="130" t="s">
        <v>380</v>
      </c>
      <c r="B58" s="142" t="s">
        <v>381</v>
      </c>
      <c r="C58" s="142" t="s">
        <v>379</v>
      </c>
      <c r="D58" s="156">
        <v>32.69</v>
      </c>
      <c r="E58" s="142">
        <v>37</v>
      </c>
      <c r="F58" s="130">
        <v>45.53</v>
      </c>
      <c r="G58" s="142">
        <v>106</v>
      </c>
      <c r="H58" s="130">
        <v>27.16</v>
      </c>
      <c r="J58" s="58">
        <v>0.70658539532033759</v>
      </c>
      <c r="K58" s="43">
        <v>1467.8053384689065</v>
      </c>
      <c r="L58" s="6">
        <v>4.5697175692881842E-2</v>
      </c>
      <c r="M58" s="58">
        <v>0.88257486996004619</v>
      </c>
      <c r="N58" s="6">
        <v>1.02193114601723</v>
      </c>
      <c r="O58" s="58">
        <v>3.05506446011149</v>
      </c>
      <c r="P58" s="58">
        <v>17.2109593515328</v>
      </c>
      <c r="Q58" s="6">
        <v>5.3592956821376303</v>
      </c>
      <c r="R58" s="6">
        <v>2.2866061809762899</v>
      </c>
      <c r="S58" s="6">
        <v>21.438993174107999</v>
      </c>
      <c r="T58" s="58">
        <v>1.7776406730469119</v>
      </c>
      <c r="U58" s="58">
        <v>18.293818877218001</v>
      </c>
      <c r="V58" s="58">
        <v>110.75142789281099</v>
      </c>
      <c r="W58" s="6">
        <v>0.11879767305634301</v>
      </c>
      <c r="X58" s="6">
        <v>3.3875822156074333</v>
      </c>
      <c r="Y58" s="6">
        <v>1.6765164273008231</v>
      </c>
      <c r="Z58" s="43">
        <v>215.73680727244482</v>
      </c>
      <c r="AA58" s="6">
        <v>1.4003591252115599</v>
      </c>
      <c r="AB58" s="6">
        <v>6.49512103698848</v>
      </c>
      <c r="AC58" s="6">
        <v>0.482216881885487</v>
      </c>
      <c r="AD58" s="6">
        <v>1.9653016911705901</v>
      </c>
      <c r="AE58" s="58">
        <v>5.5588607965999097</v>
      </c>
      <c r="AF58" s="58">
        <v>25.221922824728399</v>
      </c>
      <c r="AG58" s="43">
        <v>70.049642414546582</v>
      </c>
      <c r="AH58" s="43">
        <v>198.86106271327432</v>
      </c>
      <c r="AI58"/>
      <c r="AJ58" s="43">
        <v>48.141543160646798</v>
      </c>
      <c r="AK58" s="43">
        <v>95.489535435552398</v>
      </c>
      <c r="AL58" s="43">
        <v>10.4631978640819</v>
      </c>
      <c r="AM58" s="43">
        <v>38.262154631261602</v>
      </c>
      <c r="AN58" s="58">
        <v>6.3350631927574499</v>
      </c>
      <c r="AO58" s="58">
        <v>1.31578696328371</v>
      </c>
      <c r="AP58" s="58">
        <v>4.6351071407580102</v>
      </c>
      <c r="AQ58" s="58">
        <v>0.73698529836805404</v>
      </c>
      <c r="AR58" s="58">
        <v>4.4244905653400597</v>
      </c>
      <c r="AS58" s="58">
        <v>0.90133523911206603</v>
      </c>
      <c r="AT58" s="58">
        <v>0.39745810539002202</v>
      </c>
      <c r="AU58" s="58">
        <v>2.7863120454147299</v>
      </c>
      <c r="AV58" s="58">
        <v>0.43405061765402098</v>
      </c>
      <c r="AW58"/>
      <c r="AX58" s="150">
        <v>1</v>
      </c>
    </row>
    <row r="59" spans="1:50">
      <c r="A59" s="130" t="s">
        <v>377</v>
      </c>
      <c r="B59" s="142" t="s">
        <v>378</v>
      </c>
      <c r="C59" s="142" t="s">
        <v>379</v>
      </c>
      <c r="D59" s="156">
        <v>33.08</v>
      </c>
      <c r="E59" s="142">
        <v>37</v>
      </c>
      <c r="F59" s="130">
        <v>45.53</v>
      </c>
      <c r="G59" s="142">
        <v>106</v>
      </c>
      <c r="H59" s="130">
        <v>27.16</v>
      </c>
      <c r="J59" s="58">
        <v>0.68142596850833836</v>
      </c>
      <c r="K59" s="43">
        <v>1495.1236040848144</v>
      </c>
      <c r="L59" s="264" t="s">
        <v>1314</v>
      </c>
      <c r="M59" s="58">
        <v>0.93647556915260033</v>
      </c>
      <c r="N59" s="6">
        <v>0.61480286571896103</v>
      </c>
      <c r="O59" s="58">
        <v>4.3382858577043804</v>
      </c>
      <c r="P59" s="58">
        <v>16.5764060333651</v>
      </c>
      <c r="Q59" s="6">
        <v>5.5886527022809798</v>
      </c>
      <c r="R59" s="6">
        <v>0.791197952336816</v>
      </c>
      <c r="S59" s="6">
        <v>21.6641619141358</v>
      </c>
      <c r="T59" s="58">
        <v>2.3956751771509528</v>
      </c>
      <c r="U59" s="58">
        <v>16.858407493193599</v>
      </c>
      <c r="V59" s="58">
        <v>95.076768089119298</v>
      </c>
      <c r="W59" s="6">
        <v>5.6819226435173002E-2</v>
      </c>
      <c r="X59" s="6">
        <v>3.3495866260629366</v>
      </c>
      <c r="Y59" s="6">
        <v>1.4735659112152411</v>
      </c>
      <c r="Z59" s="43">
        <v>206.60013587955825</v>
      </c>
      <c r="AA59" s="6">
        <v>1.29618299221731</v>
      </c>
      <c r="AB59" s="6">
        <v>6.1647223257987598</v>
      </c>
      <c r="AC59" s="6">
        <v>0.40796267676355602</v>
      </c>
      <c r="AD59" s="6">
        <v>1.7620453416755</v>
      </c>
      <c r="AE59" s="58">
        <v>8.7664341953554299</v>
      </c>
      <c r="AF59" s="58">
        <v>25.363396318595999</v>
      </c>
      <c r="AG59" s="43">
        <v>59.608437543117347</v>
      </c>
      <c r="AH59" s="43">
        <v>201.25036425806647</v>
      </c>
      <c r="AI59"/>
      <c r="AJ59" s="43">
        <v>47.703665949800502</v>
      </c>
      <c r="AK59" s="43">
        <v>93.711887949556598</v>
      </c>
      <c r="AL59" s="43">
        <v>10.349633538037899</v>
      </c>
      <c r="AM59" s="43">
        <v>37.8515233285964</v>
      </c>
      <c r="AN59" s="58">
        <v>6.2976038623889599</v>
      </c>
      <c r="AO59" s="58">
        <v>1.32307116120845</v>
      </c>
      <c r="AP59" s="58">
        <v>4.5566417297802602</v>
      </c>
      <c r="AQ59" s="58">
        <v>0.742423844686812</v>
      </c>
      <c r="AR59" s="58">
        <v>4.3100664100592798</v>
      </c>
      <c r="AS59" s="58">
        <v>0.833895942715567</v>
      </c>
      <c r="AT59" s="58">
        <v>0.42012518545430599</v>
      </c>
      <c r="AU59" s="58">
        <v>2.6125762700163802</v>
      </c>
      <c r="AV59" s="58">
        <v>0.405343544465466</v>
      </c>
      <c r="AW59"/>
      <c r="AX59" s="150">
        <v>1</v>
      </c>
    </row>
    <row r="60" spans="1:50">
      <c r="A60" s="130" t="s">
        <v>389</v>
      </c>
      <c r="B60" s="142" t="s">
        <v>146</v>
      </c>
      <c r="C60" s="142" t="s">
        <v>388</v>
      </c>
      <c r="D60" s="156">
        <v>33.020000000000003</v>
      </c>
      <c r="E60" s="142">
        <v>37</v>
      </c>
      <c r="F60" s="130">
        <v>44.29</v>
      </c>
      <c r="G60" s="142">
        <v>106</v>
      </c>
      <c r="H60" s="130">
        <v>31.71</v>
      </c>
      <c r="J60" s="58">
        <v>2.5512693846108827</v>
      </c>
      <c r="K60" s="43">
        <v>1211.2554667764307</v>
      </c>
      <c r="L60" s="6">
        <v>4.2818821987981634E-2</v>
      </c>
      <c r="M60" s="58">
        <v>42.978511994052269</v>
      </c>
      <c r="N60" s="6">
        <v>1.1155730240233399</v>
      </c>
      <c r="O60" s="58">
        <v>70.441774531802196</v>
      </c>
      <c r="P60" s="58">
        <v>21.199827553291701</v>
      </c>
      <c r="Q60" s="6">
        <v>6.8418072520555198</v>
      </c>
      <c r="R60" s="6">
        <v>1.5471991411102199</v>
      </c>
      <c r="S60" s="6">
        <v>15.652626323917399</v>
      </c>
      <c r="T60" s="58">
        <v>36.518320699876668</v>
      </c>
      <c r="U60" s="58">
        <v>15.300896577467499</v>
      </c>
      <c r="V60" s="58">
        <v>78.426665426016399</v>
      </c>
      <c r="W60" s="6">
        <v>0.12235706066706201</v>
      </c>
      <c r="X60" s="58">
        <v>18.526690137616516</v>
      </c>
      <c r="Y60" s="6">
        <v>2.2018451395434235</v>
      </c>
      <c r="Z60" s="43">
        <v>705.69732926654751</v>
      </c>
      <c r="AA60" s="6">
        <v>0.939875699160864</v>
      </c>
      <c r="AB60" s="6">
        <v>7.8689300103408302</v>
      </c>
      <c r="AC60" s="6">
        <v>0.208350358140416</v>
      </c>
      <c r="AD60" s="6">
        <v>1.9521637266356899</v>
      </c>
      <c r="AE60" s="43">
        <v>188.587074182843</v>
      </c>
      <c r="AF60" s="58">
        <v>34.906870319024698</v>
      </c>
      <c r="AG60" s="43">
        <v>107.44977871457843</v>
      </c>
      <c r="AH60" s="43">
        <v>282.38342255368815</v>
      </c>
      <c r="AI60"/>
      <c r="AJ60" s="43">
        <v>53.865415925408001</v>
      </c>
      <c r="AK60" s="43">
        <v>107.532864805738</v>
      </c>
      <c r="AL60" s="43">
        <v>13.307491472198301</v>
      </c>
      <c r="AM60" s="43">
        <v>52.938164990695398</v>
      </c>
      <c r="AN60" s="58">
        <v>9.8092372406197708</v>
      </c>
      <c r="AO60" s="58">
        <v>2.2127969816063602</v>
      </c>
      <c r="AP60" s="58">
        <v>7.8082843924161196</v>
      </c>
      <c r="AQ60" s="58">
        <v>1.1348136398051401</v>
      </c>
      <c r="AR60" s="58">
        <v>6.4964524091474596</v>
      </c>
      <c r="AS60" s="58">
        <v>1.26241641975235</v>
      </c>
      <c r="AT60" s="58">
        <v>0.51304312449786404</v>
      </c>
      <c r="AU60" s="58">
        <v>3.3898708708580201</v>
      </c>
      <c r="AV60" s="58">
        <v>0.48983716657168502</v>
      </c>
      <c r="AW60"/>
      <c r="AX60" s="150">
        <v>1</v>
      </c>
    </row>
    <row r="61" spans="1:50">
      <c r="A61" s="130" t="s">
        <v>390</v>
      </c>
      <c r="B61" s="142" t="s">
        <v>391</v>
      </c>
      <c r="C61" s="142" t="s">
        <v>388</v>
      </c>
      <c r="D61" s="156">
        <v>32.479999999999997</v>
      </c>
      <c r="E61" s="142">
        <v>37</v>
      </c>
      <c r="F61" s="130">
        <v>42.62</v>
      </c>
      <c r="G61" s="142">
        <v>106</v>
      </c>
      <c r="H61" s="130">
        <v>30.75</v>
      </c>
      <c r="J61" s="58">
        <v>0.87736120825251818</v>
      </c>
      <c r="K61" s="43">
        <v>1470.8454422750267</v>
      </c>
      <c r="L61" s="264" t="s">
        <v>1314</v>
      </c>
      <c r="M61" s="58">
        <v>24.723377997224233</v>
      </c>
      <c r="N61" s="6">
        <v>0.52091838419260605</v>
      </c>
      <c r="O61" s="58">
        <v>20.247090974671298</v>
      </c>
      <c r="P61" s="58">
        <v>21.2401086981248</v>
      </c>
      <c r="Q61" s="6">
        <v>7.7246433600352802</v>
      </c>
      <c r="R61" s="6">
        <v>1.2989059576473401</v>
      </c>
      <c r="S61" s="6">
        <v>18.104042574854802</v>
      </c>
      <c r="T61" s="58">
        <v>11.442923499979369</v>
      </c>
      <c r="U61" s="58">
        <v>9.1310132357978606</v>
      </c>
      <c r="V61" s="58">
        <v>63.040251925916898</v>
      </c>
      <c r="W61" s="6">
        <v>7.2148876450814498E-2</v>
      </c>
      <c r="X61" s="58">
        <v>12.365290164502067</v>
      </c>
      <c r="Y61" s="6">
        <v>1.3702413117965855</v>
      </c>
      <c r="Z61" s="43">
        <v>793.21380696496169</v>
      </c>
      <c r="AA61" s="6">
        <v>1.0465735998512899</v>
      </c>
      <c r="AB61" s="6">
        <v>3.5355855279025299</v>
      </c>
      <c r="AC61" s="6">
        <v>0.11582518519787</v>
      </c>
      <c r="AD61" s="6">
        <v>0.99529959801784496</v>
      </c>
      <c r="AE61" s="43">
        <v>112.938105105692</v>
      </c>
      <c r="AF61" s="58">
        <v>32.392705157448297</v>
      </c>
      <c r="AG61" s="43">
        <v>127.32788615825991</v>
      </c>
      <c r="AH61" s="43">
        <v>326.1042249537378</v>
      </c>
      <c r="AI61"/>
      <c r="AJ61" s="43">
        <v>41.596494273059498</v>
      </c>
      <c r="AK61" s="43">
        <v>86.000088020578005</v>
      </c>
      <c r="AL61" s="43">
        <v>10.6876073543131</v>
      </c>
      <c r="AM61" s="43">
        <v>44.952824171484203</v>
      </c>
      <c r="AN61" s="58">
        <v>8.5478074893034997</v>
      </c>
      <c r="AO61" s="58">
        <v>2.4819828716748402</v>
      </c>
      <c r="AP61" s="58">
        <v>7.0842482720212301</v>
      </c>
      <c r="AQ61" s="58">
        <v>1.0572596307714399</v>
      </c>
      <c r="AR61" s="58">
        <v>5.9722358406845197</v>
      </c>
      <c r="AS61" s="58">
        <v>1.1607917275767701</v>
      </c>
      <c r="AT61" s="58">
        <v>0.49402874309267297</v>
      </c>
      <c r="AU61" s="58">
        <v>3.0887105425297401</v>
      </c>
      <c r="AV61" s="58">
        <v>0.45511945287943101</v>
      </c>
      <c r="AW61"/>
      <c r="AX61" s="150">
        <v>1</v>
      </c>
    </row>
    <row r="62" spans="1:50">
      <c r="A62" s="130" t="s">
        <v>387</v>
      </c>
      <c r="B62" s="142" t="s">
        <v>146</v>
      </c>
      <c r="C62" s="142" t="s">
        <v>388</v>
      </c>
      <c r="D62" s="156">
        <v>32.799999999999997</v>
      </c>
      <c r="E62" s="142">
        <v>37</v>
      </c>
      <c r="F62" s="130">
        <v>44.17</v>
      </c>
      <c r="G62" s="142">
        <v>106</v>
      </c>
      <c r="H62" s="130">
        <v>31.55</v>
      </c>
      <c r="J62" s="58">
        <v>2.5224195354861991</v>
      </c>
      <c r="K62" s="43">
        <v>1772.1798814275312</v>
      </c>
      <c r="L62" s="6">
        <v>1.6980064617687075E-2</v>
      </c>
      <c r="M62" s="58">
        <v>2.6228274429054705</v>
      </c>
      <c r="N62" s="6">
        <v>0.87743783509843798</v>
      </c>
      <c r="O62" s="58">
        <v>65.0534570016885</v>
      </c>
      <c r="P62" s="58">
        <v>21.861325671598902</v>
      </c>
      <c r="Q62" s="6">
        <v>7.29206272942917</v>
      </c>
      <c r="R62" s="6">
        <v>1.5666192915356201</v>
      </c>
      <c r="S62" s="6">
        <v>17.0034940340669</v>
      </c>
      <c r="T62" s="58">
        <v>9.6092962306114273</v>
      </c>
      <c r="U62" s="58">
        <v>13.4242763842924</v>
      </c>
      <c r="V62" s="58">
        <v>81.931718106148793</v>
      </c>
      <c r="W62" s="6">
        <v>0.177697945164488</v>
      </c>
      <c r="X62" s="58">
        <v>14.040041297930861</v>
      </c>
      <c r="Y62" s="6">
        <v>1.8758137885508168</v>
      </c>
      <c r="Z62" s="43">
        <v>753.84187713217477</v>
      </c>
      <c r="AA62" s="6">
        <v>0.964027080470095</v>
      </c>
      <c r="AB62" s="6">
        <v>7.5202697254463997</v>
      </c>
      <c r="AC62" s="6">
        <v>0.19132550714775301</v>
      </c>
      <c r="AD62" s="6">
        <v>1.76695236435591</v>
      </c>
      <c r="AE62" s="43">
        <v>141.17889011448301</v>
      </c>
      <c r="AF62" s="58">
        <v>38.269454339204998</v>
      </c>
      <c r="AG62" s="43">
        <v>94.735126914126283</v>
      </c>
      <c r="AH62" s="43">
        <v>301.43917716944924</v>
      </c>
      <c r="AI62"/>
      <c r="AJ62" s="43">
        <v>61.541302672940901</v>
      </c>
      <c r="AK62" s="43">
        <v>107.748400635096</v>
      </c>
      <c r="AL62" s="43">
        <v>14.0093811659547</v>
      </c>
      <c r="AM62" s="43">
        <v>56.838074210997497</v>
      </c>
      <c r="AN62" s="58">
        <v>10.3835385168721</v>
      </c>
      <c r="AO62" s="58">
        <v>2.4789257520608001</v>
      </c>
      <c r="AP62" s="58">
        <v>8.4280256993934</v>
      </c>
      <c r="AQ62" s="58">
        <v>1.1978803411558101</v>
      </c>
      <c r="AR62" s="58">
        <v>6.7470169469683796</v>
      </c>
      <c r="AS62" s="58">
        <v>1.33041003018385</v>
      </c>
      <c r="AT62" s="58">
        <v>0.55883742074632603</v>
      </c>
      <c r="AU62" s="58">
        <v>3.5053335231457998</v>
      </c>
      <c r="AV62" s="58">
        <v>0.52668342541305102</v>
      </c>
      <c r="AW62"/>
      <c r="AX62" s="150">
        <v>1</v>
      </c>
    </row>
    <row r="63" spans="1:50">
      <c r="A63" s="130" t="s">
        <v>385</v>
      </c>
      <c r="B63" s="142" t="s">
        <v>159</v>
      </c>
      <c r="C63" s="142" t="s">
        <v>386</v>
      </c>
      <c r="D63" s="156">
        <v>32.369999999999997</v>
      </c>
      <c r="E63" s="142">
        <v>37</v>
      </c>
      <c r="F63" s="130">
        <v>42.16</v>
      </c>
      <c r="G63" s="142">
        <v>106</v>
      </c>
      <c r="H63" s="130">
        <v>30.19</v>
      </c>
      <c r="J63" s="58">
        <v>3.7075346435394829</v>
      </c>
      <c r="K63" s="43">
        <v>1075.2309094332354</v>
      </c>
      <c r="L63" s="264" t="s">
        <v>1314</v>
      </c>
      <c r="M63" s="58">
        <v>48.114766463580708</v>
      </c>
      <c r="N63" s="6">
        <v>0.56666249192002105</v>
      </c>
      <c r="O63" s="58">
        <v>46.417682801210503</v>
      </c>
      <c r="P63" s="58">
        <v>21.869768342314501</v>
      </c>
      <c r="Q63" s="6">
        <v>6.6604546789900603</v>
      </c>
      <c r="R63" s="6">
        <v>1.36492610673028</v>
      </c>
      <c r="S63" s="6">
        <v>17.731172049811999</v>
      </c>
      <c r="T63" s="58">
        <v>31.183011546135379</v>
      </c>
      <c r="U63" s="58">
        <v>12.386014025721099</v>
      </c>
      <c r="V63" s="58">
        <v>76.108076300434703</v>
      </c>
      <c r="W63" s="6">
        <v>0.140691051593239</v>
      </c>
      <c r="X63" s="58">
        <v>22.134012909813006</v>
      </c>
      <c r="Y63" s="6">
        <v>2.0930180226985691</v>
      </c>
      <c r="Z63" s="43">
        <v>607.40776400824211</v>
      </c>
      <c r="AA63" s="6">
        <v>1.1380381993940401</v>
      </c>
      <c r="AB63" s="6">
        <v>6.2762328320724698</v>
      </c>
      <c r="AC63" s="6">
        <v>0.19341709354335901</v>
      </c>
      <c r="AD63" s="6">
        <v>1.7308248990634301</v>
      </c>
      <c r="AE63" s="43">
        <v>215.93159185619899</v>
      </c>
      <c r="AF63" s="58">
        <v>34.238212203529599</v>
      </c>
      <c r="AG63" s="43">
        <v>113.47429946807749</v>
      </c>
      <c r="AH63" s="43">
        <v>273.9672856342695</v>
      </c>
      <c r="AI63"/>
      <c r="AJ63" s="43">
        <v>45.233804442344301</v>
      </c>
      <c r="AK63" s="43">
        <v>94.668729227437197</v>
      </c>
      <c r="AL63" s="43">
        <v>11.4490489067633</v>
      </c>
      <c r="AM63" s="43">
        <v>47.727904597929403</v>
      </c>
      <c r="AN63" s="58">
        <v>9.0977470388347808</v>
      </c>
      <c r="AO63" s="58">
        <v>2.2054074739904199</v>
      </c>
      <c r="AP63" s="58">
        <v>7.5986229448206002</v>
      </c>
      <c r="AQ63" s="58">
        <v>1.10089763787323</v>
      </c>
      <c r="AR63" s="58">
        <v>6.2041443592891596</v>
      </c>
      <c r="AS63" s="58">
        <v>1.2008080171123301</v>
      </c>
      <c r="AT63" s="58">
        <v>0.49108346324250302</v>
      </c>
      <c r="AU63" s="58">
        <v>3.0707884745174998</v>
      </c>
      <c r="AV63" s="58">
        <v>0.43962712534312898</v>
      </c>
      <c r="AW63"/>
      <c r="AX63" s="150">
        <v>1</v>
      </c>
    </row>
    <row r="64" spans="1:50">
      <c r="A64" s="148" t="s">
        <v>382</v>
      </c>
      <c r="B64" s="147" t="s">
        <v>383</v>
      </c>
      <c r="C64" s="147" t="s">
        <v>384</v>
      </c>
      <c r="D64" s="263" t="s">
        <v>422</v>
      </c>
      <c r="E64" s="147">
        <v>37</v>
      </c>
      <c r="F64" s="148">
        <v>42.02</v>
      </c>
      <c r="G64" s="147">
        <v>106</v>
      </c>
      <c r="H64" s="148">
        <v>29.46</v>
      </c>
      <c r="I64" s="147"/>
      <c r="J64" s="265">
        <v>0.70550297950070373</v>
      </c>
      <c r="K64" s="266">
        <v>1250.8520558089253</v>
      </c>
      <c r="L64" s="48" t="s">
        <v>1314</v>
      </c>
      <c r="M64" s="265">
        <v>13.42486690058913</v>
      </c>
      <c r="N64" s="125">
        <v>0.33092744374591998</v>
      </c>
      <c r="O64" s="265">
        <v>34.735931404985301</v>
      </c>
      <c r="P64" s="265">
        <v>20.590184238103301</v>
      </c>
      <c r="Q64" s="125">
        <v>5.0300593346389801</v>
      </c>
      <c r="R64" s="125">
        <v>0.73286582625780905</v>
      </c>
      <c r="S64" s="125">
        <v>12.6531734479495</v>
      </c>
      <c r="T64" s="265">
        <v>20.28739798757902</v>
      </c>
      <c r="U64" s="265">
        <v>6.4546698248888701</v>
      </c>
      <c r="V64" s="265">
        <v>62.279648885399801</v>
      </c>
      <c r="W64" s="125">
        <v>0.11403545092287599</v>
      </c>
      <c r="X64" s="265">
        <v>16.472624315684499</v>
      </c>
      <c r="Y64" s="125">
        <v>1.1154044708482072</v>
      </c>
      <c r="Z64" s="266">
        <v>632.25051919884368</v>
      </c>
      <c r="AA64" s="125">
        <v>0.84279018394919802</v>
      </c>
      <c r="AB64" s="125">
        <v>3.90752752458061</v>
      </c>
      <c r="AC64" s="125">
        <v>7.5141658323369206E-2</v>
      </c>
      <c r="AD64" s="125">
        <v>0.87823250084987203</v>
      </c>
      <c r="AE64" s="266">
        <v>142.272271471913</v>
      </c>
      <c r="AF64" s="265">
        <v>24.173445938751001</v>
      </c>
      <c r="AG64" s="266">
        <v>100.91816589345474</v>
      </c>
      <c r="AH64" s="266">
        <v>206.12421472415588</v>
      </c>
      <c r="AI64" s="85"/>
      <c r="AJ64" s="266">
        <v>37.1340503446594</v>
      </c>
      <c r="AK64" s="266">
        <v>75.318327727814506</v>
      </c>
      <c r="AL64" s="266">
        <v>9.0558102897135395</v>
      </c>
      <c r="AM64" s="266">
        <v>36.635235129984501</v>
      </c>
      <c r="AN64" s="265">
        <v>7.02780564742873</v>
      </c>
      <c r="AO64" s="265">
        <v>1.9345075790939901</v>
      </c>
      <c r="AP64" s="265">
        <v>5.7532116965030502</v>
      </c>
      <c r="AQ64" s="265">
        <v>0.79545015461669499</v>
      </c>
      <c r="AR64" s="265">
        <v>4.5109179874274403</v>
      </c>
      <c r="AS64" s="265">
        <v>0.86712928985413895</v>
      </c>
      <c r="AT64" s="265">
        <v>0.35678201899577999</v>
      </c>
      <c r="AU64" s="265">
        <v>2.1750775841501802</v>
      </c>
      <c r="AV64" s="265">
        <v>0.32140971661428103</v>
      </c>
      <c r="AW64" s="85"/>
      <c r="AX64" s="167">
        <v>1</v>
      </c>
    </row>
    <row r="65" spans="10:50">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row>
  </sheetData>
  <mergeCells count="4">
    <mergeCell ref="E3:F3"/>
    <mergeCell ref="G3:H3"/>
    <mergeCell ref="E45:F45"/>
    <mergeCell ref="G45:H45"/>
  </mergeCells>
  <phoneticPr fontId="4" type="noConversion"/>
  <pageMargins left="0.25" right="0" top="0.75" bottom="0.75" header="0.5" footer="0.5"/>
  <pageSetup scale="49"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W101"/>
  <sheetViews>
    <sheetView zoomScaleNormal="100" workbookViewId="0">
      <pane ySplit="4" topLeftCell="A79" activePane="bottomLeft" state="frozen"/>
      <selection activeCell="I1" sqref="I1"/>
      <selection pane="bottomLeft" activeCell="A100" sqref="A100"/>
    </sheetView>
  </sheetViews>
  <sheetFormatPr defaultColWidth="11.42578125" defaultRowHeight="12.75"/>
  <cols>
    <col min="1" max="2" width="13.140625" customWidth="1"/>
    <col min="3" max="3" width="23.85546875" customWidth="1"/>
    <col min="4" max="4" width="4" customWidth="1"/>
    <col min="5" max="5" width="5.7109375" customWidth="1"/>
    <col min="6" max="6" width="4.28515625" customWidth="1"/>
    <col min="7" max="7" width="7" customWidth="1"/>
    <col min="8" max="8" width="6.140625" customWidth="1"/>
    <col min="9" max="9" width="5.140625" customWidth="1"/>
    <col min="10" max="11" width="6.140625" customWidth="1"/>
    <col min="12" max="15" width="5.140625" customWidth="1"/>
    <col min="16" max="16" width="5.7109375" customWidth="1"/>
    <col min="17" max="17" width="5.140625" customWidth="1"/>
    <col min="18" max="18" width="5.42578125" customWidth="1"/>
    <col min="19" max="19" width="4.28515625" customWidth="1"/>
    <col min="20" max="20" width="4.42578125" customWidth="1"/>
    <col min="21" max="21" width="4.140625" customWidth="1"/>
    <col min="22" max="22" width="7" customWidth="1"/>
    <col min="23" max="23" width="6" customWidth="1"/>
    <col min="24" max="24" width="2" customWidth="1"/>
    <col min="25" max="25" width="4.140625" customWidth="1"/>
    <col min="26" max="26" width="5" customWidth="1"/>
    <col min="27" max="27" width="4.28515625" customWidth="1"/>
    <col min="28" max="28" width="4.7109375" customWidth="1"/>
    <col min="29" max="29" width="4.85546875" customWidth="1"/>
    <col min="30" max="30" width="3" customWidth="1"/>
    <col min="31" max="31" width="4.42578125" customWidth="1"/>
    <col min="32" max="34" width="4.140625" customWidth="1"/>
    <col min="35" max="35" width="5.140625" style="63" customWidth="1"/>
    <col min="36" max="36" width="5.42578125" customWidth="1"/>
    <col min="37" max="38" width="4.7109375" bestFit="1" customWidth="1"/>
    <col min="39" max="39" width="4.140625" customWidth="1"/>
    <col min="40" max="40" width="4.28515625" customWidth="1"/>
    <col min="41" max="41" width="3.7109375" bestFit="1" customWidth="1"/>
    <col min="42" max="42" width="4.140625" bestFit="1" customWidth="1"/>
    <col min="43" max="46" width="3.7109375" bestFit="1" customWidth="1"/>
    <col min="47" max="47" width="5.140625" bestFit="1" customWidth="1"/>
    <col min="48" max="48" width="4" customWidth="1"/>
    <col min="49" max="49" width="7" style="3" customWidth="1"/>
  </cols>
  <sheetData>
    <row r="1" spans="1:49" ht="16.5" thickBot="1">
      <c r="A1" s="120" t="s">
        <v>984</v>
      </c>
      <c r="B1" s="120"/>
      <c r="C1" s="120"/>
      <c r="D1" s="120"/>
      <c r="E1" s="120"/>
      <c r="F1" s="120"/>
      <c r="G1" s="120"/>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6"/>
      <c r="AJ1" s="121"/>
      <c r="AK1" s="121"/>
      <c r="AL1" s="121"/>
      <c r="AM1" s="121"/>
      <c r="AN1" s="121"/>
      <c r="AO1" s="121"/>
      <c r="AP1" s="121"/>
      <c r="AQ1" s="121"/>
      <c r="AR1" s="121"/>
      <c r="AS1" s="121"/>
      <c r="AT1" s="121"/>
      <c r="AU1" s="121"/>
      <c r="AV1" s="121"/>
      <c r="AW1" s="141"/>
    </row>
    <row r="2" spans="1:49" ht="11.1" customHeight="1" thickTop="1">
      <c r="A2" s="267"/>
      <c r="B2" s="267"/>
      <c r="C2" s="267"/>
      <c r="D2" s="267"/>
      <c r="E2" s="267"/>
      <c r="F2" s="267"/>
      <c r="G2" s="267"/>
    </row>
    <row r="3" spans="1:49">
      <c r="D3" s="278" t="s">
        <v>300</v>
      </c>
      <c r="E3" s="278"/>
      <c r="F3" s="278" t="s">
        <v>301</v>
      </c>
      <c r="G3" s="278"/>
      <c r="H3" s="149" t="s">
        <v>949</v>
      </c>
    </row>
    <row r="4" spans="1:49" s="50" customFormat="1">
      <c r="A4" s="50" t="s">
        <v>0</v>
      </c>
      <c r="B4" s="50" t="s">
        <v>101</v>
      </c>
      <c r="C4" s="50" t="s">
        <v>102</v>
      </c>
      <c r="D4" s="50" t="s">
        <v>104</v>
      </c>
      <c r="E4" s="52" t="s">
        <v>105</v>
      </c>
      <c r="F4" s="51" t="s">
        <v>104</v>
      </c>
      <c r="G4" s="52" t="s">
        <v>105</v>
      </c>
      <c r="H4" s="50" t="s">
        <v>339</v>
      </c>
      <c r="I4" s="50" t="s">
        <v>1</v>
      </c>
      <c r="J4" s="50" t="s">
        <v>340</v>
      </c>
      <c r="K4" s="50" t="s">
        <v>341</v>
      </c>
      <c r="L4" s="50" t="s">
        <v>60</v>
      </c>
      <c r="M4" s="50" t="s">
        <v>2</v>
      </c>
      <c r="N4" s="50" t="s">
        <v>3</v>
      </c>
      <c r="O4" s="50" t="s">
        <v>4</v>
      </c>
      <c r="P4" s="50" t="s">
        <v>342</v>
      </c>
      <c r="Q4" s="50" t="s">
        <v>343</v>
      </c>
      <c r="R4" s="50" t="s">
        <v>5</v>
      </c>
      <c r="S4" s="50" t="s">
        <v>344</v>
      </c>
      <c r="T4" s="50" t="s">
        <v>345</v>
      </c>
      <c r="U4" s="50" t="s">
        <v>113</v>
      </c>
      <c r="V4" s="50" t="s">
        <v>61</v>
      </c>
      <c r="W4" s="50" t="s">
        <v>93</v>
      </c>
      <c r="Y4" s="50" t="s">
        <v>14</v>
      </c>
      <c r="Z4" s="50" t="s">
        <v>16</v>
      </c>
      <c r="AA4" s="179" t="s">
        <v>18</v>
      </c>
      <c r="AB4" s="50" t="s">
        <v>17</v>
      </c>
      <c r="AC4" s="50" t="s">
        <v>13</v>
      </c>
      <c r="AD4" s="50" t="s">
        <v>346</v>
      </c>
      <c r="AE4" s="50" t="s">
        <v>347</v>
      </c>
      <c r="AF4" s="50" t="s">
        <v>24</v>
      </c>
      <c r="AG4" s="50" t="s">
        <v>19</v>
      </c>
      <c r="AH4" s="50" t="s">
        <v>6</v>
      </c>
      <c r="AI4" s="179" t="s">
        <v>21</v>
      </c>
      <c r="AJ4" s="50" t="s">
        <v>22</v>
      </c>
      <c r="AK4" s="50" t="s">
        <v>349</v>
      </c>
      <c r="AL4" s="50" t="s">
        <v>23</v>
      </c>
      <c r="AM4" s="50" t="s">
        <v>350</v>
      </c>
      <c r="AN4" s="50" t="s">
        <v>351</v>
      </c>
      <c r="AO4" s="50" t="s">
        <v>352</v>
      </c>
      <c r="AP4" s="50" t="s">
        <v>353</v>
      </c>
      <c r="AQ4" s="50" t="s">
        <v>354</v>
      </c>
      <c r="AR4" s="50" t="s">
        <v>355</v>
      </c>
      <c r="AS4" s="50" t="s">
        <v>356</v>
      </c>
      <c r="AT4" s="50" t="s">
        <v>357</v>
      </c>
      <c r="AU4" s="50" t="s">
        <v>358</v>
      </c>
      <c r="AV4" s="50" t="s">
        <v>361</v>
      </c>
      <c r="AW4" s="75" t="s">
        <v>948</v>
      </c>
    </row>
    <row r="5" spans="1:49" s="1" customFormat="1">
      <c r="A5" s="1" t="s">
        <v>985</v>
      </c>
      <c r="AA5" s="127"/>
      <c r="AI5" s="127"/>
      <c r="AW5" s="74"/>
    </row>
    <row r="6" spans="1:49" ht="25.5">
      <c r="A6" s="8" t="s">
        <v>359</v>
      </c>
      <c r="B6" s="160" t="s">
        <v>70</v>
      </c>
      <c r="C6" s="8"/>
      <c r="D6">
        <v>37</v>
      </c>
      <c r="E6" s="270">
        <v>44.949564000000002</v>
      </c>
      <c r="F6" s="2">
        <v>106</v>
      </c>
      <c r="G6" s="271">
        <v>22.022388000000003</v>
      </c>
      <c r="H6">
        <v>54.11</v>
      </c>
      <c r="I6">
        <v>1.26</v>
      </c>
      <c r="J6">
        <v>18.46</v>
      </c>
      <c r="K6">
        <v>5.89</v>
      </c>
      <c r="L6" s="6">
        <v>2.11</v>
      </c>
      <c r="M6" s="6">
        <v>0.16</v>
      </c>
      <c r="N6" s="6">
        <v>1.99</v>
      </c>
      <c r="O6" s="6">
        <v>8.08</v>
      </c>
      <c r="P6" s="6">
        <v>3.9</v>
      </c>
      <c r="Q6" s="6">
        <v>3.62</v>
      </c>
      <c r="R6" s="6">
        <v>0.57999999999999996</v>
      </c>
      <c r="S6" s="6">
        <v>1</v>
      </c>
      <c r="T6" s="6">
        <v>1.2</v>
      </c>
      <c r="U6" s="6">
        <v>1.89</v>
      </c>
      <c r="V6" s="6">
        <v>100.39</v>
      </c>
      <c r="W6">
        <f>P6+Q6</f>
        <v>7.52</v>
      </c>
      <c r="Y6">
        <v>74.8</v>
      </c>
      <c r="Z6">
        <v>767</v>
      </c>
      <c r="AA6" s="63">
        <v>199</v>
      </c>
      <c r="AB6">
        <v>30.4</v>
      </c>
      <c r="AC6">
        <v>1220</v>
      </c>
      <c r="AD6">
        <v>6</v>
      </c>
      <c r="AE6">
        <v>0.6</v>
      </c>
      <c r="AF6">
        <v>4.4000000000000004</v>
      </c>
      <c r="AG6">
        <v>13</v>
      </c>
      <c r="AI6" s="128">
        <v>42.7</v>
      </c>
      <c r="AJ6" s="58">
        <v>90.4</v>
      </c>
      <c r="AK6" s="58">
        <v>11.5</v>
      </c>
      <c r="AL6" s="58">
        <v>43</v>
      </c>
      <c r="AM6" s="58">
        <v>8.6</v>
      </c>
      <c r="AN6" s="58">
        <v>2.19</v>
      </c>
      <c r="AO6" s="58">
        <v>7.28</v>
      </c>
      <c r="AP6" s="58">
        <v>0.98</v>
      </c>
      <c r="AQ6" s="58">
        <v>5.59</v>
      </c>
      <c r="AR6" s="58">
        <v>1.06</v>
      </c>
      <c r="AS6" s="58">
        <v>3.23</v>
      </c>
      <c r="AT6" s="58">
        <v>0.44</v>
      </c>
      <c r="AU6" s="58">
        <v>2.6</v>
      </c>
      <c r="AV6" s="59">
        <v>0.46</v>
      </c>
      <c r="AW6" s="207">
        <v>1</v>
      </c>
    </row>
    <row r="7" spans="1:49" ht="25.5">
      <c r="A7" s="8" t="s">
        <v>360</v>
      </c>
      <c r="B7" s="160" t="s">
        <v>70</v>
      </c>
      <c r="C7" s="8"/>
      <c r="D7">
        <v>37</v>
      </c>
      <c r="E7" s="270">
        <v>44.975159999999995</v>
      </c>
      <c r="F7" s="2">
        <v>106</v>
      </c>
      <c r="G7" s="271">
        <v>22.05348</v>
      </c>
      <c r="H7">
        <v>51.26</v>
      </c>
      <c r="I7">
        <v>1.43</v>
      </c>
      <c r="J7">
        <v>17.760000000000002</v>
      </c>
      <c r="K7">
        <v>4.3600000000000003</v>
      </c>
      <c r="L7" s="6">
        <v>5.85</v>
      </c>
      <c r="M7" s="6">
        <v>0.17</v>
      </c>
      <c r="N7" s="6">
        <v>4.68</v>
      </c>
      <c r="O7" s="6">
        <v>8.0500000000000007</v>
      </c>
      <c r="P7" s="6">
        <v>3.55</v>
      </c>
      <c r="Q7" s="6">
        <v>2.42</v>
      </c>
      <c r="R7" s="6">
        <v>0.62</v>
      </c>
      <c r="S7" s="6">
        <v>1.1000000000000001</v>
      </c>
      <c r="T7" s="6">
        <v>7.0000000000000007E-2</v>
      </c>
      <c r="U7" s="6">
        <v>1.07</v>
      </c>
      <c r="V7" s="6">
        <v>100.2</v>
      </c>
      <c r="W7">
        <f t="shared" ref="W7:W11" si="0">P7+Q7</f>
        <v>5.97</v>
      </c>
      <c r="Y7">
        <v>38</v>
      </c>
      <c r="Z7">
        <v>876</v>
      </c>
      <c r="AA7" s="63">
        <v>169</v>
      </c>
      <c r="AB7">
        <v>32.6</v>
      </c>
      <c r="AC7">
        <v>1310</v>
      </c>
      <c r="AD7">
        <v>5</v>
      </c>
      <c r="AE7">
        <v>0.5</v>
      </c>
      <c r="AF7">
        <v>2.9</v>
      </c>
      <c r="AG7">
        <v>11</v>
      </c>
      <c r="AI7" s="128">
        <v>38.5</v>
      </c>
      <c r="AJ7" s="58">
        <v>84.4</v>
      </c>
      <c r="AK7" s="58">
        <v>11.6</v>
      </c>
      <c r="AL7" s="58">
        <v>43.8</v>
      </c>
      <c r="AM7" s="58">
        <v>9.5</v>
      </c>
      <c r="AN7" s="58">
        <v>2.56</v>
      </c>
      <c r="AO7" s="58">
        <v>8.02</v>
      </c>
      <c r="AP7" s="58">
        <v>1.25</v>
      </c>
      <c r="AQ7" s="58">
        <v>5.91</v>
      </c>
      <c r="AR7" s="58">
        <v>1.22</v>
      </c>
      <c r="AS7" s="58">
        <v>3.17</v>
      </c>
      <c r="AT7" s="58">
        <v>0.55000000000000004</v>
      </c>
      <c r="AU7" s="58">
        <v>3</v>
      </c>
      <c r="AV7" s="59">
        <v>0.51</v>
      </c>
      <c r="AW7" s="207">
        <v>1</v>
      </c>
    </row>
    <row r="8" spans="1:49">
      <c r="A8" t="s">
        <v>335</v>
      </c>
      <c r="B8" s="160" t="s">
        <v>70</v>
      </c>
      <c r="D8">
        <v>37</v>
      </c>
      <c r="E8" s="270">
        <v>45.302400000000006</v>
      </c>
      <c r="F8" s="2">
        <v>106</v>
      </c>
      <c r="G8" s="42">
        <v>21.879719999999999</v>
      </c>
      <c r="H8" s="6">
        <v>50.8</v>
      </c>
      <c r="I8">
        <v>1.36</v>
      </c>
      <c r="J8">
        <v>17.829999999999998</v>
      </c>
      <c r="K8">
        <v>4.29</v>
      </c>
      <c r="L8" s="6">
        <v>5.88</v>
      </c>
      <c r="M8" s="6">
        <v>0.19</v>
      </c>
      <c r="N8" s="6">
        <v>5.16</v>
      </c>
      <c r="O8" s="6">
        <v>8.76</v>
      </c>
      <c r="P8" s="6">
        <v>3.4</v>
      </c>
      <c r="Q8" s="6">
        <v>2.0499999999999998</v>
      </c>
      <c r="R8" s="6">
        <v>0.51</v>
      </c>
      <c r="S8" s="6">
        <v>1.1000000000000001</v>
      </c>
      <c r="T8" s="6">
        <v>0.18</v>
      </c>
      <c r="U8" s="6">
        <v>1.1399999999999999</v>
      </c>
      <c r="V8" s="6">
        <v>100.28</v>
      </c>
      <c r="W8">
        <f t="shared" si="0"/>
        <v>5.4499999999999993</v>
      </c>
      <c r="Y8">
        <v>31.1</v>
      </c>
      <c r="Z8">
        <v>754</v>
      </c>
      <c r="AA8" s="63">
        <v>155</v>
      </c>
      <c r="AB8">
        <v>34.5</v>
      </c>
      <c r="AC8">
        <v>967</v>
      </c>
      <c r="AD8">
        <v>4</v>
      </c>
      <c r="AE8" s="4" t="s">
        <v>348</v>
      </c>
      <c r="AF8">
        <v>2.5</v>
      </c>
      <c r="AG8">
        <v>9</v>
      </c>
      <c r="AI8" s="128">
        <v>31.8</v>
      </c>
      <c r="AJ8" s="58">
        <v>71.2</v>
      </c>
      <c r="AK8" s="58">
        <v>9.3800000000000008</v>
      </c>
      <c r="AL8" s="58">
        <v>36.799999999999997</v>
      </c>
      <c r="AM8" s="58">
        <v>8.5</v>
      </c>
      <c r="AN8" s="58">
        <v>2.0699999999999998</v>
      </c>
      <c r="AO8" s="58">
        <v>7.78</v>
      </c>
      <c r="AP8" s="58">
        <v>1.1100000000000001</v>
      </c>
      <c r="AQ8" s="58">
        <v>6.03</v>
      </c>
      <c r="AR8" s="58">
        <v>1.25</v>
      </c>
      <c r="AS8" s="58">
        <v>3.69</v>
      </c>
      <c r="AT8" s="58">
        <v>0.54</v>
      </c>
      <c r="AU8" s="58">
        <v>3.6</v>
      </c>
      <c r="AV8" s="59">
        <v>0.52</v>
      </c>
      <c r="AW8" s="207">
        <v>1</v>
      </c>
    </row>
    <row r="9" spans="1:49">
      <c r="A9" t="s">
        <v>336</v>
      </c>
      <c r="B9" s="160" t="s">
        <v>70</v>
      </c>
      <c r="D9">
        <v>37</v>
      </c>
      <c r="E9" s="270">
        <v>46.963799999999999</v>
      </c>
      <c r="F9" s="2">
        <v>106</v>
      </c>
      <c r="G9" s="42">
        <v>20.093400000000003</v>
      </c>
      <c r="H9">
        <v>59.88</v>
      </c>
      <c r="I9">
        <v>0.76</v>
      </c>
      <c r="J9">
        <v>16.010000000000002</v>
      </c>
      <c r="K9">
        <v>3.34</v>
      </c>
      <c r="L9" s="6">
        <v>2.1800000000000002</v>
      </c>
      <c r="M9" s="6">
        <v>0.09</v>
      </c>
      <c r="N9" s="6">
        <v>3.82</v>
      </c>
      <c r="O9" s="6">
        <v>5.08</v>
      </c>
      <c r="P9" s="6">
        <v>3.74</v>
      </c>
      <c r="Q9" s="6">
        <v>3.77</v>
      </c>
      <c r="R9" s="6">
        <v>0.33</v>
      </c>
      <c r="S9" s="6">
        <v>1.6</v>
      </c>
      <c r="T9" s="6">
        <v>0.01</v>
      </c>
      <c r="U9" s="6">
        <v>2.31</v>
      </c>
      <c r="V9" s="6">
        <v>99.24</v>
      </c>
      <c r="W9">
        <f t="shared" si="0"/>
        <v>7.51</v>
      </c>
      <c r="Y9">
        <v>64.8</v>
      </c>
      <c r="Z9">
        <v>669</v>
      </c>
      <c r="AA9" s="63">
        <v>170</v>
      </c>
      <c r="AB9">
        <v>15.8</v>
      </c>
      <c r="AC9">
        <v>1120</v>
      </c>
      <c r="AD9">
        <v>5</v>
      </c>
      <c r="AE9">
        <v>0.6</v>
      </c>
      <c r="AF9">
        <v>5.3</v>
      </c>
      <c r="AG9">
        <v>10</v>
      </c>
      <c r="AI9" s="128">
        <v>36</v>
      </c>
      <c r="AJ9" s="58">
        <v>72.8</v>
      </c>
      <c r="AK9" s="58">
        <v>9.06</v>
      </c>
      <c r="AL9" s="58">
        <v>32.9</v>
      </c>
      <c r="AM9" s="58">
        <v>6.1</v>
      </c>
      <c r="AN9" s="58">
        <v>1.55</v>
      </c>
      <c r="AO9" s="58">
        <v>4.68</v>
      </c>
      <c r="AP9" s="58">
        <v>0.6</v>
      </c>
      <c r="AQ9" s="58">
        <v>3.04</v>
      </c>
      <c r="AR9" s="58">
        <v>0.57999999999999996</v>
      </c>
      <c r="AS9" s="58">
        <v>1.49</v>
      </c>
      <c r="AT9" s="58">
        <v>0.19</v>
      </c>
      <c r="AU9" s="58">
        <v>1.5</v>
      </c>
      <c r="AV9" s="59">
        <v>0.2</v>
      </c>
      <c r="AW9" s="207">
        <v>1</v>
      </c>
    </row>
    <row r="10" spans="1:49">
      <c r="A10" t="s">
        <v>337</v>
      </c>
      <c r="B10" s="160" t="s">
        <v>70</v>
      </c>
      <c r="D10">
        <v>37</v>
      </c>
      <c r="E10" s="270">
        <v>48.4116</v>
      </c>
      <c r="F10" s="2">
        <v>106</v>
      </c>
      <c r="G10" s="42">
        <v>22.084199999999999</v>
      </c>
      <c r="H10">
        <v>52.65</v>
      </c>
      <c r="I10">
        <v>1.43</v>
      </c>
      <c r="J10">
        <v>17.34</v>
      </c>
      <c r="K10">
        <v>4.93</v>
      </c>
      <c r="L10" s="6">
        <v>3.22</v>
      </c>
      <c r="M10" s="6">
        <v>0.11</v>
      </c>
      <c r="N10" s="6">
        <v>3.98</v>
      </c>
      <c r="O10" s="6">
        <v>7.24</v>
      </c>
      <c r="P10" s="6">
        <v>3.74</v>
      </c>
      <c r="Q10" s="6">
        <v>2.94</v>
      </c>
      <c r="R10" s="6">
        <v>0.62</v>
      </c>
      <c r="S10" s="6">
        <v>1.9</v>
      </c>
      <c r="T10" s="6">
        <v>0.1</v>
      </c>
      <c r="U10" s="143">
        <v>3.46</v>
      </c>
      <c r="V10" s="6">
        <v>98.56</v>
      </c>
      <c r="W10">
        <f t="shared" si="0"/>
        <v>6.68</v>
      </c>
      <c r="Y10">
        <v>47.7</v>
      </c>
      <c r="Z10">
        <v>703</v>
      </c>
      <c r="AA10" s="63">
        <v>262</v>
      </c>
      <c r="AB10">
        <v>30.1</v>
      </c>
      <c r="AC10">
        <v>1170</v>
      </c>
      <c r="AD10">
        <v>7</v>
      </c>
      <c r="AE10">
        <v>0.9</v>
      </c>
      <c r="AF10">
        <v>6.4</v>
      </c>
      <c r="AG10">
        <v>19</v>
      </c>
      <c r="AI10" s="128">
        <v>50.6</v>
      </c>
      <c r="AJ10" s="43">
        <v>106</v>
      </c>
      <c r="AK10" s="58">
        <v>13.1</v>
      </c>
      <c r="AL10" s="58">
        <v>49.9</v>
      </c>
      <c r="AM10" s="58">
        <v>9.1</v>
      </c>
      <c r="AN10" s="58">
        <v>2.1800000000000002</v>
      </c>
      <c r="AO10" s="58">
        <v>7.81</v>
      </c>
      <c r="AP10" s="58">
        <v>1.01</v>
      </c>
      <c r="AQ10" s="58">
        <v>5.54</v>
      </c>
      <c r="AR10" s="58">
        <v>1.03</v>
      </c>
      <c r="AS10" s="58">
        <v>2.95</v>
      </c>
      <c r="AT10" s="58">
        <v>0.41</v>
      </c>
      <c r="AU10" s="58">
        <v>2.6</v>
      </c>
      <c r="AV10" s="59">
        <v>0.43</v>
      </c>
      <c r="AW10" s="207">
        <v>1</v>
      </c>
    </row>
    <row r="11" spans="1:49">
      <c r="A11" t="s">
        <v>338</v>
      </c>
      <c r="B11" s="160" t="s">
        <v>70</v>
      </c>
      <c r="D11">
        <v>37</v>
      </c>
      <c r="E11" s="270">
        <v>47.7744</v>
      </c>
      <c r="F11" s="2">
        <v>106</v>
      </c>
      <c r="G11" s="42">
        <v>20.853899999999999</v>
      </c>
      <c r="H11">
        <v>53.93</v>
      </c>
      <c r="I11">
        <v>1.26</v>
      </c>
      <c r="J11">
        <v>16.96</v>
      </c>
      <c r="K11" s="6">
        <v>4.8</v>
      </c>
      <c r="L11" s="6">
        <v>2.95</v>
      </c>
      <c r="M11" s="6">
        <v>0.1</v>
      </c>
      <c r="N11" s="6">
        <v>4.24</v>
      </c>
      <c r="O11" s="6">
        <v>6.77</v>
      </c>
      <c r="P11" s="6">
        <v>3.66</v>
      </c>
      <c r="Q11" s="6">
        <v>2.95</v>
      </c>
      <c r="R11" s="6">
        <v>0.55000000000000004</v>
      </c>
      <c r="S11" s="6">
        <v>2</v>
      </c>
      <c r="T11" s="6">
        <v>0.04</v>
      </c>
      <c r="U11" s="143">
        <v>3.4</v>
      </c>
      <c r="V11" s="6">
        <v>98.5</v>
      </c>
      <c r="W11">
        <f t="shared" si="0"/>
        <v>6.61</v>
      </c>
      <c r="Y11">
        <v>48.4</v>
      </c>
      <c r="Z11">
        <v>849</v>
      </c>
      <c r="AA11" s="63">
        <v>221</v>
      </c>
      <c r="AB11">
        <v>23.9</v>
      </c>
      <c r="AC11">
        <v>1320</v>
      </c>
      <c r="AD11">
        <v>6</v>
      </c>
      <c r="AE11">
        <v>0.7</v>
      </c>
      <c r="AF11">
        <v>5.3</v>
      </c>
      <c r="AG11">
        <v>16</v>
      </c>
      <c r="AI11" s="128">
        <v>47.8</v>
      </c>
      <c r="AJ11" s="58">
        <v>97.7</v>
      </c>
      <c r="AK11" s="58">
        <v>12.2</v>
      </c>
      <c r="AL11" s="58">
        <v>43.8</v>
      </c>
      <c r="AM11" s="58">
        <v>8</v>
      </c>
      <c r="AN11" s="58">
        <v>1.91</v>
      </c>
      <c r="AO11" s="58">
        <v>6.07</v>
      </c>
      <c r="AP11" s="58">
        <v>0.78</v>
      </c>
      <c r="AQ11" s="58">
        <v>4.37</v>
      </c>
      <c r="AR11" s="58">
        <v>0.83</v>
      </c>
      <c r="AS11" s="58">
        <v>2.11</v>
      </c>
      <c r="AT11" s="58">
        <v>0.33</v>
      </c>
      <c r="AU11" s="58">
        <v>2</v>
      </c>
      <c r="AV11" s="59">
        <v>0.28000000000000003</v>
      </c>
      <c r="AW11" s="207">
        <v>1</v>
      </c>
    </row>
    <row r="12" spans="1:49">
      <c r="AI12" s="128"/>
      <c r="AJ12" s="58"/>
      <c r="AK12" s="58"/>
      <c r="AL12" s="58"/>
      <c r="AM12" s="58"/>
      <c r="AN12" s="58"/>
      <c r="AO12" s="58"/>
      <c r="AP12" s="58"/>
      <c r="AQ12" s="58"/>
      <c r="AR12" s="58"/>
      <c r="AS12" s="58"/>
      <c r="AT12" s="58"/>
      <c r="AU12" s="58"/>
      <c r="AV12" s="58"/>
      <c r="AW12" s="207"/>
    </row>
    <row r="13" spans="1:49">
      <c r="A13" s="2">
        <v>89660</v>
      </c>
      <c r="B13" s="142" t="s">
        <v>63</v>
      </c>
      <c r="C13" t="s">
        <v>1324</v>
      </c>
      <c r="D13">
        <v>37</v>
      </c>
      <c r="E13" s="42">
        <v>47.5</v>
      </c>
      <c r="F13" s="2">
        <v>106</v>
      </c>
      <c r="G13" s="42">
        <v>19.633333333333333</v>
      </c>
      <c r="H13" s="37">
        <v>53.040505542318456</v>
      </c>
      <c r="I13" s="37">
        <v>1.408888428467834</v>
      </c>
      <c r="J13" s="37">
        <v>16.67875271936186</v>
      </c>
      <c r="K13" s="37"/>
      <c r="L13" s="37">
        <v>9.2302911012120585</v>
      </c>
      <c r="M13" s="37">
        <v>0.16575157981974517</v>
      </c>
      <c r="N13" s="37">
        <v>4.9000310784212173</v>
      </c>
      <c r="O13" s="37">
        <v>7.7696053040505548</v>
      </c>
      <c r="P13" s="37">
        <v>3.8226458095928728</v>
      </c>
      <c r="Q13" s="37">
        <v>2.413757381125039</v>
      </c>
      <c r="R13" s="37">
        <v>0.56977105563037411</v>
      </c>
      <c r="S13" s="37"/>
      <c r="U13">
        <f>SUM(H6:R6)</f>
        <v>100.16</v>
      </c>
      <c r="V13" s="37">
        <f t="shared" ref="V13:V46" si="1">SUM(H13:R13)</f>
        <v>100.00000000000001</v>
      </c>
      <c r="W13" s="6">
        <f t="shared" ref="W13:W46" si="2">P13+Q13</f>
        <v>6.2364031907179118</v>
      </c>
      <c r="X13" s="6"/>
      <c r="Y13">
        <v>39</v>
      </c>
      <c r="Z13">
        <v>939</v>
      </c>
      <c r="AA13">
        <v>180</v>
      </c>
      <c r="AB13">
        <v>28</v>
      </c>
      <c r="AC13">
        <v>1005</v>
      </c>
      <c r="AF13">
        <v>7.1</v>
      </c>
      <c r="AG13">
        <v>9</v>
      </c>
      <c r="AH13">
        <v>57</v>
      </c>
      <c r="AI13" s="128"/>
      <c r="AJ13" s="58"/>
      <c r="AK13" s="58"/>
      <c r="AL13" s="58"/>
      <c r="AM13" s="58"/>
      <c r="AN13" s="58"/>
      <c r="AO13" s="58"/>
      <c r="AP13" s="58"/>
      <c r="AQ13" s="58"/>
      <c r="AR13" s="58"/>
      <c r="AS13" s="58"/>
      <c r="AT13" s="58"/>
      <c r="AU13" s="58"/>
      <c r="AV13" s="58"/>
      <c r="AW13" s="207">
        <v>2</v>
      </c>
    </row>
    <row r="14" spans="1:49">
      <c r="A14" s="2">
        <v>87702</v>
      </c>
      <c r="B14" t="s">
        <v>1317</v>
      </c>
      <c r="D14">
        <v>37</v>
      </c>
      <c r="E14" s="42">
        <v>47.423333333333332</v>
      </c>
      <c r="F14" s="2">
        <v>106</v>
      </c>
      <c r="G14" s="42">
        <v>19.966666666666665</v>
      </c>
      <c r="H14" s="37">
        <v>54.538136445964987</v>
      </c>
      <c r="I14" s="37">
        <v>1.3584222177500505</v>
      </c>
      <c r="J14" s="37">
        <v>16.200442745019121</v>
      </c>
      <c r="K14" s="37"/>
      <c r="L14" s="37">
        <v>8.3517810424632728</v>
      </c>
      <c r="M14" s="37">
        <v>0.11068625477963374</v>
      </c>
      <c r="N14" s="37">
        <v>5.0815053330650031</v>
      </c>
      <c r="O14" s="37">
        <v>7.8587240893539949</v>
      </c>
      <c r="P14" s="37">
        <v>3.4916482189575371</v>
      </c>
      <c r="Q14" s="37">
        <v>2.4350976051519422</v>
      </c>
      <c r="R14" s="37">
        <v>0.57355604749446565</v>
      </c>
      <c r="S14" s="37"/>
      <c r="V14" s="37">
        <f t="shared" si="1"/>
        <v>100.00000000000001</v>
      </c>
      <c r="W14" s="6">
        <f t="shared" si="2"/>
        <v>5.9267458241094797</v>
      </c>
      <c r="X14" s="6"/>
      <c r="Y14">
        <v>39</v>
      </c>
      <c r="Z14">
        <v>761</v>
      </c>
      <c r="AA14">
        <v>199</v>
      </c>
      <c r="AB14">
        <v>28</v>
      </c>
      <c r="AC14">
        <v>990</v>
      </c>
      <c r="AF14">
        <v>3.5</v>
      </c>
      <c r="AG14">
        <v>10</v>
      </c>
      <c r="AH14">
        <v>85</v>
      </c>
      <c r="AI14" s="128"/>
      <c r="AJ14" s="58"/>
      <c r="AK14" s="58"/>
      <c r="AL14" s="58"/>
      <c r="AM14" s="58"/>
      <c r="AN14" s="58"/>
      <c r="AO14" s="58"/>
      <c r="AP14" s="58"/>
      <c r="AQ14" s="58"/>
      <c r="AR14" s="58"/>
      <c r="AS14" s="58"/>
      <c r="AT14" s="58"/>
      <c r="AU14" s="58"/>
      <c r="AV14" s="58"/>
      <c r="AW14" s="207">
        <v>2</v>
      </c>
    </row>
    <row r="15" spans="1:49">
      <c r="A15" s="2">
        <v>88604</v>
      </c>
      <c r="B15" t="s">
        <v>1318</v>
      </c>
      <c r="D15">
        <v>37</v>
      </c>
      <c r="E15" s="42">
        <v>47.32</v>
      </c>
      <c r="F15" s="2">
        <v>106</v>
      </c>
      <c r="G15" s="42">
        <v>25.291666666666668</v>
      </c>
      <c r="H15" s="37">
        <v>55.566884176182697</v>
      </c>
      <c r="I15" s="37">
        <v>1.274469820554649</v>
      </c>
      <c r="J15" s="37">
        <v>16.109298531810765</v>
      </c>
      <c r="K15" s="37"/>
      <c r="L15" s="37">
        <v>7.7691680261011404</v>
      </c>
      <c r="M15" s="37">
        <v>9.1761827079934716E-2</v>
      </c>
      <c r="N15" s="37">
        <v>5.8727569331158218</v>
      </c>
      <c r="O15" s="37">
        <v>6.5354812398042403</v>
      </c>
      <c r="P15" s="37">
        <v>3.4257748776508965</v>
      </c>
      <c r="Q15" s="37">
        <v>2.5591353996737349</v>
      </c>
      <c r="R15" s="37">
        <v>0.79526916802610104</v>
      </c>
      <c r="S15" s="37"/>
      <c r="V15" s="37">
        <f t="shared" si="1"/>
        <v>99.999999999999986</v>
      </c>
      <c r="W15" s="6">
        <f t="shared" si="2"/>
        <v>5.9849102773246319</v>
      </c>
      <c r="X15" s="6"/>
      <c r="Y15">
        <v>44</v>
      </c>
      <c r="Z15">
        <v>747</v>
      </c>
      <c r="AA15">
        <v>212</v>
      </c>
      <c r="AB15">
        <v>29</v>
      </c>
      <c r="AC15">
        <v>987</v>
      </c>
      <c r="AF15">
        <v>2.9</v>
      </c>
      <c r="AG15">
        <v>9</v>
      </c>
      <c r="AH15">
        <v>56</v>
      </c>
      <c r="AI15" s="128"/>
      <c r="AJ15" s="58"/>
      <c r="AK15" s="58"/>
      <c r="AL15" s="58"/>
      <c r="AM15" s="58"/>
      <c r="AN15" s="58"/>
      <c r="AO15" s="58"/>
      <c r="AP15" s="58"/>
      <c r="AQ15" s="58"/>
      <c r="AR15" s="58"/>
      <c r="AS15" s="58"/>
      <c r="AT15" s="58"/>
      <c r="AU15" s="58"/>
      <c r="AV15" s="58"/>
      <c r="AW15" s="207">
        <v>2</v>
      </c>
    </row>
    <row r="16" spans="1:49">
      <c r="A16" s="2">
        <v>89701</v>
      </c>
      <c r="C16" s="142" t="s">
        <v>1328</v>
      </c>
      <c r="D16">
        <v>37</v>
      </c>
      <c r="E16" s="42">
        <v>48.198333333333331</v>
      </c>
      <c r="F16" s="2">
        <v>106</v>
      </c>
      <c r="G16" s="42">
        <v>18.961666666666666</v>
      </c>
      <c r="H16" s="37">
        <v>56.264143180415545</v>
      </c>
      <c r="I16" s="37">
        <v>1.306315572927381</v>
      </c>
      <c r="J16" s="37">
        <v>16.766097510800243</v>
      </c>
      <c r="K16" s="37"/>
      <c r="L16" s="37">
        <v>7.5498868545566742</v>
      </c>
      <c r="M16" s="37">
        <v>0.1234313927175478</v>
      </c>
      <c r="N16" s="37">
        <v>4.4126722896523338</v>
      </c>
      <c r="O16" s="37">
        <v>6.202427484056777</v>
      </c>
      <c r="P16" s="37">
        <v>3.805801275457724</v>
      </c>
      <c r="Q16" s="37">
        <v>3.0549269697593084</v>
      </c>
      <c r="R16" s="37">
        <v>0.51429746965644918</v>
      </c>
      <c r="S16" s="37"/>
      <c r="V16" s="37">
        <f t="shared" si="1"/>
        <v>100</v>
      </c>
      <c r="W16" s="6">
        <f t="shared" si="2"/>
        <v>6.8607282452170324</v>
      </c>
      <c r="X16" s="6"/>
      <c r="Y16">
        <v>56</v>
      </c>
      <c r="Z16">
        <v>826</v>
      </c>
      <c r="AA16">
        <v>210</v>
      </c>
      <c r="AB16">
        <v>27</v>
      </c>
      <c r="AC16">
        <v>1252</v>
      </c>
      <c r="AF16">
        <v>3.4</v>
      </c>
      <c r="AG16">
        <v>8</v>
      </c>
      <c r="AH16">
        <v>56</v>
      </c>
      <c r="AI16" s="128"/>
      <c r="AJ16" s="58"/>
      <c r="AK16" s="58"/>
      <c r="AL16" s="58"/>
      <c r="AM16" s="58"/>
      <c r="AN16" s="58"/>
      <c r="AO16" s="58"/>
      <c r="AP16" s="58"/>
      <c r="AQ16" s="58"/>
      <c r="AR16" s="58"/>
      <c r="AS16" s="58"/>
      <c r="AT16" s="58"/>
      <c r="AU16" s="58"/>
      <c r="AV16" s="58"/>
      <c r="AW16" s="207">
        <v>2</v>
      </c>
    </row>
    <row r="17" spans="1:49">
      <c r="A17" s="2">
        <v>94707</v>
      </c>
      <c r="B17" s="142" t="s">
        <v>1326</v>
      </c>
      <c r="C17" s="142" t="s">
        <v>1327</v>
      </c>
      <c r="E17" s="42"/>
      <c r="F17" s="2"/>
      <c r="G17" s="42"/>
      <c r="H17" s="37">
        <v>55.838079739625705</v>
      </c>
      <c r="I17" s="37">
        <v>1.1594792514239216</v>
      </c>
      <c r="J17" s="37">
        <v>15.886899918633032</v>
      </c>
      <c r="K17" s="37"/>
      <c r="L17" s="37">
        <v>7.8925956061838889</v>
      </c>
      <c r="M17" s="37">
        <v>0.12205044751830756</v>
      </c>
      <c r="N17" s="37">
        <v>5.4719283970707888</v>
      </c>
      <c r="O17" s="37">
        <v>6.5805532953620824</v>
      </c>
      <c r="P17" s="37">
        <v>3.7428803905614321</v>
      </c>
      <c r="Q17" s="37">
        <v>2.8783563873067535</v>
      </c>
      <c r="R17" s="37">
        <v>0.42717656631407647</v>
      </c>
      <c r="S17" s="37"/>
      <c r="V17" s="37">
        <f t="shared" si="1"/>
        <v>99.999999999999986</v>
      </c>
      <c r="W17" s="6">
        <f t="shared" si="2"/>
        <v>6.6212367778681855</v>
      </c>
      <c r="X17" s="6"/>
      <c r="Y17">
        <v>41</v>
      </c>
      <c r="Z17">
        <v>807</v>
      </c>
      <c r="AA17">
        <v>178</v>
      </c>
      <c r="AB17">
        <v>25</v>
      </c>
      <c r="AC17">
        <v>1124</v>
      </c>
      <c r="AF17">
        <v>3.3</v>
      </c>
      <c r="AH17">
        <v>61</v>
      </c>
      <c r="AI17" s="128"/>
      <c r="AJ17" s="58"/>
      <c r="AK17" s="58"/>
      <c r="AL17" s="58"/>
      <c r="AM17" s="58"/>
      <c r="AN17" s="58"/>
      <c r="AO17" s="58"/>
      <c r="AP17" s="58"/>
      <c r="AQ17" s="58"/>
      <c r="AR17" s="58"/>
      <c r="AS17" s="58"/>
      <c r="AT17" s="58"/>
      <c r="AU17" s="58"/>
      <c r="AV17" s="58"/>
      <c r="AW17" s="207">
        <v>2</v>
      </c>
    </row>
    <row r="18" spans="1:49">
      <c r="A18" s="2">
        <v>89654</v>
      </c>
      <c r="B18" t="s">
        <v>1319</v>
      </c>
      <c r="D18">
        <v>37</v>
      </c>
      <c r="E18" s="191">
        <v>49.033333333333331</v>
      </c>
      <c r="F18" s="2">
        <v>106</v>
      </c>
      <c r="G18" s="191">
        <v>22.926666666666666</v>
      </c>
      <c r="H18" s="37">
        <v>57.015728476821174</v>
      </c>
      <c r="I18" s="37">
        <v>1.2520695364238406</v>
      </c>
      <c r="J18" s="37">
        <v>16.763245033112575</v>
      </c>
      <c r="K18" s="37"/>
      <c r="L18" s="37">
        <v>7.3985927152317865</v>
      </c>
      <c r="M18" s="37">
        <v>0.12417218543046353</v>
      </c>
      <c r="N18" s="37">
        <v>3.8907284768211907</v>
      </c>
      <c r="O18" s="37">
        <v>6.0430463576158919</v>
      </c>
      <c r="P18" s="37">
        <v>3.973509933774833</v>
      </c>
      <c r="Q18" s="37">
        <v>3.0939569536423832</v>
      </c>
      <c r="R18" s="37">
        <v>0.44495033112582766</v>
      </c>
      <c r="S18" s="37"/>
      <c r="V18" s="37">
        <f t="shared" si="1"/>
        <v>99.999999999999972</v>
      </c>
      <c r="W18" s="6">
        <f t="shared" si="2"/>
        <v>7.0674668874172166</v>
      </c>
      <c r="X18" s="6"/>
      <c r="Y18">
        <v>55</v>
      </c>
      <c r="Z18">
        <v>951</v>
      </c>
      <c r="AA18">
        <v>201</v>
      </c>
      <c r="AB18">
        <v>22</v>
      </c>
      <c r="AC18">
        <v>1239</v>
      </c>
      <c r="AF18">
        <v>2.2000000000000002</v>
      </c>
      <c r="AG18">
        <v>8</v>
      </c>
      <c r="AH18">
        <v>43</v>
      </c>
      <c r="AI18" s="128"/>
      <c r="AJ18" s="58"/>
      <c r="AK18" s="58"/>
      <c r="AL18" s="58"/>
      <c r="AM18" s="58"/>
      <c r="AN18" s="58"/>
      <c r="AO18" s="58"/>
      <c r="AP18" s="58"/>
      <c r="AQ18" s="58"/>
      <c r="AR18" s="58"/>
      <c r="AS18" s="58"/>
      <c r="AT18" s="58"/>
      <c r="AU18" s="58"/>
      <c r="AV18" s="58"/>
      <c r="AW18" s="207">
        <v>2</v>
      </c>
    </row>
    <row r="19" spans="1:49">
      <c r="A19" s="69">
        <v>85911</v>
      </c>
      <c r="B19" s="142" t="s">
        <v>1329</v>
      </c>
      <c r="D19">
        <v>37</v>
      </c>
      <c r="E19" s="191">
        <v>47.423333333333332</v>
      </c>
      <c r="F19" s="2">
        <v>106</v>
      </c>
      <c r="G19" s="191">
        <v>20.113333333333333</v>
      </c>
      <c r="H19" s="37">
        <v>56.065342341433904</v>
      </c>
      <c r="I19" s="37">
        <v>1.179792275889886</v>
      </c>
      <c r="J19" s="37">
        <v>16.133911465160836</v>
      </c>
      <c r="K19" s="37"/>
      <c r="L19" s="37">
        <v>8.0669557325804178</v>
      </c>
      <c r="M19" s="37">
        <v>0.11092064132298074</v>
      </c>
      <c r="N19" s="37">
        <v>5.0418473328627611</v>
      </c>
      <c r="O19" s="37">
        <v>6.9577493193506106</v>
      </c>
      <c r="P19" s="37">
        <v>3.5192094383382075</v>
      </c>
      <c r="Q19" s="37">
        <v>2.4805888877684783</v>
      </c>
      <c r="R19" s="37">
        <v>0.44368256529192296</v>
      </c>
      <c r="S19" s="37"/>
      <c r="V19" s="37">
        <f t="shared" si="1"/>
        <v>100</v>
      </c>
      <c r="W19" s="6">
        <f t="shared" si="2"/>
        <v>5.9997983261066858</v>
      </c>
      <c r="X19" s="6"/>
      <c r="Y19">
        <v>38</v>
      </c>
      <c r="Z19">
        <v>764</v>
      </c>
      <c r="AA19">
        <v>183</v>
      </c>
      <c r="AB19">
        <v>28</v>
      </c>
      <c r="AC19">
        <v>1002</v>
      </c>
      <c r="AF19">
        <v>3.3</v>
      </c>
      <c r="AG19">
        <v>7</v>
      </c>
      <c r="AH19">
        <v>68</v>
      </c>
      <c r="AI19" s="128">
        <v>30.8</v>
      </c>
      <c r="AJ19" s="58">
        <v>63.4</v>
      </c>
      <c r="AK19" s="58"/>
      <c r="AL19" s="58"/>
      <c r="AM19" s="58">
        <v>6.39</v>
      </c>
      <c r="AN19" s="58">
        <v>1.7</v>
      </c>
      <c r="AO19" s="58"/>
      <c r="AP19" s="58">
        <v>0.73</v>
      </c>
      <c r="AQ19" s="58"/>
      <c r="AR19" s="58"/>
      <c r="AS19" s="58"/>
      <c r="AT19" s="58"/>
      <c r="AU19" s="58">
        <v>2.2000000000000002</v>
      </c>
      <c r="AV19" s="58">
        <v>0.34</v>
      </c>
      <c r="AW19" s="207">
        <v>2</v>
      </c>
    </row>
    <row r="20" spans="1:49">
      <c r="A20" s="2">
        <v>89655</v>
      </c>
      <c r="B20" t="s">
        <v>1320</v>
      </c>
      <c r="D20">
        <v>37</v>
      </c>
      <c r="E20" s="191">
        <v>49.033333333333331</v>
      </c>
      <c r="F20" s="2">
        <v>106</v>
      </c>
      <c r="G20" s="191">
        <v>22.921666666666667</v>
      </c>
      <c r="H20" s="37">
        <v>57.020669992872413</v>
      </c>
      <c r="I20" s="37">
        <v>1.2320537623459933</v>
      </c>
      <c r="J20" s="37">
        <v>17.106200997861727</v>
      </c>
      <c r="K20" s="37"/>
      <c r="L20" s="37">
        <v>7.2497708990937788</v>
      </c>
      <c r="M20" s="37">
        <v>0.10182262498727218</v>
      </c>
      <c r="N20" s="37">
        <v>3.4721515120659809</v>
      </c>
      <c r="O20" s="37">
        <v>6.3944608492006925</v>
      </c>
      <c r="P20" s="37">
        <v>3.6452499745443436</v>
      </c>
      <c r="Q20" s="37">
        <v>3.3092353120863454</v>
      </c>
      <c r="R20" s="37">
        <v>0.46838407494145201</v>
      </c>
      <c r="S20" s="37"/>
      <c r="V20" s="37">
        <f t="shared" si="1"/>
        <v>100</v>
      </c>
      <c r="W20" s="6">
        <f t="shared" si="2"/>
        <v>6.954485286630689</v>
      </c>
      <c r="X20" s="6"/>
      <c r="Y20">
        <v>56</v>
      </c>
      <c r="Z20">
        <v>903</v>
      </c>
      <c r="AA20">
        <v>192</v>
      </c>
      <c r="AB20">
        <v>24</v>
      </c>
      <c r="AC20">
        <v>1273</v>
      </c>
      <c r="AF20">
        <v>3.6</v>
      </c>
      <c r="AG20">
        <v>7</v>
      </c>
      <c r="AH20">
        <v>43</v>
      </c>
      <c r="AI20" s="128"/>
      <c r="AJ20" s="58"/>
      <c r="AK20" s="58"/>
      <c r="AL20" s="58"/>
      <c r="AM20" s="58"/>
      <c r="AN20" s="58"/>
      <c r="AO20" s="58"/>
      <c r="AP20" s="58"/>
      <c r="AQ20" s="58"/>
      <c r="AR20" s="58"/>
      <c r="AS20" s="58"/>
      <c r="AT20" s="58"/>
      <c r="AU20" s="58"/>
      <c r="AV20" s="58"/>
      <c r="AW20" s="207">
        <v>2</v>
      </c>
    </row>
    <row r="21" spans="1:49">
      <c r="A21" s="2">
        <v>90803</v>
      </c>
      <c r="B21" s="142" t="s">
        <v>1330</v>
      </c>
      <c r="C21" t="s">
        <v>1331</v>
      </c>
      <c r="D21">
        <v>37</v>
      </c>
      <c r="E21" s="191">
        <v>48.556666666666665</v>
      </c>
      <c r="F21" s="2">
        <v>106</v>
      </c>
      <c r="G21" s="191">
        <v>23.066666666666666</v>
      </c>
      <c r="H21" s="37">
        <v>57.069122558445507</v>
      </c>
      <c r="I21" s="37">
        <v>1.1031272138447528</v>
      </c>
      <c r="J21" s="37">
        <v>15.271733630199373</v>
      </c>
      <c r="K21" s="37"/>
      <c r="L21" s="37">
        <v>7.2968323044226295</v>
      </c>
      <c r="M21" s="37">
        <v>0.12144519785446817</v>
      </c>
      <c r="N21" s="37">
        <v>5.8900920959417071</v>
      </c>
      <c r="O21" s="37">
        <v>6.5175589515231263</v>
      </c>
      <c r="P21" s="37">
        <v>3.5421516040886551</v>
      </c>
      <c r="Q21" s="37">
        <v>2.7932395506527676</v>
      </c>
      <c r="R21" s="37">
        <v>0.3946968930270216</v>
      </c>
      <c r="S21" s="37"/>
      <c r="V21" s="37">
        <f t="shared" si="1"/>
        <v>100.00000000000001</v>
      </c>
      <c r="W21" s="6">
        <f t="shared" si="2"/>
        <v>6.3353911547414228</v>
      </c>
      <c r="X21" s="6"/>
      <c r="Y21">
        <v>46</v>
      </c>
      <c r="Z21">
        <v>968</v>
      </c>
      <c r="AA21">
        <v>190</v>
      </c>
      <c r="AB21">
        <v>19</v>
      </c>
      <c r="AC21">
        <v>1269</v>
      </c>
      <c r="AF21">
        <v>5</v>
      </c>
      <c r="AH21">
        <v>97</v>
      </c>
      <c r="AI21" s="128"/>
      <c r="AJ21" s="58"/>
      <c r="AK21" s="58"/>
      <c r="AL21" s="58"/>
      <c r="AM21" s="58"/>
      <c r="AN21" s="58"/>
      <c r="AO21" s="58"/>
      <c r="AP21" s="58"/>
      <c r="AQ21" s="58"/>
      <c r="AR21" s="58"/>
      <c r="AS21" s="58"/>
      <c r="AT21" s="58"/>
      <c r="AU21" s="58"/>
      <c r="AV21" s="58"/>
      <c r="AW21" s="207">
        <v>2</v>
      </c>
    </row>
    <row r="22" spans="1:49">
      <c r="A22" s="2">
        <v>89662</v>
      </c>
      <c r="B22" s="142" t="s">
        <v>1275</v>
      </c>
      <c r="C22" t="s">
        <v>1332</v>
      </c>
      <c r="D22">
        <v>37</v>
      </c>
      <c r="E22" s="191">
        <v>47.498333333333335</v>
      </c>
      <c r="F22" s="2">
        <v>106</v>
      </c>
      <c r="G22" s="191">
        <v>19.074999999999999</v>
      </c>
      <c r="H22" s="37">
        <v>58.244707285558079</v>
      </c>
      <c r="I22" s="37">
        <v>1.162906271742371</v>
      </c>
      <c r="J22" s="37">
        <v>16.002385448762546</v>
      </c>
      <c r="K22" s="37"/>
      <c r="L22" s="37">
        <v>7.3253155749925432</v>
      </c>
      <c r="M22" s="37">
        <v>0.11927243812742268</v>
      </c>
      <c r="N22" s="37">
        <v>3.4986581850710654</v>
      </c>
      <c r="O22" s="37">
        <v>6.1127124540304134</v>
      </c>
      <c r="P22" s="37">
        <v>3.5682337739787284</v>
      </c>
      <c r="Q22" s="37">
        <v>3.5185369247589695</v>
      </c>
      <c r="R22" s="37">
        <v>0.44727164297783512</v>
      </c>
      <c r="S22" s="37"/>
      <c r="V22" s="37">
        <f t="shared" si="1"/>
        <v>100</v>
      </c>
      <c r="W22" s="6">
        <f t="shared" si="2"/>
        <v>7.0867706987376984</v>
      </c>
      <c r="X22" s="6"/>
      <c r="Y22">
        <v>46</v>
      </c>
      <c r="Z22">
        <v>924</v>
      </c>
      <c r="AA22">
        <v>182</v>
      </c>
      <c r="AB22">
        <v>22</v>
      </c>
      <c r="AC22">
        <v>1223</v>
      </c>
      <c r="AF22">
        <v>1.2</v>
      </c>
      <c r="AG22">
        <v>7</v>
      </c>
      <c r="AH22">
        <v>76</v>
      </c>
      <c r="AI22" s="128"/>
      <c r="AJ22" s="58"/>
      <c r="AK22" s="58"/>
      <c r="AL22" s="58"/>
      <c r="AM22" s="58"/>
      <c r="AN22" s="58"/>
      <c r="AO22" s="58"/>
      <c r="AP22" s="58"/>
      <c r="AQ22" s="58"/>
      <c r="AR22" s="58"/>
      <c r="AS22" s="58"/>
      <c r="AT22" s="58"/>
      <c r="AU22" s="58"/>
      <c r="AV22" s="58"/>
      <c r="AW22" s="207">
        <v>2</v>
      </c>
    </row>
    <row r="23" spans="1:49">
      <c r="A23" s="2">
        <v>89700</v>
      </c>
      <c r="B23" s="142" t="s">
        <v>1325</v>
      </c>
      <c r="E23" s="191"/>
      <c r="F23" s="2"/>
      <c r="G23" s="191"/>
      <c r="H23" s="37">
        <v>59.084492841298641</v>
      </c>
      <c r="I23" s="37">
        <v>1.1595079653155875</v>
      </c>
      <c r="J23" s="37">
        <v>16.132284734825568</v>
      </c>
      <c r="K23" s="37"/>
      <c r="L23" s="37">
        <v>7.0377092155676539</v>
      </c>
      <c r="M23" s="37">
        <v>0.12099213551119176</v>
      </c>
      <c r="N23" s="37">
        <v>3.5491026416616251</v>
      </c>
      <c r="O23" s="37">
        <v>5.5555555555555545</v>
      </c>
      <c r="P23" s="37">
        <v>3.6398467432950188</v>
      </c>
      <c r="Q23" s="37">
        <v>3.2264569469651136</v>
      </c>
      <c r="R23" s="37">
        <v>0.49405122000403301</v>
      </c>
      <c r="S23" s="37"/>
      <c r="V23" s="37">
        <f t="shared" si="1"/>
        <v>100</v>
      </c>
      <c r="W23" s="6">
        <f t="shared" si="2"/>
        <v>6.866303690260132</v>
      </c>
      <c r="X23" s="6"/>
      <c r="Y23">
        <v>50</v>
      </c>
      <c r="Z23">
        <v>805</v>
      </c>
      <c r="AA23">
        <v>194</v>
      </c>
      <c r="AB23">
        <v>26</v>
      </c>
      <c r="AC23">
        <v>1242</v>
      </c>
      <c r="AF23">
        <v>1.8</v>
      </c>
      <c r="AG23">
        <v>6</v>
      </c>
      <c r="AH23">
        <v>44</v>
      </c>
      <c r="AI23" s="128"/>
      <c r="AJ23" s="58"/>
      <c r="AK23" s="58"/>
      <c r="AL23" s="58"/>
      <c r="AM23" s="58"/>
      <c r="AN23" s="58"/>
      <c r="AO23" s="58"/>
      <c r="AP23" s="58"/>
      <c r="AQ23" s="58"/>
      <c r="AR23" s="58"/>
      <c r="AS23" s="58"/>
      <c r="AT23" s="58"/>
      <c r="AU23" s="58"/>
      <c r="AV23" s="58"/>
      <c r="AW23" s="207">
        <v>2</v>
      </c>
    </row>
    <row r="24" spans="1:49">
      <c r="A24" s="2">
        <v>89711</v>
      </c>
      <c r="C24" t="s">
        <v>1321</v>
      </c>
      <c r="D24">
        <v>37</v>
      </c>
      <c r="E24" s="191">
        <v>43.5</v>
      </c>
      <c r="F24" s="2">
        <v>106</v>
      </c>
      <c r="G24" s="191">
        <v>22.5</v>
      </c>
      <c r="H24" s="37">
        <v>59.366225431207376</v>
      </c>
      <c r="I24" s="37">
        <v>1.002807862013638</v>
      </c>
      <c r="J24" s="37">
        <v>16.044925792218208</v>
      </c>
      <c r="K24" s="37"/>
      <c r="L24" s="37">
        <v>6.6486161251504203</v>
      </c>
      <c r="M24" s="37">
        <v>0.12033694344163656</v>
      </c>
      <c r="N24" s="37">
        <v>3.9009225832330521</v>
      </c>
      <c r="O24" s="37">
        <v>5.7160048134777366</v>
      </c>
      <c r="P24" s="37">
        <v>3.9109506618531884</v>
      </c>
      <c r="Q24" s="37">
        <v>2.8880866425992773</v>
      </c>
      <c r="R24" s="37">
        <v>0.40112314480545525</v>
      </c>
      <c r="S24" s="37"/>
      <c r="V24" s="37">
        <f t="shared" si="1"/>
        <v>100</v>
      </c>
      <c r="W24" s="6">
        <f t="shared" si="2"/>
        <v>6.7990373044524652</v>
      </c>
      <c r="X24" s="6"/>
      <c r="Y24">
        <v>49</v>
      </c>
      <c r="Z24">
        <v>667</v>
      </c>
      <c r="AA24">
        <v>154</v>
      </c>
      <c r="AB24">
        <v>21</v>
      </c>
      <c r="AC24">
        <v>1119</v>
      </c>
      <c r="AF24">
        <v>3.3</v>
      </c>
      <c r="AG24">
        <v>3</v>
      </c>
      <c r="AH24">
        <v>53</v>
      </c>
      <c r="AI24" s="128"/>
      <c r="AJ24" s="58"/>
      <c r="AK24" s="58"/>
      <c r="AL24" s="58"/>
      <c r="AM24" s="58"/>
      <c r="AN24" s="58"/>
      <c r="AO24" s="58"/>
      <c r="AP24" s="58"/>
      <c r="AQ24" s="58"/>
      <c r="AR24" s="58"/>
      <c r="AS24" s="58"/>
      <c r="AT24" s="58"/>
      <c r="AU24" s="58"/>
      <c r="AV24" s="58"/>
      <c r="AW24" s="207">
        <v>2</v>
      </c>
    </row>
    <row r="25" spans="1:49">
      <c r="A25" s="2">
        <v>89661</v>
      </c>
      <c r="B25" s="142" t="s">
        <v>1275</v>
      </c>
      <c r="C25" t="s">
        <v>1332</v>
      </c>
      <c r="D25">
        <v>37</v>
      </c>
      <c r="E25" s="191">
        <v>47.513333333333335</v>
      </c>
      <c r="F25" s="2">
        <v>106</v>
      </c>
      <c r="G25" s="191">
        <v>19.503333333333334</v>
      </c>
      <c r="H25" s="37">
        <v>58.596837944664031</v>
      </c>
      <c r="I25" s="37">
        <v>1.0474308300395259</v>
      </c>
      <c r="J25" s="37">
        <v>17.588932806324113</v>
      </c>
      <c r="K25" s="37"/>
      <c r="L25" s="37">
        <v>6.333992094861661</v>
      </c>
      <c r="M25" s="37">
        <v>0.10869565217391305</v>
      </c>
      <c r="N25" s="37">
        <v>3.6264822134387353</v>
      </c>
      <c r="O25" s="37">
        <v>5.2865612648221347</v>
      </c>
      <c r="P25" s="37">
        <v>3.8438735177865615</v>
      </c>
      <c r="Q25" s="37">
        <v>3.1027667984189726</v>
      </c>
      <c r="R25" s="37">
        <v>0.46442687747035571</v>
      </c>
      <c r="S25" s="37"/>
      <c r="V25" s="37">
        <f t="shared" si="1"/>
        <v>100</v>
      </c>
      <c r="W25" s="6">
        <f t="shared" si="2"/>
        <v>6.9466403162055341</v>
      </c>
      <c r="X25" s="6"/>
      <c r="Y25">
        <v>63</v>
      </c>
      <c r="Z25">
        <v>768</v>
      </c>
      <c r="AA25">
        <v>217</v>
      </c>
      <c r="AB25">
        <v>29</v>
      </c>
      <c r="AC25">
        <v>1172</v>
      </c>
      <c r="AF25">
        <v>4.4000000000000004</v>
      </c>
      <c r="AG25">
        <v>4</v>
      </c>
      <c r="AH25">
        <v>52</v>
      </c>
      <c r="AI25" s="128"/>
      <c r="AJ25" s="58"/>
      <c r="AK25" s="58"/>
      <c r="AL25" s="58"/>
      <c r="AM25" s="58"/>
      <c r="AN25" s="58"/>
      <c r="AO25" s="58"/>
      <c r="AP25" s="58"/>
      <c r="AQ25" s="58"/>
      <c r="AR25" s="58"/>
      <c r="AS25" s="58"/>
      <c r="AT25" s="58"/>
      <c r="AU25" s="58"/>
      <c r="AV25" s="59"/>
      <c r="AW25" s="207">
        <v>2</v>
      </c>
    </row>
    <row r="26" spans="1:49">
      <c r="A26" s="2">
        <v>86806</v>
      </c>
      <c r="B26" s="142" t="s">
        <v>1330</v>
      </c>
      <c r="C26" s="142" t="s">
        <v>1333</v>
      </c>
      <c r="D26">
        <v>37</v>
      </c>
      <c r="E26" s="191">
        <v>47.975000000000001</v>
      </c>
      <c r="F26" s="2">
        <v>106</v>
      </c>
      <c r="G26" s="191">
        <v>20.776666666666667</v>
      </c>
      <c r="H26" s="37">
        <v>60.092295345104333</v>
      </c>
      <c r="I26" s="37">
        <v>1.2740770465489566</v>
      </c>
      <c r="J26" s="37">
        <v>15.148475120385232</v>
      </c>
      <c r="K26" s="37"/>
      <c r="L26" s="37">
        <v>6.1195826645264839</v>
      </c>
      <c r="M26" s="37">
        <v>9.0288924558587474E-2</v>
      </c>
      <c r="N26" s="37">
        <v>4.785313001605136</v>
      </c>
      <c r="O26" s="37">
        <v>5.9991974317817016</v>
      </c>
      <c r="P26" s="37">
        <v>3.0096308186195824</v>
      </c>
      <c r="Q26" s="37">
        <v>2.9394060995184592</v>
      </c>
      <c r="R26" s="37">
        <v>0.5417335473515249</v>
      </c>
      <c r="S26" s="37"/>
      <c r="V26" s="37">
        <f t="shared" si="1"/>
        <v>100</v>
      </c>
      <c r="W26" s="6">
        <f t="shared" si="2"/>
        <v>5.9490369181380416</v>
      </c>
      <c r="X26" s="6"/>
      <c r="Y26">
        <v>43</v>
      </c>
      <c r="Z26">
        <v>860</v>
      </c>
      <c r="AA26">
        <v>238</v>
      </c>
      <c r="AB26">
        <v>24</v>
      </c>
      <c r="AC26">
        <v>1266</v>
      </c>
      <c r="AF26">
        <v>4.5</v>
      </c>
      <c r="AH26">
        <v>66</v>
      </c>
      <c r="AI26" s="128"/>
      <c r="AJ26" s="58"/>
      <c r="AK26" s="58"/>
      <c r="AL26" s="58"/>
      <c r="AM26" s="58"/>
      <c r="AN26" s="58"/>
      <c r="AO26" s="58"/>
      <c r="AP26" s="58"/>
      <c r="AQ26" s="58"/>
      <c r="AR26" s="58"/>
      <c r="AS26" s="58"/>
      <c r="AT26" s="58"/>
      <c r="AU26" s="58"/>
      <c r="AV26" s="58"/>
      <c r="AW26" s="207">
        <v>2</v>
      </c>
    </row>
    <row r="27" spans="1:49">
      <c r="A27" s="69">
        <v>87705</v>
      </c>
      <c r="B27" s="142" t="s">
        <v>1334</v>
      </c>
      <c r="C27" t="s">
        <v>1335</v>
      </c>
      <c r="D27">
        <v>37</v>
      </c>
      <c r="E27" s="191">
        <v>48.401666666666664</v>
      </c>
      <c r="F27" s="2">
        <v>106</v>
      </c>
      <c r="G27" s="191">
        <v>22.266666666666666</v>
      </c>
      <c r="H27" s="37">
        <v>60.313630880579019</v>
      </c>
      <c r="I27" s="37">
        <v>1.0152794531564135</v>
      </c>
      <c r="J27" s="37">
        <v>16.485725774024928</v>
      </c>
      <c r="K27" s="37"/>
      <c r="L27" s="37">
        <v>5.7297949336550067</v>
      </c>
      <c r="M27" s="37">
        <v>0.10052271813429836</v>
      </c>
      <c r="N27" s="37">
        <v>3.3474065138721354</v>
      </c>
      <c r="O27" s="37">
        <v>5.6694813027744271</v>
      </c>
      <c r="P27" s="37">
        <v>3.4680337756332937</v>
      </c>
      <c r="Q27" s="37">
        <v>3.4780860474467232</v>
      </c>
      <c r="R27" s="37">
        <v>0.39203860072376362</v>
      </c>
      <c r="S27" s="37"/>
      <c r="V27" s="37">
        <f t="shared" si="1"/>
        <v>100</v>
      </c>
      <c r="W27" s="6">
        <f t="shared" si="2"/>
        <v>6.946119823080017</v>
      </c>
      <c r="X27" s="6"/>
      <c r="Y27">
        <v>58</v>
      </c>
      <c r="Z27">
        <v>794</v>
      </c>
      <c r="AA27">
        <v>189</v>
      </c>
      <c r="AB27">
        <v>28</v>
      </c>
      <c r="AC27">
        <v>1217</v>
      </c>
      <c r="AF27">
        <v>2.9</v>
      </c>
      <c r="AG27">
        <v>8</v>
      </c>
      <c r="AH27">
        <v>33</v>
      </c>
      <c r="AI27" s="128">
        <v>36.4</v>
      </c>
      <c r="AJ27" s="58">
        <v>71</v>
      </c>
      <c r="AK27" s="58"/>
      <c r="AL27" s="58">
        <v>33</v>
      </c>
      <c r="AM27" s="58">
        <v>6.78</v>
      </c>
      <c r="AN27" s="58">
        <v>1.74</v>
      </c>
      <c r="AO27" s="58"/>
      <c r="AP27" s="58">
        <v>0.7</v>
      </c>
      <c r="AQ27" s="58"/>
      <c r="AR27" s="58"/>
      <c r="AS27" s="58"/>
      <c r="AT27" s="58"/>
      <c r="AU27" s="58">
        <v>2.4</v>
      </c>
      <c r="AV27" s="58">
        <v>0.36</v>
      </c>
      <c r="AW27" s="207">
        <v>2</v>
      </c>
    </row>
    <row r="28" spans="1:49">
      <c r="A28" s="2">
        <v>90602</v>
      </c>
      <c r="B28" t="s">
        <v>70</v>
      </c>
      <c r="C28" s="142" t="s">
        <v>1336</v>
      </c>
      <c r="D28">
        <v>37</v>
      </c>
      <c r="E28" s="191">
        <v>48.853333333333332</v>
      </c>
      <c r="F28" s="2">
        <v>106</v>
      </c>
      <c r="G28" s="191">
        <v>22.083333333333332</v>
      </c>
      <c r="H28" s="37">
        <v>60.177865612648219</v>
      </c>
      <c r="I28" s="37">
        <v>1.0276679841897234</v>
      </c>
      <c r="J28" s="37">
        <v>17.094861660079051</v>
      </c>
      <c r="K28" s="37"/>
      <c r="L28" s="37">
        <v>6.6403162055335967</v>
      </c>
      <c r="M28" s="37">
        <v>0.11857707509881422</v>
      </c>
      <c r="N28" s="37">
        <v>2.1245059288537549</v>
      </c>
      <c r="O28" s="37">
        <v>5.4545454545454541</v>
      </c>
      <c r="P28" s="37">
        <v>3.6758893280632412</v>
      </c>
      <c r="Q28" s="37">
        <v>3.1225296442687749</v>
      </c>
      <c r="R28" s="37">
        <v>0.56324110671936756</v>
      </c>
      <c r="S28" s="37"/>
      <c r="V28" s="37">
        <f t="shared" si="1"/>
        <v>100</v>
      </c>
      <c r="W28" s="6">
        <f t="shared" si="2"/>
        <v>6.7984189723320156</v>
      </c>
      <c r="X28" s="6"/>
      <c r="Y28">
        <v>53</v>
      </c>
      <c r="Z28">
        <v>896</v>
      </c>
      <c r="AA28">
        <v>207</v>
      </c>
      <c r="AB28">
        <v>25</v>
      </c>
      <c r="AC28">
        <v>1213</v>
      </c>
      <c r="AF28">
        <v>3.9</v>
      </c>
      <c r="AH28">
        <v>35</v>
      </c>
      <c r="AI28" s="128"/>
      <c r="AJ28" s="58"/>
      <c r="AK28" s="58"/>
      <c r="AL28" s="58"/>
      <c r="AM28" s="58"/>
      <c r="AN28" s="58"/>
      <c r="AO28" s="58"/>
      <c r="AP28" s="58"/>
      <c r="AQ28" s="58"/>
      <c r="AR28" s="58"/>
      <c r="AS28" s="58"/>
      <c r="AT28" s="58"/>
      <c r="AU28" s="58"/>
      <c r="AV28" s="59"/>
      <c r="AW28" s="207">
        <v>2</v>
      </c>
    </row>
    <row r="29" spans="1:49">
      <c r="A29" s="2">
        <v>87709</v>
      </c>
      <c r="B29" s="142" t="s">
        <v>1338</v>
      </c>
      <c r="C29" t="s">
        <v>1337</v>
      </c>
      <c r="D29">
        <v>37</v>
      </c>
      <c r="E29" s="191">
        <v>47.151666666666664</v>
      </c>
      <c r="F29" s="2">
        <v>106</v>
      </c>
      <c r="G29" s="191">
        <v>25.26</v>
      </c>
      <c r="H29" s="37">
        <v>61.93977238392587</v>
      </c>
      <c r="I29" s="37">
        <v>0.83593513949038156</v>
      </c>
      <c r="J29" s="37">
        <v>17.121563097995768</v>
      </c>
      <c r="K29" s="37"/>
      <c r="L29" s="37">
        <v>5.1364689293987302</v>
      </c>
      <c r="M29" s="37">
        <v>0.1208580924564407</v>
      </c>
      <c r="N29" s="37">
        <v>2.4675193876523314</v>
      </c>
      <c r="O29" s="37">
        <v>4.9350387753046627</v>
      </c>
      <c r="P29" s="37">
        <v>3.8573874509013995</v>
      </c>
      <c r="Q29" s="37">
        <v>3.2530969886191961</v>
      </c>
      <c r="R29" s="37">
        <v>0.33235975425521197</v>
      </c>
      <c r="S29" s="37"/>
      <c r="V29" s="37">
        <f t="shared" si="1"/>
        <v>99.999999999999986</v>
      </c>
      <c r="W29" s="6">
        <f t="shared" si="2"/>
        <v>7.1104844395205955</v>
      </c>
      <c r="X29" s="6"/>
      <c r="Y29">
        <v>60</v>
      </c>
      <c r="Z29">
        <v>806</v>
      </c>
      <c r="AA29" s="145">
        <v>345</v>
      </c>
      <c r="AB29">
        <v>24</v>
      </c>
      <c r="AC29">
        <v>1311</v>
      </c>
      <c r="AF29">
        <v>5.3</v>
      </c>
      <c r="AG29">
        <v>7</v>
      </c>
      <c r="AH29">
        <v>28</v>
      </c>
      <c r="AI29" s="128"/>
      <c r="AJ29" s="58"/>
      <c r="AK29" s="58"/>
      <c r="AL29" s="58"/>
      <c r="AM29" s="58"/>
      <c r="AN29" s="58"/>
      <c r="AO29" s="58"/>
      <c r="AP29" s="58"/>
      <c r="AQ29" s="58"/>
      <c r="AR29" s="58"/>
      <c r="AS29" s="58"/>
      <c r="AT29" s="58"/>
      <c r="AU29" s="58"/>
      <c r="AV29" s="59"/>
      <c r="AW29" s="207">
        <v>2</v>
      </c>
    </row>
    <row r="30" spans="1:49">
      <c r="A30" s="69">
        <v>87703</v>
      </c>
      <c r="B30" s="142" t="s">
        <v>1275</v>
      </c>
      <c r="C30" t="s">
        <v>1332</v>
      </c>
      <c r="D30">
        <v>37</v>
      </c>
      <c r="E30" s="191">
        <v>47.486666666666665</v>
      </c>
      <c r="F30" s="2">
        <v>106</v>
      </c>
      <c r="G30" s="191">
        <v>19.041666666666668</v>
      </c>
      <c r="H30" s="37">
        <v>62.211055276381906</v>
      </c>
      <c r="I30" s="37">
        <v>0.87437185929648231</v>
      </c>
      <c r="J30" s="37">
        <v>15.979899497487436</v>
      </c>
      <c r="K30" s="37"/>
      <c r="L30" s="37">
        <v>5.2261306532663312</v>
      </c>
      <c r="M30" s="37">
        <v>9.0452261306532653E-2</v>
      </c>
      <c r="N30" s="37">
        <v>3.0854271356783913</v>
      </c>
      <c r="O30" s="37">
        <v>5.0452261306532655</v>
      </c>
      <c r="P30" s="37">
        <v>3.829145728643216</v>
      </c>
      <c r="Q30" s="37">
        <v>3.266331658291457</v>
      </c>
      <c r="R30" s="37">
        <v>0.39195979899497485</v>
      </c>
      <c r="S30" s="37"/>
      <c r="V30" s="37">
        <f t="shared" si="1"/>
        <v>99.999999999999986</v>
      </c>
      <c r="W30" s="6">
        <f t="shared" si="2"/>
        <v>7.0954773869346734</v>
      </c>
      <c r="X30" s="6"/>
      <c r="Y30">
        <v>54</v>
      </c>
      <c r="Z30">
        <v>815</v>
      </c>
      <c r="AA30">
        <v>199</v>
      </c>
      <c r="AB30">
        <v>20</v>
      </c>
      <c r="AC30">
        <v>1232</v>
      </c>
      <c r="AF30">
        <v>1.3</v>
      </c>
      <c r="AG30">
        <v>7</v>
      </c>
      <c r="AH30">
        <v>31</v>
      </c>
      <c r="AI30" s="128">
        <v>36.1</v>
      </c>
      <c r="AJ30" s="58">
        <v>66.599999999999994</v>
      </c>
      <c r="AK30" s="58"/>
      <c r="AL30" s="58"/>
      <c r="AM30" s="58">
        <v>5.98</v>
      </c>
      <c r="AN30" s="58">
        <v>1.48</v>
      </c>
      <c r="AO30" s="58"/>
      <c r="AP30" s="58">
        <v>0.56999999999999995</v>
      </c>
      <c r="AQ30" s="58"/>
      <c r="AR30" s="58"/>
      <c r="AS30" s="58"/>
      <c r="AT30" s="58"/>
      <c r="AU30" s="58">
        <v>1.32</v>
      </c>
      <c r="AV30" s="58">
        <v>0.22</v>
      </c>
      <c r="AW30" s="207">
        <v>2</v>
      </c>
    </row>
    <row r="31" spans="1:49">
      <c r="A31" s="2">
        <v>86811</v>
      </c>
      <c r="B31" t="s">
        <v>1322</v>
      </c>
      <c r="D31">
        <v>37</v>
      </c>
      <c r="E31" s="191">
        <v>42.848333333333336</v>
      </c>
      <c r="F31" s="2">
        <v>106</v>
      </c>
      <c r="G31" s="191">
        <v>22.403333333333332</v>
      </c>
      <c r="H31" s="37">
        <v>64.059131506005542</v>
      </c>
      <c r="I31" s="37">
        <v>0.7083461656914074</v>
      </c>
      <c r="J31" s="37">
        <v>16.220100605687303</v>
      </c>
      <c r="K31" s="37"/>
      <c r="L31" s="37">
        <v>4.824966635869008</v>
      </c>
      <c r="M31" s="37">
        <v>8.212709167436609E-2</v>
      </c>
      <c r="N31" s="37">
        <v>2.6178010471204187</v>
      </c>
      <c r="O31" s="37">
        <v>4.6504465660609799</v>
      </c>
      <c r="P31" s="37">
        <v>3.2440201211374609</v>
      </c>
      <c r="Q31" s="37">
        <v>3.2337542346781647</v>
      </c>
      <c r="R31" s="37">
        <v>0.35930602607535161</v>
      </c>
      <c r="S31" s="37"/>
      <c r="V31" s="37">
        <f t="shared" si="1"/>
        <v>100</v>
      </c>
      <c r="W31" s="6">
        <f t="shared" si="2"/>
        <v>6.477774355815626</v>
      </c>
      <c r="X31" s="6"/>
      <c r="Y31">
        <v>70</v>
      </c>
      <c r="Z31">
        <v>703</v>
      </c>
      <c r="AA31">
        <v>217</v>
      </c>
      <c r="AB31">
        <v>23</v>
      </c>
      <c r="AC31">
        <v>1236</v>
      </c>
      <c r="AF31">
        <v>4.5999999999999996</v>
      </c>
      <c r="AG31">
        <v>10</v>
      </c>
      <c r="AH31">
        <v>31</v>
      </c>
      <c r="AI31" s="128"/>
      <c r="AJ31" s="58"/>
      <c r="AK31" s="58"/>
      <c r="AL31" s="58"/>
      <c r="AM31" s="58"/>
      <c r="AN31" s="58"/>
      <c r="AO31" s="58"/>
      <c r="AP31" s="58"/>
      <c r="AQ31" s="58"/>
      <c r="AR31" s="58"/>
      <c r="AS31" s="58"/>
      <c r="AT31" s="58"/>
      <c r="AU31" s="58"/>
      <c r="AV31" s="58"/>
      <c r="AW31" s="207">
        <v>2</v>
      </c>
    </row>
    <row r="32" spans="1:49">
      <c r="A32" s="2">
        <v>90607</v>
      </c>
      <c r="B32" s="142" t="s">
        <v>1275</v>
      </c>
      <c r="C32" t="s">
        <v>1332</v>
      </c>
      <c r="D32">
        <v>37</v>
      </c>
      <c r="E32" s="191">
        <v>47.513333333333335</v>
      </c>
      <c r="F32" s="2">
        <v>106</v>
      </c>
      <c r="G32" s="191">
        <v>19.074999999999999</v>
      </c>
      <c r="H32" s="37">
        <v>61.262497549500097</v>
      </c>
      <c r="I32" s="37">
        <v>0.88217996471280147</v>
      </c>
      <c r="J32" s="37">
        <v>16.271319349147227</v>
      </c>
      <c r="K32" s="37"/>
      <c r="L32" s="37">
        <v>5.9792197608312092</v>
      </c>
      <c r="M32" s="37">
        <v>8.8217996471280133E-2</v>
      </c>
      <c r="N32" s="37">
        <v>2.7151538913938444</v>
      </c>
      <c r="O32" s="37">
        <v>5.1068417957263277</v>
      </c>
      <c r="P32" s="37">
        <v>4.234463830621447</v>
      </c>
      <c r="Q32" s="37">
        <v>3.146441874142325</v>
      </c>
      <c r="R32" s="37">
        <v>0.31366398745344048</v>
      </c>
      <c r="S32" s="37"/>
      <c r="V32" s="37">
        <f t="shared" si="1"/>
        <v>100.00000000000001</v>
      </c>
      <c r="W32" s="6">
        <f t="shared" si="2"/>
        <v>7.3809057047637721</v>
      </c>
      <c r="X32" s="6"/>
      <c r="Y32">
        <v>56</v>
      </c>
      <c r="Z32">
        <v>834</v>
      </c>
      <c r="AA32">
        <v>203</v>
      </c>
      <c r="AB32">
        <v>21</v>
      </c>
      <c r="AC32">
        <v>1258</v>
      </c>
      <c r="AF32">
        <v>1.7</v>
      </c>
      <c r="AH32">
        <v>38</v>
      </c>
      <c r="AI32" s="128"/>
      <c r="AJ32" s="58"/>
      <c r="AK32" s="58"/>
      <c r="AL32" s="58"/>
      <c r="AM32" s="58"/>
      <c r="AN32" s="58"/>
      <c r="AO32" s="58"/>
      <c r="AP32" s="58"/>
      <c r="AQ32" s="58"/>
      <c r="AR32" s="58"/>
      <c r="AS32" s="58"/>
      <c r="AT32" s="58"/>
      <c r="AU32" s="58"/>
      <c r="AV32" s="58"/>
      <c r="AW32" s="207">
        <v>2</v>
      </c>
    </row>
    <row r="33" spans="1:49">
      <c r="A33" s="2">
        <v>90644</v>
      </c>
      <c r="B33" s="142" t="s">
        <v>1339</v>
      </c>
      <c r="C33" s="142" t="s">
        <v>1340</v>
      </c>
      <c r="D33">
        <v>37</v>
      </c>
      <c r="E33" s="191">
        <v>44.68333333333333</v>
      </c>
      <c r="F33" s="2">
        <v>106</v>
      </c>
      <c r="G33" s="191">
        <v>23.166666666666668</v>
      </c>
      <c r="H33" s="37">
        <v>62.8</v>
      </c>
      <c r="I33" s="37">
        <v>0.79</v>
      </c>
      <c r="J33" s="37">
        <v>16.100000000000001</v>
      </c>
      <c r="K33" s="37"/>
      <c r="L33" s="37">
        <v>5.55</v>
      </c>
      <c r="M33" s="37">
        <v>0.08</v>
      </c>
      <c r="N33" s="37">
        <v>2.21</v>
      </c>
      <c r="O33" s="37">
        <v>4.3899999999999997</v>
      </c>
      <c r="P33" s="37">
        <v>4.28</v>
      </c>
      <c r="Q33" s="37">
        <v>3.53</v>
      </c>
      <c r="R33" s="37">
        <v>0.27</v>
      </c>
      <c r="S33" s="37"/>
      <c r="V33" s="37">
        <f t="shared" si="1"/>
        <v>99.999999999999986</v>
      </c>
      <c r="W33" s="6">
        <f t="shared" si="2"/>
        <v>7.8100000000000005</v>
      </c>
      <c r="X33" s="6"/>
      <c r="Y33">
        <v>81</v>
      </c>
      <c r="Z33">
        <v>788</v>
      </c>
      <c r="AA33">
        <v>189</v>
      </c>
      <c r="AB33">
        <v>22</v>
      </c>
      <c r="AC33">
        <v>1298</v>
      </c>
      <c r="AF33">
        <v>4.5</v>
      </c>
      <c r="AH33">
        <v>40</v>
      </c>
      <c r="AI33" s="128"/>
      <c r="AJ33" s="58"/>
      <c r="AK33" s="58"/>
      <c r="AL33" s="58"/>
      <c r="AM33" s="58"/>
      <c r="AN33" s="58"/>
      <c r="AO33" s="58"/>
      <c r="AP33" s="58"/>
      <c r="AQ33" s="58"/>
      <c r="AR33" s="58"/>
      <c r="AS33" s="58"/>
      <c r="AT33" s="58"/>
      <c r="AU33" s="58"/>
      <c r="AV33" s="58"/>
      <c r="AW33" s="207">
        <v>2</v>
      </c>
    </row>
    <row r="34" spans="1:49">
      <c r="A34" s="2">
        <v>89651</v>
      </c>
      <c r="B34" t="s">
        <v>1319</v>
      </c>
      <c r="D34">
        <v>37</v>
      </c>
      <c r="E34" s="191">
        <v>48.853333333333332</v>
      </c>
      <c r="F34" s="2">
        <v>106</v>
      </c>
      <c r="G34" s="191">
        <v>22.864999999999998</v>
      </c>
      <c r="H34" s="37">
        <v>62.100186989469549</v>
      </c>
      <c r="I34" s="37">
        <v>0.98415510284420837</v>
      </c>
      <c r="J34" s="37">
        <v>15.844897155791756</v>
      </c>
      <c r="K34" s="37"/>
      <c r="L34" s="37">
        <v>5.7376242495817351</v>
      </c>
      <c r="M34" s="37">
        <v>7.8732408227536674E-2</v>
      </c>
      <c r="N34" s="37">
        <v>2.7950004920775515</v>
      </c>
      <c r="O34" s="37">
        <v>4.6353705343962215</v>
      </c>
      <c r="P34" s="37">
        <v>3.7791555949217601</v>
      </c>
      <c r="Q34" s="37">
        <v>3.6118492274382445</v>
      </c>
      <c r="R34" s="37">
        <v>0.43302824525145167</v>
      </c>
      <c r="S34" s="37"/>
      <c r="V34" s="37">
        <f t="shared" si="1"/>
        <v>100</v>
      </c>
      <c r="W34" s="6">
        <f t="shared" si="2"/>
        <v>7.3910048223600047</v>
      </c>
      <c r="X34" s="6"/>
      <c r="Y34">
        <v>60</v>
      </c>
      <c r="Z34">
        <v>688</v>
      </c>
      <c r="AA34">
        <v>222</v>
      </c>
      <c r="AB34">
        <v>26</v>
      </c>
      <c r="AC34">
        <v>1240</v>
      </c>
      <c r="AF34">
        <v>6.3</v>
      </c>
      <c r="AG34">
        <v>11</v>
      </c>
      <c r="AH34">
        <v>26</v>
      </c>
      <c r="AI34" s="128"/>
      <c r="AJ34" s="58"/>
      <c r="AK34" s="58"/>
      <c r="AL34" s="58"/>
      <c r="AM34" s="58"/>
      <c r="AN34" s="58"/>
      <c r="AO34" s="58"/>
      <c r="AP34" s="58"/>
      <c r="AQ34" s="58"/>
      <c r="AR34" s="58"/>
      <c r="AS34" s="58"/>
      <c r="AT34" s="58"/>
      <c r="AU34" s="58"/>
      <c r="AV34" s="58"/>
      <c r="AW34" s="207">
        <v>2</v>
      </c>
    </row>
    <row r="35" spans="1:49">
      <c r="A35" s="2">
        <v>87711</v>
      </c>
      <c r="B35" s="142" t="s">
        <v>1341</v>
      </c>
      <c r="D35">
        <v>37</v>
      </c>
      <c r="E35" s="191">
        <v>45.798333333333332</v>
      </c>
      <c r="F35" s="2">
        <v>106</v>
      </c>
      <c r="G35" s="191">
        <v>26.446666666666665</v>
      </c>
      <c r="H35" s="37">
        <v>63.72745490981962</v>
      </c>
      <c r="I35" s="37">
        <v>0.5811623246492984</v>
      </c>
      <c r="J35" s="37">
        <v>16.833667334669332</v>
      </c>
      <c r="K35" s="37"/>
      <c r="L35" s="37">
        <v>4.4088176352705402</v>
      </c>
      <c r="M35" s="37">
        <v>0.11022044088176348</v>
      </c>
      <c r="N35" s="37">
        <v>2.6252505010020033</v>
      </c>
      <c r="O35" s="37">
        <v>3.9579158316633256</v>
      </c>
      <c r="P35" s="37">
        <v>4.0180360721442874</v>
      </c>
      <c r="Q35" s="37">
        <v>3.4468937875751493</v>
      </c>
      <c r="R35" s="37">
        <v>0.2905811623246492</v>
      </c>
      <c r="S35" s="37"/>
      <c r="V35" s="37">
        <f t="shared" si="1"/>
        <v>99.999999999999943</v>
      </c>
      <c r="W35" s="6">
        <f t="shared" si="2"/>
        <v>7.4649298597194367</v>
      </c>
      <c r="X35" s="6"/>
      <c r="Y35">
        <v>70</v>
      </c>
      <c r="Z35">
        <v>644</v>
      </c>
      <c r="AA35">
        <v>233</v>
      </c>
      <c r="AB35">
        <v>23</v>
      </c>
      <c r="AC35">
        <v>1412</v>
      </c>
      <c r="AF35">
        <v>2.1</v>
      </c>
      <c r="AG35">
        <v>8</v>
      </c>
      <c r="AH35">
        <v>34</v>
      </c>
      <c r="AI35" s="128"/>
      <c r="AJ35" s="58"/>
      <c r="AK35" s="58"/>
      <c r="AL35" s="58"/>
      <c r="AM35" s="58"/>
      <c r="AN35" s="58"/>
      <c r="AO35" s="58"/>
      <c r="AP35" s="58"/>
      <c r="AQ35" s="58"/>
      <c r="AR35" s="58"/>
      <c r="AS35" s="58"/>
      <c r="AT35" s="58"/>
      <c r="AU35" s="58"/>
      <c r="AV35" s="58"/>
      <c r="AW35" s="207">
        <v>2</v>
      </c>
    </row>
    <row r="36" spans="1:49">
      <c r="A36" s="2">
        <v>89650</v>
      </c>
      <c r="B36" t="s">
        <v>1319</v>
      </c>
      <c r="D36">
        <v>37</v>
      </c>
      <c r="E36" s="191">
        <v>48.3</v>
      </c>
      <c r="F36" s="2">
        <v>106</v>
      </c>
      <c r="G36" s="191">
        <v>22.695</v>
      </c>
      <c r="H36" s="37">
        <v>64.766317485898469</v>
      </c>
      <c r="I36" s="37">
        <v>0.8763094278807414</v>
      </c>
      <c r="J36" s="37">
        <v>15.612409347300565</v>
      </c>
      <c r="K36" s="37"/>
      <c r="L36" s="37">
        <v>5.1168412570507655</v>
      </c>
      <c r="M36" s="37">
        <v>0.10072522159548752</v>
      </c>
      <c r="N36" s="37">
        <v>1.1784850926672039</v>
      </c>
      <c r="O36" s="37">
        <v>4.2707493956486706</v>
      </c>
      <c r="P36" s="37">
        <v>3.3440773569701854</v>
      </c>
      <c r="Q36" s="37">
        <v>4.3110394842868658</v>
      </c>
      <c r="R36" s="37">
        <v>0.42304593070104751</v>
      </c>
      <c r="S36" s="37"/>
      <c r="V36" s="37">
        <f t="shared" si="1"/>
        <v>100</v>
      </c>
      <c r="W36" s="6">
        <f t="shared" si="2"/>
        <v>7.6551168412570512</v>
      </c>
      <c r="X36" s="6"/>
      <c r="Y36">
        <v>78</v>
      </c>
      <c r="Z36">
        <v>678</v>
      </c>
      <c r="AA36">
        <v>228</v>
      </c>
      <c r="AB36">
        <v>26</v>
      </c>
      <c r="AC36">
        <v>1244</v>
      </c>
      <c r="AF36">
        <v>4.8</v>
      </c>
      <c r="AG36">
        <v>12</v>
      </c>
      <c r="AH36">
        <v>22</v>
      </c>
      <c r="AI36" s="128"/>
      <c r="AJ36" s="58"/>
      <c r="AK36" s="58"/>
      <c r="AL36" s="58"/>
      <c r="AM36" s="58"/>
      <c r="AN36" s="58"/>
      <c r="AO36" s="58"/>
      <c r="AP36" s="58"/>
      <c r="AQ36" s="58"/>
      <c r="AR36" s="58"/>
      <c r="AS36" s="58"/>
      <c r="AT36" s="58"/>
      <c r="AU36" s="58"/>
      <c r="AV36" s="58"/>
      <c r="AW36" s="207">
        <v>2</v>
      </c>
    </row>
    <row r="37" spans="1:49">
      <c r="A37" s="69">
        <v>83408</v>
      </c>
      <c r="B37" s="142" t="s">
        <v>1342</v>
      </c>
      <c r="C37" s="142" t="s">
        <v>1343</v>
      </c>
      <c r="D37">
        <v>37</v>
      </c>
      <c r="E37" s="191">
        <v>48.57</v>
      </c>
      <c r="F37" s="2">
        <v>106</v>
      </c>
      <c r="G37" s="191">
        <v>22.516666666666666</v>
      </c>
      <c r="H37" s="37">
        <v>65.715995213402479</v>
      </c>
      <c r="I37" s="37">
        <v>0.64818508177104106</v>
      </c>
      <c r="J37" s="37">
        <v>15.556441962504985</v>
      </c>
      <c r="K37" s="37"/>
      <c r="L37" s="37">
        <v>3.6896689270043876</v>
      </c>
      <c r="M37" s="37">
        <v>5.9832469086557635E-2</v>
      </c>
      <c r="N37" s="37">
        <v>2.8719585161547663</v>
      </c>
      <c r="O37" s="37">
        <v>3.5101715197447145</v>
      </c>
      <c r="P37" s="37">
        <v>3.669724770642202</v>
      </c>
      <c r="Q37" s="37">
        <v>3.9589150378938971</v>
      </c>
      <c r="R37" s="37">
        <v>0.31910650179497407</v>
      </c>
      <c r="S37" s="37"/>
      <c r="V37" s="37">
        <f t="shared" si="1"/>
        <v>100.00000000000003</v>
      </c>
      <c r="W37" s="6">
        <f t="shared" si="2"/>
        <v>7.6286398085360991</v>
      </c>
      <c r="X37" s="6"/>
      <c r="Y37">
        <v>64</v>
      </c>
      <c r="Z37">
        <v>649</v>
      </c>
      <c r="AA37">
        <v>183</v>
      </c>
      <c r="AB37">
        <v>19</v>
      </c>
      <c r="AC37">
        <v>1306</v>
      </c>
      <c r="AF37">
        <v>3.1</v>
      </c>
      <c r="AG37">
        <v>7</v>
      </c>
      <c r="AH37">
        <v>20</v>
      </c>
      <c r="AI37" s="128">
        <v>32.1</v>
      </c>
      <c r="AJ37" s="58">
        <v>59.2</v>
      </c>
      <c r="AK37" s="58"/>
      <c r="AL37" s="58"/>
      <c r="AM37" s="58">
        <v>4.8499999999999996</v>
      </c>
      <c r="AN37" s="58">
        <v>1.18</v>
      </c>
      <c r="AO37" s="58"/>
      <c r="AP37" s="58">
        <v>0.42</v>
      </c>
      <c r="AQ37" s="58"/>
      <c r="AR37" s="58"/>
      <c r="AS37" s="58"/>
      <c r="AT37" s="58"/>
      <c r="AU37" s="58">
        <v>1.1200000000000001</v>
      </c>
      <c r="AV37" s="58">
        <v>0.18</v>
      </c>
      <c r="AW37" s="207">
        <v>2</v>
      </c>
    </row>
    <row r="38" spans="1:49">
      <c r="A38" s="2">
        <v>85912</v>
      </c>
      <c r="B38" s="142" t="s">
        <v>1344</v>
      </c>
      <c r="C38" s="142" t="s">
        <v>1345</v>
      </c>
      <c r="D38">
        <v>37</v>
      </c>
      <c r="E38" s="191">
        <v>46.63666666666667</v>
      </c>
      <c r="F38" s="2">
        <v>106</v>
      </c>
      <c r="G38" s="191">
        <v>22.11</v>
      </c>
      <c r="H38" s="37">
        <v>65.296848760248949</v>
      </c>
      <c r="I38" s="37">
        <v>0.5828311765286972</v>
      </c>
      <c r="J38" s="37">
        <v>15.904376173071229</v>
      </c>
      <c r="K38" s="37"/>
      <c r="L38" s="37">
        <v>4.0501827521485732</v>
      </c>
      <c r="M38" s="37">
        <v>9.878494517435546E-2</v>
      </c>
      <c r="N38" s="37">
        <v>2.0744838486614645</v>
      </c>
      <c r="O38" s="37">
        <v>3.5661365207942319</v>
      </c>
      <c r="P38" s="37">
        <v>4.3860515657413828</v>
      </c>
      <c r="Q38" s="37">
        <v>3.8427343672824272</v>
      </c>
      <c r="R38" s="37">
        <v>0.19756989034871092</v>
      </c>
      <c r="S38" s="37"/>
      <c r="V38" s="37">
        <f t="shared" si="1"/>
        <v>100.00000000000003</v>
      </c>
      <c r="W38" s="6">
        <f t="shared" si="2"/>
        <v>8.2287859330238096</v>
      </c>
      <c r="X38" s="6"/>
      <c r="Y38">
        <v>75</v>
      </c>
      <c r="Z38">
        <v>603</v>
      </c>
      <c r="AA38">
        <v>257</v>
      </c>
      <c r="AB38">
        <v>26</v>
      </c>
      <c r="AC38">
        <v>1448</v>
      </c>
      <c r="AF38">
        <v>3.2</v>
      </c>
      <c r="AG38">
        <v>0</v>
      </c>
      <c r="AH38">
        <v>17</v>
      </c>
      <c r="AI38" s="128"/>
      <c r="AJ38" s="58"/>
      <c r="AK38" s="58"/>
      <c r="AL38" s="58"/>
      <c r="AM38" s="58"/>
      <c r="AN38" s="58"/>
      <c r="AO38" s="58"/>
      <c r="AP38" s="58"/>
      <c r="AQ38" s="58"/>
      <c r="AR38" s="58"/>
      <c r="AS38" s="58"/>
      <c r="AT38" s="58"/>
      <c r="AU38" s="58"/>
      <c r="AV38" s="58"/>
      <c r="AW38" s="207">
        <v>2</v>
      </c>
    </row>
    <row r="39" spans="1:49">
      <c r="A39" s="2">
        <v>88610</v>
      </c>
      <c r="C39" s="142" t="s">
        <v>1346</v>
      </c>
      <c r="D39">
        <v>37</v>
      </c>
      <c r="E39" s="191">
        <v>43.905000000000001</v>
      </c>
      <c r="F39" s="2">
        <v>106</v>
      </c>
      <c r="G39" s="191">
        <v>25.291666666666668</v>
      </c>
      <c r="H39" s="37">
        <v>67.103274559193935</v>
      </c>
      <c r="I39" s="37">
        <v>0.65491183879093184</v>
      </c>
      <c r="J39" s="37">
        <v>15.012594458438285</v>
      </c>
      <c r="K39" s="37"/>
      <c r="L39" s="37">
        <v>4.2619647355163721</v>
      </c>
      <c r="M39" s="37">
        <v>4.0302267002518884E-2</v>
      </c>
      <c r="N39" s="37">
        <v>1.2997481108312341</v>
      </c>
      <c r="O39" s="37">
        <v>3.3047858942065482</v>
      </c>
      <c r="P39" s="37">
        <v>4.1511335012594452</v>
      </c>
      <c r="Q39" s="37">
        <v>3.8891687657430722</v>
      </c>
      <c r="R39" s="37">
        <v>0.28211586901763219</v>
      </c>
      <c r="S39" s="37"/>
      <c r="V39" s="37">
        <f t="shared" si="1"/>
        <v>99.999999999999986</v>
      </c>
      <c r="W39" s="6">
        <f t="shared" si="2"/>
        <v>8.0403022670025166</v>
      </c>
      <c r="X39" s="6"/>
      <c r="Y39">
        <v>80</v>
      </c>
      <c r="Z39">
        <v>693</v>
      </c>
      <c r="AA39">
        <v>216</v>
      </c>
      <c r="AB39">
        <v>22</v>
      </c>
      <c r="AC39">
        <v>1404</v>
      </c>
      <c r="AF39">
        <v>6.5</v>
      </c>
      <c r="AG39">
        <v>7</v>
      </c>
      <c r="AH39">
        <v>14</v>
      </c>
      <c r="AI39" s="128"/>
      <c r="AJ39" s="58"/>
      <c r="AK39" s="58"/>
      <c r="AL39" s="58"/>
      <c r="AM39" s="58"/>
      <c r="AN39" s="58"/>
      <c r="AO39" s="58"/>
      <c r="AP39" s="58"/>
      <c r="AQ39" s="58"/>
      <c r="AR39" s="58"/>
      <c r="AS39" s="58"/>
      <c r="AT39" s="58"/>
      <c r="AU39" s="58"/>
      <c r="AV39" s="58"/>
      <c r="AW39" s="207">
        <v>2</v>
      </c>
    </row>
    <row r="40" spans="1:49">
      <c r="A40" s="2">
        <v>88605</v>
      </c>
      <c r="B40" s="142" t="s">
        <v>1348</v>
      </c>
      <c r="C40" t="s">
        <v>1347</v>
      </c>
      <c r="D40">
        <v>37</v>
      </c>
      <c r="E40" s="42">
        <v>47.23</v>
      </c>
      <c r="F40" s="2">
        <v>106</v>
      </c>
      <c r="G40" s="42">
        <v>25.291666666666668</v>
      </c>
      <c r="H40" s="37">
        <v>66.171371966319981</v>
      </c>
      <c r="I40" s="37">
        <v>0</v>
      </c>
      <c r="J40" s="37">
        <v>16.245666171371969</v>
      </c>
      <c r="K40" s="37"/>
      <c r="L40" s="37">
        <v>3.8335809806835077</v>
      </c>
      <c r="M40" s="37">
        <v>9.9058940069341295E-2</v>
      </c>
      <c r="N40" s="37">
        <v>0.8717186726102033</v>
      </c>
      <c r="O40" s="37">
        <v>5.6760772659732561</v>
      </c>
      <c r="P40" s="37">
        <v>3.7840515106488368</v>
      </c>
      <c r="Q40" s="37">
        <v>2.9420505200594365</v>
      </c>
      <c r="R40" s="37">
        <v>0.37642397226349689</v>
      </c>
      <c r="S40" s="37"/>
      <c r="V40" s="37">
        <f t="shared" si="1"/>
        <v>100.00000000000003</v>
      </c>
      <c r="W40" s="6">
        <f t="shared" si="2"/>
        <v>6.7261020307082733</v>
      </c>
      <c r="X40" s="6"/>
      <c r="Y40">
        <v>50</v>
      </c>
      <c r="Z40">
        <v>774</v>
      </c>
      <c r="AA40">
        <v>212</v>
      </c>
      <c r="AB40">
        <v>22</v>
      </c>
      <c r="AC40">
        <v>1214</v>
      </c>
      <c r="AF40">
        <v>2.8</v>
      </c>
      <c r="AG40">
        <v>6</v>
      </c>
      <c r="AH40">
        <v>14</v>
      </c>
      <c r="AI40" s="128"/>
      <c r="AJ40" s="58"/>
      <c r="AK40" s="58"/>
      <c r="AL40" s="58"/>
      <c r="AM40" s="58"/>
      <c r="AN40" s="58"/>
      <c r="AO40" s="58"/>
      <c r="AP40" s="58"/>
      <c r="AQ40" s="58"/>
      <c r="AR40" s="58"/>
      <c r="AS40" s="58"/>
      <c r="AT40" s="58"/>
      <c r="AU40" s="58"/>
      <c r="AV40" s="58"/>
      <c r="AW40" s="207">
        <v>2</v>
      </c>
    </row>
    <row r="41" spans="1:49">
      <c r="A41" s="2">
        <v>88608</v>
      </c>
      <c r="B41" t="s">
        <v>162</v>
      </c>
      <c r="D41">
        <v>37</v>
      </c>
      <c r="E41" s="42">
        <v>45.158333333333331</v>
      </c>
      <c r="F41" s="2">
        <v>106</v>
      </c>
      <c r="G41" s="42">
        <v>21.061666666666667</v>
      </c>
      <c r="H41" s="37">
        <v>70.038910505836569</v>
      </c>
      <c r="I41" s="37">
        <v>0.49150112635674781</v>
      </c>
      <c r="J41" s="37">
        <v>16.690559082531227</v>
      </c>
      <c r="K41" s="37"/>
      <c r="L41" s="37">
        <v>1.9455252918287933</v>
      </c>
      <c r="M41" s="37">
        <v>4.0958427196395648E-2</v>
      </c>
      <c r="N41" s="37">
        <v>0.54269916035224242</v>
      </c>
      <c r="O41" s="37">
        <v>2.0479213598197825</v>
      </c>
      <c r="P41" s="37">
        <v>2.8773295105467946</v>
      </c>
      <c r="Q41" s="37">
        <v>5.1505222199467529</v>
      </c>
      <c r="R41" s="37">
        <v>0.17407331558468153</v>
      </c>
      <c r="S41" s="37"/>
      <c r="V41" s="37">
        <f t="shared" si="1"/>
        <v>99.999999999999986</v>
      </c>
      <c r="W41" s="6">
        <f t="shared" si="2"/>
        <v>8.0278517304935484</v>
      </c>
      <c r="X41" s="6"/>
      <c r="Y41">
        <v>99</v>
      </c>
      <c r="Z41">
        <v>473</v>
      </c>
      <c r="AA41" s="145">
        <v>279</v>
      </c>
      <c r="AB41">
        <v>19</v>
      </c>
      <c r="AC41">
        <v>1717</v>
      </c>
      <c r="AF41">
        <v>7.7</v>
      </c>
      <c r="AG41">
        <v>8</v>
      </c>
      <c r="AH41">
        <v>0</v>
      </c>
      <c r="AI41" s="128"/>
      <c r="AJ41" s="58"/>
      <c r="AK41" s="58"/>
      <c r="AL41" s="58"/>
      <c r="AM41" s="58"/>
      <c r="AN41" s="58"/>
      <c r="AO41" s="58"/>
      <c r="AP41" s="58"/>
      <c r="AQ41" s="58"/>
      <c r="AR41" s="58"/>
      <c r="AS41" s="58"/>
      <c r="AT41" s="58"/>
      <c r="AU41" s="58"/>
      <c r="AV41" s="58"/>
      <c r="AW41" s="207">
        <v>2</v>
      </c>
    </row>
    <row r="42" spans="1:49">
      <c r="A42" s="2">
        <v>86807</v>
      </c>
      <c r="B42" s="142" t="s">
        <v>70</v>
      </c>
      <c r="C42" t="s">
        <v>1349</v>
      </c>
      <c r="D42">
        <v>37</v>
      </c>
      <c r="E42" s="42">
        <v>49.343333333333334</v>
      </c>
      <c r="F42" s="2">
        <v>106</v>
      </c>
      <c r="G42" s="42">
        <v>20.778333333333332</v>
      </c>
      <c r="H42" s="37">
        <v>68.049955747861134</v>
      </c>
      <c r="I42" s="37">
        <v>0.47202281443603095</v>
      </c>
      <c r="J42" s="37">
        <v>14.947389123807646</v>
      </c>
      <c r="K42" s="37"/>
      <c r="L42" s="37">
        <v>2.9501425902251937</v>
      </c>
      <c r="M42" s="37">
        <v>5.9002851804503868E-2</v>
      </c>
      <c r="N42" s="37">
        <v>2.605959288032254</v>
      </c>
      <c r="O42" s="37">
        <v>3.195987806077293</v>
      </c>
      <c r="P42" s="37">
        <v>3.6876782377814918</v>
      </c>
      <c r="Q42" s="37">
        <v>3.8056839413904995</v>
      </c>
      <c r="R42" s="37">
        <v>0.22617759858393149</v>
      </c>
      <c r="S42" s="37"/>
      <c r="V42" s="37">
        <f t="shared" si="1"/>
        <v>100</v>
      </c>
      <c r="W42" s="6">
        <f t="shared" si="2"/>
        <v>7.4933621791719913</v>
      </c>
      <c r="X42" s="6"/>
      <c r="Y42">
        <v>59</v>
      </c>
      <c r="Z42">
        <v>642</v>
      </c>
      <c r="AA42">
        <v>193</v>
      </c>
      <c r="AB42">
        <v>39</v>
      </c>
      <c r="AC42">
        <v>1448</v>
      </c>
      <c r="AF42">
        <v>6.5</v>
      </c>
      <c r="AG42">
        <v>6</v>
      </c>
      <c r="AH42">
        <v>6</v>
      </c>
      <c r="AI42" s="128"/>
      <c r="AJ42" s="58"/>
      <c r="AK42" s="58"/>
      <c r="AL42" s="58"/>
      <c r="AM42" s="58"/>
      <c r="AN42" s="58"/>
      <c r="AO42" s="58"/>
      <c r="AP42" s="58"/>
      <c r="AQ42" s="58"/>
      <c r="AR42" s="58"/>
      <c r="AS42" s="58"/>
      <c r="AT42" s="58"/>
      <c r="AU42" s="58"/>
      <c r="AV42" s="58"/>
      <c r="AW42" s="207">
        <v>2</v>
      </c>
    </row>
    <row r="43" spans="1:49">
      <c r="A43" s="2">
        <v>86805</v>
      </c>
      <c r="B43" s="142" t="s">
        <v>1350</v>
      </c>
      <c r="C43" t="s">
        <v>1332</v>
      </c>
      <c r="D43">
        <v>37</v>
      </c>
      <c r="E43" s="42">
        <v>47.86</v>
      </c>
      <c r="F43" s="2">
        <v>106</v>
      </c>
      <c r="G43" s="42">
        <v>21.25</v>
      </c>
      <c r="H43" s="37">
        <v>70.453856262003427</v>
      </c>
      <c r="I43" s="37">
        <v>0.20216314565854643</v>
      </c>
      <c r="J43" s="37">
        <v>16.071970079854442</v>
      </c>
      <c r="K43" s="37"/>
      <c r="L43" s="37">
        <v>1.4050338623268976</v>
      </c>
      <c r="M43" s="37">
        <v>7.0757100980491261E-2</v>
      </c>
      <c r="N43" s="37">
        <v>0.53573233599514802</v>
      </c>
      <c r="O43" s="37">
        <v>1.0916809865561508</v>
      </c>
      <c r="P43" s="37">
        <v>4.4475892044880219</v>
      </c>
      <c r="Q43" s="37">
        <v>5.6100272920246628</v>
      </c>
      <c r="R43" s="37">
        <v>0.11118973011220054</v>
      </c>
      <c r="S43" s="37"/>
      <c r="V43" s="37">
        <f t="shared" si="1"/>
        <v>100</v>
      </c>
      <c r="W43" s="6">
        <f t="shared" si="2"/>
        <v>10.057616496512685</v>
      </c>
      <c r="X43" s="6"/>
      <c r="Y43">
        <v>103</v>
      </c>
      <c r="Z43">
        <v>330</v>
      </c>
      <c r="AA43">
        <v>193</v>
      </c>
      <c r="AB43">
        <v>24</v>
      </c>
      <c r="AC43">
        <v>1558</v>
      </c>
      <c r="AF43">
        <v>8.1</v>
      </c>
      <c r="AG43">
        <v>9</v>
      </c>
      <c r="AH43">
        <v>0</v>
      </c>
      <c r="AI43" s="128"/>
      <c r="AJ43" s="58"/>
      <c r="AK43" s="58"/>
      <c r="AL43" s="58"/>
      <c r="AM43" s="58"/>
      <c r="AN43" s="58"/>
      <c r="AO43" s="58"/>
      <c r="AP43" s="58"/>
      <c r="AQ43" s="58"/>
      <c r="AR43" s="58"/>
      <c r="AS43" s="58"/>
      <c r="AT43" s="58"/>
      <c r="AU43" s="58"/>
      <c r="AV43" s="58"/>
      <c r="AW43" s="207">
        <v>2</v>
      </c>
    </row>
    <row r="44" spans="1:49">
      <c r="A44" s="2">
        <v>87708</v>
      </c>
      <c r="B44" s="142" t="s">
        <v>70</v>
      </c>
      <c r="C44" t="s">
        <v>1351</v>
      </c>
      <c r="D44">
        <v>37</v>
      </c>
      <c r="E44" s="42">
        <v>45.981666666666669</v>
      </c>
      <c r="F44" s="2">
        <v>106</v>
      </c>
      <c r="G44" s="42">
        <v>25.713333333333335</v>
      </c>
      <c r="H44" s="37">
        <v>70.228857676063257</v>
      </c>
      <c r="I44" s="37">
        <v>0.40271093212847459</v>
      </c>
      <c r="J44" s="37">
        <v>15.519104213731461</v>
      </c>
      <c r="K44" s="37"/>
      <c r="L44" s="37">
        <v>1.9644435713584127</v>
      </c>
      <c r="M44" s="37">
        <v>3.9288871427168255E-2</v>
      </c>
      <c r="N44" s="37">
        <v>0.98222178567920637</v>
      </c>
      <c r="O44" s="37">
        <v>2.0135546606423729</v>
      </c>
      <c r="P44" s="37">
        <v>3.7226205677241921</v>
      </c>
      <c r="Q44" s="37">
        <v>4.9307533641096155</v>
      </c>
      <c r="R44" s="37">
        <v>0.1964443571358413</v>
      </c>
      <c r="S44" s="37"/>
      <c r="V44" s="37">
        <f t="shared" si="1"/>
        <v>100.00000000000001</v>
      </c>
      <c r="W44" s="6">
        <f t="shared" si="2"/>
        <v>8.6533739318338085</v>
      </c>
      <c r="X44" s="6"/>
      <c r="Y44">
        <v>96</v>
      </c>
      <c r="Z44">
        <v>491</v>
      </c>
      <c r="AA44" s="145">
        <v>280</v>
      </c>
      <c r="AB44">
        <v>25</v>
      </c>
      <c r="AC44">
        <v>1541</v>
      </c>
      <c r="AF44">
        <v>5.6</v>
      </c>
      <c r="AG44">
        <v>10</v>
      </c>
      <c r="AH44">
        <v>0</v>
      </c>
      <c r="AI44" s="128"/>
      <c r="AJ44" s="58"/>
      <c r="AK44" s="58"/>
      <c r="AL44" s="58"/>
      <c r="AM44" s="58"/>
      <c r="AN44" s="58"/>
      <c r="AO44" s="58"/>
      <c r="AP44" s="58"/>
      <c r="AQ44" s="58"/>
      <c r="AR44" s="58"/>
      <c r="AS44" s="58"/>
      <c r="AT44" s="58"/>
      <c r="AU44" s="58"/>
      <c r="AV44" s="58"/>
      <c r="AW44" s="207">
        <v>2</v>
      </c>
    </row>
    <row r="45" spans="1:49">
      <c r="A45" s="64">
        <v>89703</v>
      </c>
      <c r="C45" s="142" t="s">
        <v>1352</v>
      </c>
      <c r="D45">
        <v>37</v>
      </c>
      <c r="E45" s="191">
        <v>46.34</v>
      </c>
      <c r="F45" s="2">
        <v>106</v>
      </c>
      <c r="G45" s="191">
        <v>21.526666666666667</v>
      </c>
      <c r="H45" s="37">
        <v>73.792394655704015</v>
      </c>
      <c r="I45" s="37">
        <v>0.35971223021582738</v>
      </c>
      <c r="J45" s="37">
        <v>15.313463514902367</v>
      </c>
      <c r="K45" s="37"/>
      <c r="L45" s="37">
        <v>0.48304213771839677</v>
      </c>
      <c r="M45" s="37">
        <v>0</v>
      </c>
      <c r="N45" s="37">
        <v>0.47276464542651603</v>
      </c>
      <c r="O45" s="37">
        <v>0.22610483042137722</v>
      </c>
      <c r="P45" s="37">
        <v>4.3473792394655719</v>
      </c>
      <c r="Q45" s="37">
        <v>4.8406988694758493</v>
      </c>
      <c r="R45" s="37">
        <v>0.16443987667009252</v>
      </c>
      <c r="S45" s="37"/>
      <c r="V45" s="37">
        <f t="shared" si="1"/>
        <v>100.00000000000001</v>
      </c>
      <c r="W45" s="6">
        <f t="shared" si="2"/>
        <v>9.1880781089414221</v>
      </c>
      <c r="X45" s="6"/>
      <c r="Y45">
        <v>88</v>
      </c>
      <c r="Z45">
        <v>469</v>
      </c>
      <c r="AA45" s="145">
        <v>297</v>
      </c>
      <c r="AB45">
        <v>19</v>
      </c>
      <c r="AC45">
        <v>1729</v>
      </c>
      <c r="AF45">
        <v>7.8</v>
      </c>
      <c r="AG45">
        <v>8</v>
      </c>
      <c r="AH45">
        <v>0</v>
      </c>
      <c r="AI45" s="208">
        <v>56.7</v>
      </c>
      <c r="AJ45" s="144">
        <v>100</v>
      </c>
      <c r="AK45" s="58"/>
      <c r="AL45" s="58">
        <v>34</v>
      </c>
      <c r="AM45" s="58">
        <v>5.73</v>
      </c>
      <c r="AN45" s="58">
        <v>1.38</v>
      </c>
      <c r="AO45" s="58"/>
      <c r="AP45" s="58">
        <v>0.5</v>
      </c>
      <c r="AQ45" s="58"/>
      <c r="AR45" s="58"/>
      <c r="AS45" s="58"/>
      <c r="AT45" s="58"/>
      <c r="AU45" s="58">
        <v>1.92</v>
      </c>
      <c r="AV45" s="58">
        <v>0.3</v>
      </c>
      <c r="AW45" s="207">
        <v>2</v>
      </c>
    </row>
    <row r="46" spans="1:49">
      <c r="A46" s="64">
        <v>85913</v>
      </c>
      <c r="B46" s="142" t="s">
        <v>214</v>
      </c>
      <c r="C46" s="142" t="s">
        <v>1353</v>
      </c>
      <c r="D46">
        <v>37</v>
      </c>
      <c r="E46" s="191">
        <v>44.633333333333333</v>
      </c>
      <c r="F46" s="2">
        <v>106</v>
      </c>
      <c r="G46" s="191">
        <v>25.726666666666667</v>
      </c>
      <c r="H46" s="37">
        <v>74.695426403035739</v>
      </c>
      <c r="I46" s="37">
        <v>0.1797483523067705</v>
      </c>
      <c r="J46" s="37">
        <v>14.379868184541641</v>
      </c>
      <c r="K46" s="37"/>
      <c r="L46" s="37">
        <v>0.13980427401637707</v>
      </c>
      <c r="M46" s="37">
        <v>2.9958058717795083E-2</v>
      </c>
      <c r="N46" s="37">
        <v>0.38945476333133611</v>
      </c>
      <c r="O46" s="37">
        <v>0.99860195725983614</v>
      </c>
      <c r="P46" s="37">
        <v>4.5036948272418611</v>
      </c>
      <c r="Q46" s="37">
        <v>4.6135410425404428</v>
      </c>
      <c r="R46" s="37">
        <v>6.9902137008188536E-2</v>
      </c>
      <c r="S46" s="37"/>
      <c r="V46" s="37">
        <f t="shared" si="1"/>
        <v>99.999999999999972</v>
      </c>
      <c r="W46" s="6">
        <f t="shared" si="2"/>
        <v>9.1172358697823039</v>
      </c>
      <c r="X46" s="6"/>
      <c r="Y46">
        <v>88</v>
      </c>
      <c r="Z46">
        <v>290</v>
      </c>
      <c r="AA46">
        <v>180</v>
      </c>
      <c r="AB46">
        <v>23</v>
      </c>
      <c r="AC46">
        <v>1533</v>
      </c>
      <c r="AF46">
        <v>4.7</v>
      </c>
      <c r="AG46">
        <v>14</v>
      </c>
      <c r="AH46">
        <v>0</v>
      </c>
      <c r="AI46" s="128">
        <v>35.9</v>
      </c>
      <c r="AJ46" s="58">
        <v>70</v>
      </c>
      <c r="AK46" s="58"/>
      <c r="AL46" s="58">
        <v>33</v>
      </c>
      <c r="AM46" s="58">
        <v>7.11</v>
      </c>
      <c r="AN46" s="58">
        <v>1.85</v>
      </c>
      <c r="AO46" s="58"/>
      <c r="AP46" s="58">
        <v>0.8</v>
      </c>
      <c r="AQ46" s="58"/>
      <c r="AR46" s="58"/>
      <c r="AS46" s="58"/>
      <c r="AT46" s="58"/>
      <c r="AU46" s="58">
        <v>2.5099999999999998</v>
      </c>
      <c r="AV46" s="58">
        <v>0.38</v>
      </c>
      <c r="AW46" s="207">
        <v>2</v>
      </c>
    </row>
    <row r="47" spans="1:49">
      <c r="A47" s="69"/>
      <c r="C47" s="69"/>
      <c r="D47" s="69"/>
      <c r="E47" s="69"/>
      <c r="F47" s="69"/>
      <c r="G47" s="69"/>
      <c r="H47" s="37"/>
      <c r="I47" s="37"/>
      <c r="J47" s="37"/>
      <c r="K47" s="37"/>
      <c r="L47" s="37"/>
      <c r="M47" s="37"/>
      <c r="N47" s="37"/>
      <c r="O47" s="37"/>
      <c r="P47" s="37"/>
      <c r="Q47" s="37"/>
      <c r="R47" s="37"/>
      <c r="S47" s="37"/>
      <c r="V47" s="37"/>
      <c r="W47" s="6"/>
      <c r="X47" s="6"/>
      <c r="AI47" s="128"/>
      <c r="AJ47" s="58"/>
      <c r="AK47" s="58"/>
      <c r="AL47" s="58"/>
      <c r="AM47" s="58"/>
      <c r="AN47" s="58"/>
      <c r="AO47" s="58"/>
      <c r="AP47" s="58"/>
      <c r="AQ47" s="58"/>
      <c r="AR47" s="58"/>
      <c r="AS47" s="58"/>
      <c r="AT47" s="58"/>
      <c r="AU47" s="58"/>
      <c r="AV47" s="58"/>
    </row>
    <row r="48" spans="1:49">
      <c r="A48" s="130" t="s">
        <v>987</v>
      </c>
      <c r="B48" s="130"/>
      <c r="C48" s="130"/>
      <c r="D48" s="130"/>
      <c r="E48" s="130"/>
      <c r="F48" s="130"/>
      <c r="G48" s="130"/>
      <c r="H48" s="37">
        <v>53.019702255837991</v>
      </c>
      <c r="I48" s="37">
        <v>1.2789928175257785</v>
      </c>
      <c r="J48" s="37">
        <v>16.349908183382709</v>
      </c>
      <c r="K48" s="37">
        <v>9.7609451851986897</v>
      </c>
      <c r="M48" s="37">
        <v>0.13349925030468449</v>
      </c>
      <c r="N48" s="37">
        <v>4.9669721068417063</v>
      </c>
      <c r="O48" s="37">
        <v>8.0579547487276972</v>
      </c>
      <c r="P48" s="37">
        <v>3.7499789411428224</v>
      </c>
      <c r="Q48" s="37">
        <v>2.2659872748345697</v>
      </c>
      <c r="R48" s="37">
        <v>0.47849731288982411</v>
      </c>
      <c r="V48" s="37">
        <v>100.06243807668648</v>
      </c>
      <c r="W48" s="37">
        <v>6.0159662159773921</v>
      </c>
      <c r="Y48">
        <v>36.794314587246291</v>
      </c>
      <c r="Z48" s="43">
        <v>1011.5356926799269</v>
      </c>
      <c r="AA48" s="43">
        <v>184.3046751199509</v>
      </c>
      <c r="AB48" s="43">
        <v>21.930260461554251</v>
      </c>
      <c r="AC48">
        <v>1256.0688204172654</v>
      </c>
      <c r="AG48" s="43">
        <v>13.37610916854625</v>
      </c>
      <c r="AI48"/>
      <c r="AW48" s="3">
        <v>3</v>
      </c>
    </row>
    <row r="49" spans="1:49">
      <c r="A49" s="130" t="s">
        <v>988</v>
      </c>
      <c r="B49" s="130"/>
      <c r="C49" s="130"/>
      <c r="D49" s="130"/>
      <c r="E49" s="130"/>
      <c r="F49" s="130"/>
      <c r="G49" s="130"/>
      <c r="H49" s="37">
        <v>54.752704912084489</v>
      </c>
      <c r="I49" s="37">
        <v>1.1990592363395307</v>
      </c>
      <c r="J49" s="37">
        <v>16.280804309931245</v>
      </c>
      <c r="K49" s="37">
        <v>7.9523928668656785</v>
      </c>
      <c r="M49" s="37">
        <v>0.1633080678017059</v>
      </c>
      <c r="N49" s="37">
        <v>4.1132032018886493</v>
      </c>
      <c r="O49" s="37">
        <v>9.1714530913009469</v>
      </c>
      <c r="P49" s="37">
        <v>3.4491703971101262</v>
      </c>
      <c r="Q49" s="37">
        <v>2.3151143720817462</v>
      </c>
      <c r="R49" s="37">
        <v>0.47122327953560206</v>
      </c>
      <c r="V49" s="37">
        <v>99.868433734939728</v>
      </c>
      <c r="W49" s="37">
        <v>5.7642847691918728</v>
      </c>
      <c r="Y49">
        <v>31.288587951807209</v>
      </c>
      <c r="Z49" s="43">
        <v>1037.541012048192</v>
      </c>
      <c r="AA49" s="43">
        <v>208.56837590361431</v>
      </c>
      <c r="AB49" s="43">
        <v>17.381044819277097</v>
      </c>
      <c r="AC49">
        <v>1366.598178313252</v>
      </c>
      <c r="AG49" s="43">
        <v>8.3578987951807182</v>
      </c>
      <c r="AI49"/>
      <c r="AW49" s="3">
        <v>3</v>
      </c>
    </row>
    <row r="50" spans="1:49">
      <c r="A50" s="130" t="s">
        <v>989</v>
      </c>
      <c r="B50" s="130"/>
      <c r="C50" s="130"/>
      <c r="D50" s="130"/>
      <c r="E50" s="130"/>
      <c r="F50" s="130"/>
      <c r="G50" s="130"/>
      <c r="H50" s="37">
        <v>53.933385651946303</v>
      </c>
      <c r="I50" s="37">
        <v>1.3800866345204135</v>
      </c>
      <c r="J50" s="37">
        <v>16.361027058517365</v>
      </c>
      <c r="K50" s="37">
        <v>9.1955772495762336</v>
      </c>
      <c r="M50" s="37">
        <v>0.1092068554272675</v>
      </c>
      <c r="N50" s="37">
        <v>4.474280871626326</v>
      </c>
      <c r="O50" s="37">
        <v>6.7854259530586996</v>
      </c>
      <c r="P50" s="37">
        <v>3.7602360476788075</v>
      </c>
      <c r="Q50" s="37">
        <v>2.9421846947529398</v>
      </c>
      <c r="R50" s="37">
        <v>0.58913698289563443</v>
      </c>
      <c r="V50" s="37">
        <v>99.530547999999996</v>
      </c>
      <c r="W50" s="37">
        <v>6.7024207424317472</v>
      </c>
      <c r="Y50">
        <v>57.934703219104456</v>
      </c>
      <c r="Z50" s="43">
        <v>687.95653368358182</v>
      </c>
      <c r="AA50" s="144">
        <v>282.44093548656707</v>
      </c>
      <c r="AB50" s="43">
        <v>25.567157254925363</v>
      </c>
      <c r="AC50">
        <v>1077.4813848895517</v>
      </c>
      <c r="AG50" s="43">
        <v>20.841477958208952</v>
      </c>
      <c r="AI50"/>
      <c r="AW50" s="3">
        <v>3</v>
      </c>
    </row>
    <row r="51" spans="1:49">
      <c r="A51" s="130" t="s">
        <v>990</v>
      </c>
      <c r="B51" s="130"/>
      <c r="C51" s="130"/>
      <c r="D51" s="130"/>
      <c r="E51" s="130"/>
      <c r="F51" s="130"/>
      <c r="G51" s="130"/>
      <c r="H51" s="37">
        <v>55.144893183467261</v>
      </c>
      <c r="I51" s="37">
        <v>1.2691126124377936</v>
      </c>
      <c r="J51" s="37">
        <v>17.921590240256318</v>
      </c>
      <c r="K51" s="37">
        <v>7.3496521582390439</v>
      </c>
      <c r="M51" s="37">
        <v>0.11701038270703065</v>
      </c>
      <c r="N51" s="37">
        <v>1.9291711815543768</v>
      </c>
      <c r="O51" s="37">
        <v>8.5477584700597511</v>
      </c>
      <c r="P51" s="37">
        <v>4.0953633947460721</v>
      </c>
      <c r="Q51" s="37">
        <v>2.7512441267268488</v>
      </c>
      <c r="R51" s="37">
        <v>0.45084000448144795</v>
      </c>
      <c r="V51" s="37">
        <v>99.576635754675948</v>
      </c>
      <c r="W51" s="37">
        <v>6.8466075214729205</v>
      </c>
      <c r="Y51">
        <v>41.382536497607717</v>
      </c>
      <c r="Z51" s="43">
        <v>924.39712013919222</v>
      </c>
      <c r="AA51" s="43">
        <v>200.14569186602895</v>
      </c>
      <c r="AB51" s="43">
        <v>27.846147504132272</v>
      </c>
      <c r="AC51">
        <v>1242.3406513440643</v>
      </c>
      <c r="AG51" s="43">
        <v>9.0420493779904429</v>
      </c>
      <c r="AI51"/>
      <c r="AW51" s="3">
        <v>3</v>
      </c>
    </row>
    <row r="52" spans="1:49">
      <c r="A52" s="130" t="s">
        <v>991</v>
      </c>
      <c r="B52" s="130"/>
      <c r="C52" s="130"/>
      <c r="D52" s="130"/>
      <c r="E52" s="130"/>
      <c r="F52" s="130"/>
      <c r="G52" s="130"/>
      <c r="H52" s="37">
        <v>54.858653414635143</v>
      </c>
      <c r="I52" s="37">
        <v>1.0989730241101716</v>
      </c>
      <c r="J52" s="37">
        <v>17.299575356784324</v>
      </c>
      <c r="K52" s="37">
        <v>9.1047765100301312</v>
      </c>
      <c r="M52" s="37">
        <v>0.10489742514027026</v>
      </c>
      <c r="N52" s="37">
        <v>4.0659001965713903</v>
      </c>
      <c r="O52" s="37">
        <v>7.3618192934477573</v>
      </c>
      <c r="P52" s="37">
        <v>3.7049090576234636</v>
      </c>
      <c r="Q52" s="37">
        <v>2.2369450909321693</v>
      </c>
      <c r="R52" s="37">
        <v>0.440789180189048</v>
      </c>
      <c r="V52" s="37">
        <v>100.27723854946386</v>
      </c>
      <c r="W52" s="37">
        <v>5.9418541485556329</v>
      </c>
      <c r="Y52">
        <v>24.472065816305907</v>
      </c>
      <c r="Z52" s="43">
        <v>952.98615342909238</v>
      </c>
      <c r="AA52" s="43">
        <v>195.77387011531471</v>
      </c>
      <c r="AB52" s="43">
        <v>23.493955922921323</v>
      </c>
      <c r="AC52">
        <v>1186.9723074256535</v>
      </c>
      <c r="AG52" s="43">
        <v>17.259333747724067</v>
      </c>
      <c r="AI52"/>
      <c r="AW52" s="3">
        <v>3</v>
      </c>
    </row>
    <row r="53" spans="1:49">
      <c r="A53" s="130" t="s">
        <v>992</v>
      </c>
      <c r="B53" s="130"/>
      <c r="C53" s="130"/>
      <c r="D53" s="130"/>
      <c r="E53" s="130"/>
      <c r="F53" s="130"/>
      <c r="G53" s="130"/>
      <c r="H53" s="37">
        <v>55.593827708471757</v>
      </c>
      <c r="I53" s="37">
        <v>1.1670803550240427</v>
      </c>
      <c r="J53" s="37">
        <v>16.841159536079587</v>
      </c>
      <c r="K53" s="37">
        <v>8.4035785974867458</v>
      </c>
      <c r="M53" s="37">
        <v>0.11750809058725364</v>
      </c>
      <c r="N53" s="37">
        <v>3.9262703288983647</v>
      </c>
      <c r="O53" s="37">
        <v>7.3785080200234683</v>
      </c>
      <c r="P53" s="37">
        <v>3.324228877549201</v>
      </c>
      <c r="Q53" s="37">
        <v>2.4731702810406664</v>
      </c>
      <c r="R53" s="37">
        <v>0.44903091637171827</v>
      </c>
      <c r="V53" s="37">
        <v>99.674362711532794</v>
      </c>
      <c r="W53" s="37">
        <v>5.797399158589867</v>
      </c>
      <c r="Y53" s="145">
        <v>120.54057431125885</v>
      </c>
      <c r="Z53" s="43">
        <v>930.837274068277</v>
      </c>
      <c r="AA53" s="43">
        <v>202.13568890540924</v>
      </c>
      <c r="AB53" s="43">
        <v>20.282745023574286</v>
      </c>
      <c r="AC53">
        <v>1364.8976963944037</v>
      </c>
      <c r="AG53" s="43">
        <v>11.231812798591404</v>
      </c>
      <c r="AI53"/>
      <c r="AW53" s="3">
        <v>3</v>
      </c>
    </row>
    <row r="54" spans="1:49">
      <c r="A54" s="130" t="s">
        <v>993</v>
      </c>
      <c r="B54" s="130"/>
      <c r="C54" s="130"/>
      <c r="D54" s="130"/>
      <c r="E54" s="130"/>
      <c r="F54" s="130"/>
      <c r="G54" s="130"/>
      <c r="H54" s="37">
        <v>55.731429384412962</v>
      </c>
      <c r="I54" s="37">
        <v>1.072027495067122</v>
      </c>
      <c r="J54" s="37">
        <v>16.290417812167366</v>
      </c>
      <c r="K54" s="37">
        <v>8.2912126507476742</v>
      </c>
      <c r="M54" s="37">
        <v>0.12570322400180711</v>
      </c>
      <c r="N54" s="37">
        <v>4.26610941600405</v>
      </c>
      <c r="O54" s="37">
        <v>6.8311752041077511</v>
      </c>
      <c r="P54" s="37">
        <v>3.7650965661639124</v>
      </c>
      <c r="Q54" s="37">
        <v>2.6140670448744929</v>
      </c>
      <c r="R54" s="37">
        <v>0.42661094160040497</v>
      </c>
      <c r="V54" s="37">
        <v>99.413849739147565</v>
      </c>
      <c r="W54" s="37">
        <v>6.3791636110384058</v>
      </c>
      <c r="Y54">
        <v>52.533514510286423</v>
      </c>
      <c r="Z54" s="43">
        <v>961.49273038684873</v>
      </c>
      <c r="AA54" s="43">
        <v>206.23880628998907</v>
      </c>
      <c r="AB54" s="43">
        <v>18.73878076680775</v>
      </c>
      <c r="AC54">
        <v>1194.9995813564321</v>
      </c>
      <c r="AG54" s="43">
        <v>14.621695983856673</v>
      </c>
      <c r="AI54"/>
      <c r="AW54" s="3">
        <v>3</v>
      </c>
    </row>
    <row r="55" spans="1:49">
      <c r="A55" s="130" t="s">
        <v>994</v>
      </c>
      <c r="B55" s="130"/>
      <c r="C55" s="130"/>
      <c r="D55" s="130"/>
      <c r="E55" s="130"/>
      <c r="F55" s="130"/>
      <c r="G55" s="130"/>
      <c r="H55" s="37">
        <v>56.815810410611</v>
      </c>
      <c r="I55" s="37">
        <v>1.049107289574563</v>
      </c>
      <c r="J55" s="37">
        <v>16.081644629512844</v>
      </c>
      <c r="K55" s="37">
        <v>7.8928071776191162</v>
      </c>
      <c r="M55" s="37">
        <v>0.13791410412996399</v>
      </c>
      <c r="N55" s="37">
        <v>4.337443579489876</v>
      </c>
      <c r="O55" s="37">
        <v>6.2426384189937307</v>
      </c>
      <c r="P55" s="37">
        <v>4.0114102368766185</v>
      </c>
      <c r="Q55" s="37">
        <v>2.2782329891809865</v>
      </c>
      <c r="R55" s="37">
        <v>0.37083792466563203</v>
      </c>
      <c r="V55" s="37">
        <v>99.217846760654339</v>
      </c>
      <c r="W55" s="37">
        <v>6.2896432260576045</v>
      </c>
      <c r="Y55">
        <v>39.719208463194114</v>
      </c>
      <c r="Z55" s="43">
        <v>843.11834782608651</v>
      </c>
      <c r="AA55" s="43">
        <v>215.22625102776567</v>
      </c>
      <c r="AB55" s="43">
        <v>20.289493342445102</v>
      </c>
      <c r="AC55">
        <v>1193.6692023783892</v>
      </c>
      <c r="AG55" s="43">
        <v>14.152057409599648</v>
      </c>
      <c r="AI55"/>
      <c r="AW55" s="3">
        <v>3</v>
      </c>
    </row>
    <row r="56" spans="1:49">
      <c r="A56" s="130" t="s">
        <v>995</v>
      </c>
      <c r="B56" s="130"/>
      <c r="C56" s="130"/>
      <c r="D56" s="130"/>
      <c r="E56" s="130"/>
      <c r="F56" s="130"/>
      <c r="G56" s="130"/>
      <c r="H56" s="37">
        <v>57.708964602351763</v>
      </c>
      <c r="I56" s="37">
        <v>1.095980336235965</v>
      </c>
      <c r="J56" s="37">
        <v>16.009712758337407</v>
      </c>
      <c r="K56" s="37">
        <v>7.4678660136954242</v>
      </c>
      <c r="M56" s="37">
        <v>0.10119818433127704</v>
      </c>
      <c r="N56" s="37">
        <v>4.1309258841156664</v>
      </c>
      <c r="O56" s="37">
        <v>6.8158777114820586</v>
      </c>
      <c r="P56" s="37">
        <v>3.7939319303642796</v>
      </c>
      <c r="Q56" s="37">
        <v>2.6139531012051203</v>
      </c>
      <c r="R56" s="37">
        <v>0.40079280909067033</v>
      </c>
      <c r="V56" s="37">
        <v>100.13920333120966</v>
      </c>
      <c r="W56" s="37">
        <v>6.4078850315693998</v>
      </c>
      <c r="Y56">
        <v>40.895397508146019</v>
      </c>
      <c r="Z56" s="43">
        <v>919.14241769363844</v>
      </c>
      <c r="AA56" s="43">
        <v>219.84474900154737</v>
      </c>
      <c r="AB56" s="43">
        <v>20.21307400746338</v>
      </c>
      <c r="AC56">
        <v>1424.5381488477296</v>
      </c>
      <c r="AG56" s="43">
        <v>12.565085029580422</v>
      </c>
      <c r="AI56"/>
      <c r="AW56" s="3">
        <v>3</v>
      </c>
    </row>
    <row r="57" spans="1:49">
      <c r="A57" s="130" t="s">
        <v>996</v>
      </c>
      <c r="B57" s="130"/>
      <c r="C57" s="130"/>
      <c r="D57" s="130"/>
      <c r="E57" s="130"/>
      <c r="F57" s="130"/>
      <c r="G57" s="130"/>
      <c r="H57" s="37">
        <v>58.232013609463159</v>
      </c>
      <c r="I57" s="37">
        <v>0.95743310715610574</v>
      </c>
      <c r="J57" s="37">
        <v>17.130592360125434</v>
      </c>
      <c r="K57" s="37">
        <v>6.7582336935042431</v>
      </c>
      <c r="M57" s="37">
        <v>0.10210353064616501</v>
      </c>
      <c r="N57" s="37">
        <v>2.8120972397357105</v>
      </c>
      <c r="O57" s="37">
        <v>5.8312016375885234</v>
      </c>
      <c r="P57" s="37">
        <v>4.0451398772158429</v>
      </c>
      <c r="Q57" s="37">
        <v>3.3551160168255012</v>
      </c>
      <c r="R57" s="37">
        <v>0.47911656741016317</v>
      </c>
      <c r="V57" s="37">
        <v>99.703047639670842</v>
      </c>
      <c r="W57" s="37">
        <v>7.4002558940413437</v>
      </c>
      <c r="Y57">
        <v>67.975186868774358</v>
      </c>
      <c r="Z57" s="43">
        <v>768.27127163274133</v>
      </c>
      <c r="AA57" s="43">
        <v>260.0098556409701</v>
      </c>
      <c r="AB57" s="43">
        <v>22.107197739281073</v>
      </c>
      <c r="AC57">
        <v>1221.8389560415765</v>
      </c>
      <c r="AG57" s="43">
        <v>18.802659679514942</v>
      </c>
      <c r="AI57"/>
      <c r="AW57" s="3">
        <v>3</v>
      </c>
    </row>
    <row r="58" spans="1:49">
      <c r="A58" s="130" t="s">
        <v>997</v>
      </c>
      <c r="B58" s="130"/>
      <c r="C58" s="130"/>
      <c r="D58" s="130"/>
      <c r="E58" s="130"/>
      <c r="F58" s="130"/>
      <c r="G58" s="130"/>
      <c r="H58" s="37">
        <v>58.477814899695701</v>
      </c>
      <c r="I58" s="37">
        <v>0.91976563175000181</v>
      </c>
      <c r="J58" s="37">
        <v>17.039363301826519</v>
      </c>
      <c r="K58" s="37">
        <v>7.5647173344083116</v>
      </c>
      <c r="M58" s="37">
        <v>0.12589529575703984</v>
      </c>
      <c r="N58" s="37">
        <v>3.2808774057096723</v>
      </c>
      <c r="O58" s="37">
        <v>5.868780705306329</v>
      </c>
      <c r="P58" s="37">
        <v>3.6718627960274053</v>
      </c>
      <c r="Q58" s="37">
        <v>3.0838847665981803</v>
      </c>
      <c r="R58" s="37">
        <v>0.46638257300304514</v>
      </c>
      <c r="V58" s="37">
        <v>100.49934471008221</v>
      </c>
      <c r="W58" s="37">
        <v>6.7557475626255856</v>
      </c>
      <c r="Y58">
        <v>57.087693655344019</v>
      </c>
      <c r="Z58" s="43">
        <v>894.68120726958045</v>
      </c>
      <c r="AA58" s="43">
        <v>227.92694996754653</v>
      </c>
      <c r="AB58" s="43">
        <v>16.022434308740809</v>
      </c>
      <c r="AC58">
        <v>1269.4697937040244</v>
      </c>
      <c r="AG58" s="43">
        <v>8.467778613154481</v>
      </c>
      <c r="AI58"/>
      <c r="AW58" s="3">
        <v>3</v>
      </c>
    </row>
    <row r="59" spans="1:49">
      <c r="A59" s="130" t="s">
        <v>998</v>
      </c>
      <c r="B59" s="130"/>
      <c r="C59" s="130"/>
      <c r="D59" s="130"/>
      <c r="E59" s="130"/>
      <c r="F59" s="130"/>
      <c r="G59" s="130"/>
      <c r="H59" s="37">
        <v>59.435357638215187</v>
      </c>
      <c r="I59" s="37">
        <v>0.88183112215918535</v>
      </c>
      <c r="J59" s="37">
        <v>16.598703512691326</v>
      </c>
      <c r="K59" s="37">
        <v>7.7473948684537568</v>
      </c>
      <c r="M59" s="37">
        <v>0.11709085429735866</v>
      </c>
      <c r="N59" s="37">
        <v>3.3497383594889114</v>
      </c>
      <c r="O59" s="37">
        <v>6.0765253763027207</v>
      </c>
      <c r="P59" s="37">
        <v>3.537723676379632</v>
      </c>
      <c r="Q59" s="37">
        <v>2.4838059955135687</v>
      </c>
      <c r="R59" s="37">
        <v>0.33367393748102975</v>
      </c>
      <c r="V59" s="37">
        <v>100.56184534098266</v>
      </c>
      <c r="W59" s="37">
        <v>6.0215296718932008</v>
      </c>
      <c r="Y59">
        <v>39.409208969371697</v>
      </c>
      <c r="Z59" s="43">
        <v>825.51860012214297</v>
      </c>
      <c r="AA59" s="43">
        <v>192.96363734801517</v>
      </c>
      <c r="AB59" s="43">
        <v>20.890620846858518</v>
      </c>
      <c r="AC59">
        <v>1185.4168829573425</v>
      </c>
      <c r="AG59" s="43"/>
      <c r="AI59"/>
      <c r="AW59" s="3">
        <v>3</v>
      </c>
    </row>
    <row r="60" spans="1:49">
      <c r="A60" s="130" t="s">
        <v>999</v>
      </c>
      <c r="B60" s="130"/>
      <c r="C60" s="130"/>
      <c r="D60" s="130"/>
      <c r="E60" s="130"/>
      <c r="F60" s="130"/>
      <c r="G60" s="130"/>
      <c r="H60" s="37">
        <v>59.14942397252134</v>
      </c>
      <c r="I60" s="37">
        <v>0.98349042226499994</v>
      </c>
      <c r="J60" s="37">
        <v>15.769846425133753</v>
      </c>
      <c r="K60" s="37">
        <v>7.0949309059178178</v>
      </c>
      <c r="M60" s="37">
        <v>0.10659896188454396</v>
      </c>
      <c r="N60" s="37">
        <v>4.1229598484988257</v>
      </c>
      <c r="O60" s="37">
        <v>5.7739437703692005</v>
      </c>
      <c r="P60" s="37">
        <v>3.7779632082533494</v>
      </c>
      <c r="Q60" s="37">
        <v>2.9799709795116414</v>
      </c>
      <c r="R60" s="37">
        <v>0.36329646203240923</v>
      </c>
      <c r="V60" s="37">
        <v>100.12242495638789</v>
      </c>
      <c r="W60" s="37">
        <v>6.7579341877649908</v>
      </c>
      <c r="Y60">
        <v>54.159524867316527</v>
      </c>
      <c r="Z60" s="43">
        <v>885.89793789635644</v>
      </c>
      <c r="AA60" s="43">
        <v>214.09232905079512</v>
      </c>
      <c r="AB60" s="43">
        <v>16.79661472755258</v>
      </c>
      <c r="AC60">
        <v>1262.6904743724979</v>
      </c>
      <c r="AG60" s="43">
        <v>9.7822203016931688</v>
      </c>
      <c r="AI60"/>
      <c r="AW60" s="3">
        <v>3</v>
      </c>
    </row>
    <row r="61" spans="1:49">
      <c r="A61" s="130" t="s">
        <v>1000</v>
      </c>
      <c r="B61" s="130"/>
      <c r="C61" s="130"/>
      <c r="D61" s="130"/>
      <c r="E61" s="130"/>
      <c r="F61" s="130"/>
      <c r="G61" s="130"/>
      <c r="H61" s="37">
        <v>59.819203968671516</v>
      </c>
      <c r="I61" s="37">
        <v>0.8734883762392941</v>
      </c>
      <c r="J61" s="37">
        <v>16.439781231109325</v>
      </c>
      <c r="K61" s="37">
        <v>7.2159039758932408</v>
      </c>
      <c r="M61" s="37">
        <v>7.9458942617028405E-2</v>
      </c>
      <c r="N61" s="37">
        <v>2.8369622477285374</v>
      </c>
      <c r="O61" s="37">
        <v>5.1569313752330155</v>
      </c>
      <c r="P61" s="37">
        <v>3.7569500051872096</v>
      </c>
      <c r="Q61" s="37">
        <v>3.4699538243278196</v>
      </c>
      <c r="R61" s="37">
        <v>0.42289437242312244</v>
      </c>
      <c r="V61" s="37">
        <v>100.07152831943009</v>
      </c>
      <c r="W61" s="37">
        <v>7.2269038295150292</v>
      </c>
      <c r="Y61">
        <v>78.280043019589556</v>
      </c>
      <c r="Z61" s="43">
        <v>773.61189796232156</v>
      </c>
      <c r="AA61" s="43">
        <v>217.88545126628574</v>
      </c>
      <c r="AB61" s="43">
        <v>26.284291438747804</v>
      </c>
      <c r="AC61">
        <v>1295.208331178181</v>
      </c>
      <c r="AG61" s="43">
        <v>16.545101098509718</v>
      </c>
      <c r="AI61"/>
      <c r="AW61" s="3">
        <v>3</v>
      </c>
    </row>
    <row r="62" spans="1:49">
      <c r="A62" s="130" t="s">
        <v>1001</v>
      </c>
      <c r="B62" s="130"/>
      <c r="C62" s="130"/>
      <c r="D62" s="130"/>
      <c r="E62" s="130"/>
      <c r="F62" s="130"/>
      <c r="G62" s="130"/>
      <c r="H62" s="37">
        <v>63.451543854782379</v>
      </c>
      <c r="I62" s="37">
        <v>0.59961458936686396</v>
      </c>
      <c r="J62" s="37">
        <v>15.570378846634542</v>
      </c>
      <c r="K62" s="37">
        <v>5.2231270851619911</v>
      </c>
      <c r="M62" s="37">
        <v>7.3691793012748849E-2</v>
      </c>
      <c r="N62" s="37">
        <v>1.9700479337103431</v>
      </c>
      <c r="O62" s="37">
        <v>5.5241344090436222</v>
      </c>
      <c r="P62" s="37">
        <v>3.8170928746052692</v>
      </c>
      <c r="Q62" s="37">
        <v>3.4390836771725231</v>
      </c>
      <c r="R62" s="37">
        <v>0.24510596373218535</v>
      </c>
      <c r="V62" s="37">
        <v>99.913821027222454</v>
      </c>
      <c r="W62" s="37">
        <v>7.2561765517777923</v>
      </c>
      <c r="Y62">
        <v>53.71569899276902</v>
      </c>
      <c r="Z62" s="43">
        <v>706.44233075287093</v>
      </c>
      <c r="AA62" s="43">
        <v>176.61349065716712</v>
      </c>
      <c r="AB62" s="43">
        <v>12.636622834963841</v>
      </c>
      <c r="AC62">
        <v>1403.3375465780514</v>
      </c>
      <c r="AG62" s="43">
        <v>11.765982766907698</v>
      </c>
      <c r="AI62"/>
      <c r="AW62" s="3">
        <v>3</v>
      </c>
    </row>
    <row r="63" spans="1:49">
      <c r="A63" s="130" t="s">
        <v>1002</v>
      </c>
      <c r="B63" s="130"/>
      <c r="C63" s="130"/>
      <c r="D63" s="130"/>
      <c r="E63" s="130"/>
      <c r="F63" s="130"/>
      <c r="G63" s="130"/>
      <c r="H63" s="37">
        <v>63.789676619163195</v>
      </c>
      <c r="I63" s="37">
        <v>0.60379693906020904</v>
      </c>
      <c r="J63" s="37">
        <v>15.90991934489554</v>
      </c>
      <c r="K63" s="37">
        <v>5.1159740646439715</v>
      </c>
      <c r="M63" s="37">
        <v>8.0499591908490944E-2</v>
      </c>
      <c r="N63" s="37">
        <v>1.9639900435810711</v>
      </c>
      <c r="O63" s="37">
        <v>4.911975098813758</v>
      </c>
      <c r="P63" s="37">
        <v>4.1629788958391032</v>
      </c>
      <c r="Q63" s="37">
        <v>3.2579834837001678</v>
      </c>
      <c r="R63" s="37">
        <v>0.23309881830893464</v>
      </c>
      <c r="V63" s="37">
        <v>100.02989289991446</v>
      </c>
      <c r="W63" s="37">
        <v>7.4209623795392705</v>
      </c>
      <c r="Y63">
        <v>48.015498020530373</v>
      </c>
      <c r="Z63" s="43">
        <v>826.75509149700611</v>
      </c>
      <c r="AA63" s="43">
        <v>180.60467090248073</v>
      </c>
      <c r="AB63" s="43">
        <v>11.769731483319079</v>
      </c>
      <c r="AC63">
        <v>1410.0477644696323</v>
      </c>
      <c r="AG63" s="43"/>
      <c r="AI63"/>
      <c r="AW63" s="3">
        <v>3</v>
      </c>
    </row>
    <row r="64" spans="1:49">
      <c r="A64" s="130" t="s">
        <v>1003</v>
      </c>
      <c r="B64" s="130"/>
      <c r="C64" s="130"/>
      <c r="D64" s="130"/>
      <c r="E64" s="130"/>
      <c r="F64" s="130"/>
      <c r="G64" s="130"/>
      <c r="H64" s="37">
        <v>63.865900679890686</v>
      </c>
      <c r="I64" s="37">
        <v>0.62495988609568942</v>
      </c>
      <c r="J64" s="37">
        <v>15.788986562321496</v>
      </c>
      <c r="K64" s="37">
        <v>5.5776419914268089</v>
      </c>
      <c r="M64" s="37">
        <v>9.4603927717621064E-2</v>
      </c>
      <c r="N64" s="37">
        <v>2.4108452566027312</v>
      </c>
      <c r="O64" s="37">
        <v>4.7566946850515111</v>
      </c>
      <c r="P64" s="37">
        <v>3.9797445546573496</v>
      </c>
      <c r="Q64" s="37">
        <v>3.1028008424878784</v>
      </c>
      <c r="R64" s="37">
        <v>0.23218509688227049</v>
      </c>
      <c r="V64" s="37">
        <v>100.43436348313404</v>
      </c>
      <c r="W64" s="37">
        <v>7.0825453971452283</v>
      </c>
      <c r="Y64">
        <v>48.56644897288642</v>
      </c>
      <c r="Z64" s="43">
        <v>789.4889609308284</v>
      </c>
      <c r="AA64" s="43">
        <v>188.20420574295471</v>
      </c>
      <c r="AB64" s="43">
        <v>27.080445108240816</v>
      </c>
      <c r="AC64">
        <v>1373.281247023911</v>
      </c>
      <c r="AG64" s="43"/>
      <c r="AI64"/>
      <c r="AW64" s="3">
        <v>3</v>
      </c>
    </row>
    <row r="65" spans="1:49">
      <c r="A65" s="130" t="s">
        <v>1004</v>
      </c>
      <c r="B65" s="130"/>
      <c r="C65" s="130"/>
      <c r="D65" s="130"/>
      <c r="E65" s="130"/>
      <c r="F65" s="130"/>
      <c r="G65" s="130"/>
      <c r="H65" s="37">
        <v>63.450444533666783</v>
      </c>
      <c r="I65" s="37">
        <v>0.62910440750401531</v>
      </c>
      <c r="J65" s="37">
        <v>16.060112517110927</v>
      </c>
      <c r="K65" s="37">
        <v>5.1750362562919712</v>
      </c>
      <c r="M65" s="37">
        <v>0.11110077837179479</v>
      </c>
      <c r="N65" s="37">
        <v>2.580018075600635</v>
      </c>
      <c r="O65" s="37">
        <v>4.1660291871907935</v>
      </c>
      <c r="P65" s="37">
        <v>4.2210295725233653</v>
      </c>
      <c r="Q65" s="37">
        <v>3.2900230498938332</v>
      </c>
      <c r="R65" s="37">
        <v>0.22730159247442805</v>
      </c>
      <c r="V65" s="37">
        <v>99.91019997062854</v>
      </c>
      <c r="W65" s="37">
        <v>7.5110526224171981</v>
      </c>
      <c r="Y65">
        <v>70.682365178186842</v>
      </c>
      <c r="Z65" s="43">
        <v>630.80509896220894</v>
      </c>
      <c r="AA65" s="43">
        <v>246.30271682494623</v>
      </c>
      <c r="AB65" s="43">
        <v>26.019601177795195</v>
      </c>
      <c r="AC65">
        <v>1416.6554755531627</v>
      </c>
      <c r="AG65" s="43">
        <v>12.420653852555322</v>
      </c>
      <c r="AI65"/>
      <c r="AW65" s="3">
        <v>3</v>
      </c>
    </row>
    <row r="66" spans="1:49">
      <c r="A66" s="130" t="s">
        <v>1005</v>
      </c>
      <c r="B66" s="130"/>
      <c r="C66" s="130"/>
      <c r="D66" s="130"/>
      <c r="E66" s="130"/>
      <c r="F66" s="130"/>
      <c r="G66" s="130"/>
      <c r="H66" s="37">
        <v>64.640543650143869</v>
      </c>
      <c r="I66" s="37">
        <v>0.67300566021885555</v>
      </c>
      <c r="J66" s="37">
        <v>16.090135323805921</v>
      </c>
      <c r="K66" s="37">
        <v>4.695039486965122</v>
      </c>
      <c r="M66" s="37">
        <v>5.4530458620704603E-2</v>
      </c>
      <c r="N66" s="37">
        <v>1.578013271657287</v>
      </c>
      <c r="O66" s="37">
        <v>4.0970344575284567</v>
      </c>
      <c r="P66" s="37">
        <v>4.1250346930204742</v>
      </c>
      <c r="Q66" s="37">
        <v>3.6950310765359156</v>
      </c>
      <c r="R66" s="37">
        <v>0.26370221783018155</v>
      </c>
      <c r="V66" s="37">
        <v>99.912070296326803</v>
      </c>
      <c r="W66" s="37">
        <v>7.8200657695563898</v>
      </c>
      <c r="Y66">
        <v>79.344935629591532</v>
      </c>
      <c r="Z66" s="43">
        <v>724.60391471550577</v>
      </c>
      <c r="AA66" s="43">
        <v>213.31473714271019</v>
      </c>
      <c r="AB66" s="43">
        <v>14.664111070686287</v>
      </c>
      <c r="AC66">
        <v>1348.5312209898138</v>
      </c>
      <c r="AG66" s="43"/>
      <c r="AI66"/>
      <c r="AW66" s="3">
        <v>3</v>
      </c>
    </row>
    <row r="67" spans="1:49">
      <c r="A67" s="130" t="s">
        <v>1006</v>
      </c>
      <c r="B67" s="130"/>
      <c r="C67" s="130"/>
      <c r="D67" s="130"/>
      <c r="E67" s="130"/>
      <c r="F67" s="130"/>
      <c r="G67" s="130"/>
      <c r="H67" s="37">
        <v>64.75619779472359</v>
      </c>
      <c r="I67" s="37">
        <v>0.61325869479111195</v>
      </c>
      <c r="J67" s="37">
        <v>15.131448226010315</v>
      </c>
      <c r="K67" s="37">
        <v>4.7064504528489453</v>
      </c>
      <c r="M67" s="37">
        <v>6.966666777421536E-2</v>
      </c>
      <c r="N67" s="37">
        <v>2.2802182389493399</v>
      </c>
      <c r="O67" s="37">
        <v>3.4783329101165816</v>
      </c>
      <c r="P67" s="37">
        <v>3.7883625829561844</v>
      </c>
      <c r="Q67" s="37">
        <v>3.6743516710087176</v>
      </c>
      <c r="R67" s="37">
        <v>0.23202220677028376</v>
      </c>
      <c r="V67" s="37">
        <v>98.730309445949288</v>
      </c>
      <c r="W67" s="37">
        <v>7.4627142539649025</v>
      </c>
      <c r="Y67">
        <v>63.445774119182438</v>
      </c>
      <c r="Z67" s="43">
        <v>637.65667370598351</v>
      </c>
      <c r="AA67" s="43">
        <v>189.95385226545179</v>
      </c>
      <c r="AB67" s="43">
        <v>8.910727496675694</v>
      </c>
      <c r="AC67">
        <v>1279.3478116301399</v>
      </c>
      <c r="AG67" s="43">
        <v>15.826255907411964</v>
      </c>
      <c r="AI67"/>
      <c r="AW67" s="3">
        <v>3</v>
      </c>
    </row>
    <row r="68" spans="1:49">
      <c r="A68" s="130" t="s">
        <v>1007</v>
      </c>
      <c r="B68" s="130"/>
      <c r="C68" s="130"/>
      <c r="D68" s="130"/>
      <c r="E68" s="130"/>
      <c r="F68" s="130"/>
      <c r="G68" s="130"/>
      <c r="H68" s="37">
        <v>64.799744968460857</v>
      </c>
      <c r="I68" s="37">
        <v>0.65599741819923341</v>
      </c>
      <c r="J68" s="37">
        <v>15.599938603518355</v>
      </c>
      <c r="K68" s="37">
        <v>4.9249806168158905</v>
      </c>
      <c r="M68" s="37">
        <v>6.2419754335359991E-2</v>
      </c>
      <c r="N68" s="37">
        <v>2.3379907983990971</v>
      </c>
      <c r="O68" s="37">
        <v>3.6159857686104084</v>
      </c>
      <c r="P68" s="37">
        <v>4.0329841274352267</v>
      </c>
      <c r="Q68" s="37">
        <v>3.8119849972187163</v>
      </c>
      <c r="R68" s="37">
        <v>0.25509899601009828</v>
      </c>
      <c r="V68" s="37">
        <v>100.09712604900325</v>
      </c>
      <c r="W68" s="37">
        <v>7.844969124653943</v>
      </c>
      <c r="Y68">
        <v>65.299055824536751</v>
      </c>
      <c r="Z68" s="43">
        <v>660.35650139281631</v>
      </c>
      <c r="AA68" s="43">
        <v>200.84308444015102</v>
      </c>
      <c r="AB68" s="43">
        <v>19.842256227101085</v>
      </c>
      <c r="AC68">
        <v>1368.4074104663214</v>
      </c>
      <c r="AG68" s="43">
        <v>15.322450917713184</v>
      </c>
      <c r="AI68"/>
      <c r="AW68" s="3">
        <v>3</v>
      </c>
    </row>
    <row r="69" spans="1:49">
      <c r="A69" s="130" t="s">
        <v>1008</v>
      </c>
      <c r="B69" s="130"/>
      <c r="C69" s="130"/>
      <c r="D69" s="130"/>
      <c r="E69" s="130"/>
      <c r="F69" s="130"/>
      <c r="G69" s="130"/>
      <c r="H69" s="37">
        <v>65.372006192004676</v>
      </c>
      <c r="I69" s="37">
        <v>0.62331912895022956</v>
      </c>
      <c r="J69" s="37">
        <v>15.260468326296333</v>
      </c>
      <c r="K69" s="37">
        <v>4.4411362933867631</v>
      </c>
      <c r="M69" s="37">
        <v>4.9431516996646635E-2</v>
      </c>
      <c r="N69" s="37">
        <v>2.2230682234178731</v>
      </c>
      <c r="O69" s="37">
        <v>3.8211172657128629</v>
      </c>
      <c r="P69" s="37">
        <v>4.0161232502232025</v>
      </c>
      <c r="Q69" s="37">
        <v>3.4811068311820139</v>
      </c>
      <c r="R69" s="37">
        <v>0.23570723358506193</v>
      </c>
      <c r="V69" s="37">
        <v>99.523484261755655</v>
      </c>
      <c r="W69" s="37">
        <v>7.4972300814052169</v>
      </c>
      <c r="Y69">
        <v>64.056038234794599</v>
      </c>
      <c r="Z69" s="43">
        <v>700.73896342214186</v>
      </c>
      <c r="AA69" s="43">
        <v>184.41121312068776</v>
      </c>
      <c r="AB69" s="43"/>
      <c r="AC69">
        <v>1341.1783115476062</v>
      </c>
      <c r="AG69" s="43">
        <v>10.978572056045003</v>
      </c>
      <c r="AI69"/>
      <c r="AW69" s="3">
        <v>3</v>
      </c>
    </row>
    <row r="70" spans="1:49">
      <c r="A70" s="130" t="s">
        <v>1009</v>
      </c>
      <c r="B70" s="130"/>
      <c r="C70" s="130"/>
      <c r="D70" s="130"/>
      <c r="E70" s="130"/>
      <c r="F70" s="130"/>
      <c r="G70" s="130"/>
      <c r="H70" s="37">
        <v>66.749028366966186</v>
      </c>
      <c r="I70" s="37">
        <v>0.62089096199324811</v>
      </c>
      <c r="J70" s="37">
        <v>14.869783547817038</v>
      </c>
      <c r="K70" s="37">
        <v>4.7319311195877756</v>
      </c>
      <c r="M70" s="37">
        <v>9.0868677269007006E-2</v>
      </c>
      <c r="N70" s="37">
        <v>2.0629699703528281</v>
      </c>
      <c r="O70" s="37">
        <v>3.7399455594375071</v>
      </c>
      <c r="P70" s="37">
        <v>3.8789435361117879</v>
      </c>
      <c r="Q70" s="37">
        <v>3.395950566804752</v>
      </c>
      <c r="R70" s="37">
        <v>0.2356965690800589</v>
      </c>
      <c r="V70" s="37">
        <v>100.37600887542018</v>
      </c>
      <c r="W70" s="37">
        <v>7.2748941029165399</v>
      </c>
      <c r="Y70">
        <v>60.573548586126101</v>
      </c>
      <c r="Z70" s="43">
        <v>699.97358810227149</v>
      </c>
      <c r="AA70" s="43">
        <v>181.99881482734031</v>
      </c>
      <c r="AB70" s="43">
        <v>14.746943179382704</v>
      </c>
      <c r="AC70">
        <v>1287.4489406122034</v>
      </c>
      <c r="AG70" s="43"/>
      <c r="AI70"/>
      <c r="AW70" s="3">
        <v>3</v>
      </c>
    </row>
    <row r="71" spans="1:49">
      <c r="A71" s="130" t="s">
        <v>1010</v>
      </c>
      <c r="B71" s="130"/>
      <c r="C71" s="130"/>
      <c r="D71" s="130"/>
      <c r="E71" s="130"/>
      <c r="F71" s="130"/>
      <c r="G71" s="130"/>
      <c r="H71" s="37">
        <v>67.186763783335579</v>
      </c>
      <c r="I71" s="37">
        <v>0.47607706857041326</v>
      </c>
      <c r="J71" s="37">
        <v>16.09922454102847</v>
      </c>
      <c r="K71" s="37">
        <v>4.0468050756237393</v>
      </c>
      <c r="M71" s="37">
        <v>6.7436751742047205E-2</v>
      </c>
      <c r="N71" s="37">
        <v>1.395932761445698</v>
      </c>
      <c r="O71" s="37">
        <v>3.3368392728827332</v>
      </c>
      <c r="P71" s="37">
        <v>4.2157969357127962</v>
      </c>
      <c r="Q71" s="37">
        <v>3.7368200068213282</v>
      </c>
      <c r="R71" s="37">
        <v>0.1978904681161201</v>
      </c>
      <c r="V71" s="37">
        <v>100.75958666527892</v>
      </c>
      <c r="W71" s="37">
        <v>7.9526169425341244</v>
      </c>
      <c r="Y71">
        <v>61.1497532162781</v>
      </c>
      <c r="Z71" s="43">
        <v>694.19917483763538</v>
      </c>
      <c r="AA71" s="43">
        <v>192.35938094816819</v>
      </c>
      <c r="AB71" s="43">
        <v>13.536566894879268</v>
      </c>
      <c r="AC71">
        <v>1415.073768640716</v>
      </c>
      <c r="AG71" s="43"/>
      <c r="AI71"/>
      <c r="AW71" s="3">
        <v>3</v>
      </c>
    </row>
    <row r="72" spans="1:49">
      <c r="A72" s="130" t="s">
        <v>1011</v>
      </c>
      <c r="B72" s="130"/>
      <c r="C72" s="130"/>
      <c r="D72" s="130"/>
      <c r="E72" s="130"/>
      <c r="F72" s="130"/>
      <c r="G72" s="130"/>
      <c r="H72" s="37">
        <v>67.849994666165585</v>
      </c>
      <c r="I72" s="37">
        <v>0.55309995651961963</v>
      </c>
      <c r="J72" s="37">
        <v>15.409998788586762</v>
      </c>
      <c r="K72" s="37">
        <v>3.5659997196690711</v>
      </c>
      <c r="M72" s="37">
        <v>3.9569996889317206E-2</v>
      </c>
      <c r="N72" s="37">
        <v>1.3739998919869054</v>
      </c>
      <c r="O72" s="37">
        <v>2.8269997777634503</v>
      </c>
      <c r="P72" s="37">
        <v>3.9089996927051032</v>
      </c>
      <c r="Q72" s="37">
        <v>4.2489996659769718</v>
      </c>
      <c r="R72" s="37">
        <v>0.22389998239873948</v>
      </c>
      <c r="V72" s="37">
        <v>100.00156213866151</v>
      </c>
      <c r="W72" s="37">
        <v>8.1579993586820745</v>
      </c>
      <c r="Y72">
        <v>73.242224336061611</v>
      </c>
      <c r="Z72" s="43">
        <v>582.8141541608087</v>
      </c>
      <c r="AA72" s="43">
        <v>174.27794013866145</v>
      </c>
      <c r="AB72" s="43">
        <v>8.0702252338950391</v>
      </c>
      <c r="AC72">
        <v>1443.7199940491089</v>
      </c>
      <c r="AG72" s="43">
        <v>12.454792249398166</v>
      </c>
      <c r="AI72"/>
      <c r="AW72" s="3">
        <v>3</v>
      </c>
    </row>
    <row r="73" spans="1:49">
      <c r="A73" s="130" t="s">
        <v>1012</v>
      </c>
      <c r="B73" s="130"/>
      <c r="C73" s="130"/>
      <c r="D73" s="130"/>
      <c r="E73" s="130"/>
      <c r="F73" s="130"/>
      <c r="G73" s="130"/>
      <c r="H73" s="37">
        <v>68.19154388081337</v>
      </c>
      <c r="I73" s="37">
        <v>0.39260888880491762</v>
      </c>
      <c r="J73" s="37">
        <v>15.860359084172169</v>
      </c>
      <c r="K73" s="37">
        <v>3.0440689188032835</v>
      </c>
      <c r="M73" s="37">
        <v>7.1091609539331621E-2</v>
      </c>
      <c r="N73" s="37">
        <v>0.71761624708713412</v>
      </c>
      <c r="O73" s="37">
        <v>2.3530532739632481</v>
      </c>
      <c r="P73" s="37">
        <v>4.3430983292912817</v>
      </c>
      <c r="Q73" s="37">
        <v>4.3860993028486215</v>
      </c>
      <c r="R73" s="37">
        <v>0.15440349575007459</v>
      </c>
      <c r="V73" s="37">
        <v>99.513943031073438</v>
      </c>
      <c r="W73" s="37">
        <v>8.7291976321399041</v>
      </c>
      <c r="Y73">
        <v>87.652349045762762</v>
      </c>
      <c r="Z73" s="43">
        <v>556.53101893785345</v>
      </c>
      <c r="AA73" s="144">
        <v>283.55307987193993</v>
      </c>
      <c r="AB73" s="43">
        <v>8.9356244937853173</v>
      </c>
      <c r="AC73">
        <v>1637.7542698766488</v>
      </c>
      <c r="AG73" s="43">
        <v>15.661653177966112</v>
      </c>
      <c r="AI73"/>
      <c r="AW73" s="3">
        <v>3</v>
      </c>
    </row>
    <row r="74" spans="1:49">
      <c r="A74" s="130" t="s">
        <v>1013</v>
      </c>
      <c r="B74" s="130"/>
      <c r="C74" s="130"/>
      <c r="D74" s="130"/>
      <c r="E74" s="130"/>
      <c r="F74" s="130"/>
      <c r="G74" s="130"/>
      <c r="H74" s="37">
        <v>72.131034979645804</v>
      </c>
      <c r="I74" s="37">
        <v>0.18120260000432306</v>
      </c>
      <c r="J74" s="37">
        <v>15.510222550038909</v>
      </c>
      <c r="K74" s="37">
        <v>1.2680181942907374</v>
      </c>
      <c r="M74" s="37">
        <v>4.091058700980605E-2</v>
      </c>
      <c r="N74" s="37">
        <v>0.38830557164281804</v>
      </c>
      <c r="O74" s="37">
        <v>1.0250147075299729</v>
      </c>
      <c r="P74" s="37">
        <v>4.0060574813317773</v>
      </c>
      <c r="Q74" s="37">
        <v>5.2100747572986918</v>
      </c>
      <c r="R74" s="37">
        <v>4.8380694195414728E-2</v>
      </c>
      <c r="V74" s="37">
        <v>99.80922212298826</v>
      </c>
      <c r="W74" s="37">
        <v>9.2161322386304683</v>
      </c>
      <c r="Y74">
        <v>93.846544878601208</v>
      </c>
      <c r="Z74" s="43">
        <v>291.90839488178023</v>
      </c>
      <c r="AA74" s="43">
        <v>203.09434032584937</v>
      </c>
      <c r="AB74" s="43">
        <v>12.349165824359227</v>
      </c>
      <c r="AC74">
        <v>1600.193735942777</v>
      </c>
      <c r="AG74" s="43">
        <v>24.570773198887338</v>
      </c>
      <c r="AI74"/>
      <c r="AW74" s="3">
        <v>3</v>
      </c>
    </row>
    <row r="75" spans="1:49">
      <c r="A75" s="130"/>
      <c r="B75" s="130"/>
      <c r="C75" s="130"/>
      <c r="D75" s="130"/>
      <c r="E75" s="130"/>
      <c r="F75" s="130"/>
      <c r="G75" s="130"/>
      <c r="H75" s="37"/>
      <c r="I75" s="37"/>
      <c r="J75" s="37"/>
      <c r="K75" s="37"/>
      <c r="L75" s="37"/>
      <c r="M75" s="37"/>
      <c r="N75" s="37"/>
      <c r="O75" s="37"/>
      <c r="P75" s="37"/>
      <c r="Q75" s="37"/>
      <c r="R75" s="37"/>
      <c r="S75" s="37"/>
      <c r="V75" s="37"/>
      <c r="W75" s="6"/>
      <c r="X75" s="6"/>
    </row>
    <row r="76" spans="1:49" s="85" customFormat="1">
      <c r="A76" s="50" t="s">
        <v>986</v>
      </c>
      <c r="B76" s="50"/>
      <c r="C76" s="50"/>
      <c r="D76" s="50"/>
      <c r="E76" s="50"/>
      <c r="F76" s="50"/>
      <c r="G76" s="50"/>
      <c r="AI76" s="129"/>
      <c r="AW76" s="131"/>
    </row>
    <row r="77" spans="1:49">
      <c r="A77" s="2">
        <v>90831</v>
      </c>
      <c r="B77" t="s">
        <v>1323</v>
      </c>
      <c r="C77" s="2"/>
      <c r="D77" s="2">
        <v>37</v>
      </c>
      <c r="E77" s="2">
        <v>42.771666666666668</v>
      </c>
      <c r="F77" s="2">
        <v>106</v>
      </c>
      <c r="G77" s="42">
        <v>23.2</v>
      </c>
      <c r="H77" s="6">
        <v>59.482319372261287</v>
      </c>
      <c r="I77" s="6">
        <v>0.86619790074391123</v>
      </c>
      <c r="J77" s="6">
        <v>15.061652909405892</v>
      </c>
      <c r="K77" s="6"/>
      <c r="L77" s="6">
        <v>6.6544379904208713</v>
      </c>
      <c r="M77" s="6">
        <v>0.10190563538163662</v>
      </c>
      <c r="N77" s="6">
        <v>4.4532762661775198</v>
      </c>
      <c r="O77" s="6">
        <v>6.2264343218179974</v>
      </c>
      <c r="P77" s="6">
        <v>3.8316518903495367</v>
      </c>
      <c r="Q77" s="6">
        <v>2.9960256802201166</v>
      </c>
      <c r="R77" s="6">
        <v>0.3260980332212372</v>
      </c>
      <c r="V77" s="6">
        <f t="shared" ref="V77:V99" si="3">SUM(H77:R77)</f>
        <v>100.00000000000001</v>
      </c>
      <c r="W77" s="6">
        <f t="shared" ref="W77:W99" si="4">P77+Q77</f>
        <v>6.8276775705696533</v>
      </c>
      <c r="X77" s="6"/>
      <c r="Y77">
        <v>47</v>
      </c>
      <c r="Z77">
        <v>868</v>
      </c>
      <c r="AA77">
        <v>173</v>
      </c>
      <c r="AB77">
        <v>18</v>
      </c>
      <c r="AC77">
        <v>1285</v>
      </c>
      <c r="AF77">
        <v>3.2</v>
      </c>
      <c r="AI77"/>
      <c r="AW77" s="3">
        <v>4</v>
      </c>
    </row>
    <row r="78" spans="1:49">
      <c r="A78" s="2">
        <v>90621</v>
      </c>
      <c r="B78" t="s">
        <v>1354</v>
      </c>
      <c r="C78" s="2"/>
      <c r="D78" s="2">
        <v>37</v>
      </c>
      <c r="E78" s="2">
        <v>41.12166666666667</v>
      </c>
      <c r="F78" s="2">
        <v>106</v>
      </c>
      <c r="G78" s="2">
        <v>24.61</v>
      </c>
      <c r="H78" s="6">
        <v>60.234761120263585</v>
      </c>
      <c r="I78" s="6">
        <v>0.8546128500823722</v>
      </c>
      <c r="J78" s="6">
        <v>15.135914332784182</v>
      </c>
      <c r="K78" s="6"/>
      <c r="L78" s="6">
        <v>6.7339373970345964</v>
      </c>
      <c r="M78" s="6">
        <v>5.1482701812191105E-2</v>
      </c>
      <c r="N78" s="6">
        <v>4.9835255354200987</v>
      </c>
      <c r="O78" s="6">
        <v>4.8805601317957166</v>
      </c>
      <c r="P78" s="6">
        <v>3.5214168039538714</v>
      </c>
      <c r="Q78" s="6">
        <v>3.2742998352553543</v>
      </c>
      <c r="R78" s="6">
        <v>0.32948929159802304</v>
      </c>
      <c r="V78" s="6">
        <f t="shared" si="3"/>
        <v>99.999999999999986</v>
      </c>
      <c r="W78" s="6">
        <f t="shared" si="4"/>
        <v>6.7957166392092256</v>
      </c>
      <c r="X78" s="6"/>
      <c r="Y78">
        <v>47</v>
      </c>
      <c r="Z78">
        <v>781</v>
      </c>
      <c r="AA78">
        <v>171</v>
      </c>
      <c r="AB78">
        <v>24</v>
      </c>
      <c r="AC78">
        <v>1259</v>
      </c>
      <c r="AF78">
        <v>3</v>
      </c>
      <c r="AI78"/>
      <c r="AW78" s="3">
        <v>4</v>
      </c>
    </row>
    <row r="79" spans="1:49">
      <c r="A79" s="2">
        <v>89664</v>
      </c>
      <c r="B79" t="s">
        <v>1355</v>
      </c>
      <c r="C79" s="2"/>
      <c r="D79" s="2">
        <v>37</v>
      </c>
      <c r="E79" s="2">
        <v>40.4</v>
      </c>
      <c r="F79" s="2">
        <v>106</v>
      </c>
      <c r="G79" s="2">
        <v>24.838333333333335</v>
      </c>
      <c r="H79" s="6">
        <v>59.024979854955681</v>
      </c>
      <c r="I79" s="6">
        <v>1.1885576148267525</v>
      </c>
      <c r="J79" s="6">
        <v>16.116035455278002</v>
      </c>
      <c r="K79" s="6"/>
      <c r="L79" s="6">
        <v>6.7284448025785659</v>
      </c>
      <c r="M79" s="6">
        <v>0.10072522159548752</v>
      </c>
      <c r="N79" s="6">
        <v>4.8549556809024983</v>
      </c>
      <c r="O79" s="6">
        <v>5.2679290894439976</v>
      </c>
      <c r="P79" s="6">
        <v>3.9383561643835621</v>
      </c>
      <c r="Q79" s="6">
        <v>2.4375503626107977</v>
      </c>
      <c r="R79" s="6">
        <v>0.34246575342465757</v>
      </c>
      <c r="V79" s="6">
        <f t="shared" si="3"/>
        <v>99.999999999999986</v>
      </c>
      <c r="W79" s="6">
        <f t="shared" si="4"/>
        <v>6.3759065269943598</v>
      </c>
      <c r="X79" s="6"/>
      <c r="Y79">
        <v>65</v>
      </c>
      <c r="Z79">
        <v>1072</v>
      </c>
      <c r="AA79">
        <v>208</v>
      </c>
      <c r="AB79">
        <v>16</v>
      </c>
      <c r="AC79">
        <v>1368</v>
      </c>
      <c r="AF79">
        <v>2.2999999999999998</v>
      </c>
      <c r="AG79">
        <v>7</v>
      </c>
      <c r="AI79"/>
      <c r="AW79" s="3">
        <v>4</v>
      </c>
    </row>
    <row r="80" spans="1:49">
      <c r="A80" s="2">
        <v>90626</v>
      </c>
      <c r="B80" t="s">
        <v>1356</v>
      </c>
      <c r="C80" s="2"/>
      <c r="D80" s="2">
        <v>37</v>
      </c>
      <c r="E80" s="2">
        <v>41.024999999999999</v>
      </c>
      <c r="F80" s="2">
        <v>106</v>
      </c>
      <c r="G80" s="2">
        <v>24.966666666666665</v>
      </c>
      <c r="H80" s="6">
        <v>59.796954314720807</v>
      </c>
      <c r="I80" s="6">
        <v>0.87309644670050757</v>
      </c>
      <c r="J80" s="6">
        <v>15.431472081218272</v>
      </c>
      <c r="K80" s="6"/>
      <c r="L80" s="6">
        <v>6.812182741116751</v>
      </c>
      <c r="M80" s="6">
        <v>0.13197969543147209</v>
      </c>
      <c r="N80" s="6">
        <v>3.9593908629441619</v>
      </c>
      <c r="O80" s="6">
        <v>6.2335025380710656</v>
      </c>
      <c r="P80" s="6">
        <v>3.9187817258883246</v>
      </c>
      <c r="Q80" s="6">
        <v>2.6091370558375631</v>
      </c>
      <c r="R80" s="6">
        <v>0.233502538071066</v>
      </c>
      <c r="V80" s="6">
        <f t="shared" si="3"/>
        <v>99.999999999999986</v>
      </c>
      <c r="W80" s="6">
        <f t="shared" si="4"/>
        <v>6.5279187817258872</v>
      </c>
      <c r="X80" s="6"/>
      <c r="Y80">
        <v>46</v>
      </c>
      <c r="Z80">
        <v>763</v>
      </c>
      <c r="AA80">
        <v>169</v>
      </c>
      <c r="AB80">
        <v>22</v>
      </c>
      <c r="AC80">
        <v>1142</v>
      </c>
      <c r="AF80">
        <v>2.9</v>
      </c>
      <c r="AI80"/>
      <c r="AW80" s="3">
        <v>4</v>
      </c>
    </row>
    <row r="81" spans="1:49">
      <c r="A81" s="2">
        <v>89710</v>
      </c>
      <c r="B81" t="s">
        <v>1323</v>
      </c>
      <c r="C81" s="2"/>
      <c r="D81" s="2">
        <v>37</v>
      </c>
      <c r="E81" s="2">
        <v>42.11</v>
      </c>
      <c r="F81" s="2">
        <v>106</v>
      </c>
      <c r="G81" s="2">
        <v>24.266666666666666</v>
      </c>
      <c r="H81" s="6">
        <v>60.805341966815035</v>
      </c>
      <c r="I81" s="6">
        <v>0.96114933225414778</v>
      </c>
      <c r="J81" s="6">
        <v>15.884257385673811</v>
      </c>
      <c r="K81" s="6"/>
      <c r="L81" s="6">
        <v>6.2727640631323336</v>
      </c>
      <c r="M81" s="6">
        <v>0.15176042088223388</v>
      </c>
      <c r="N81" s="6">
        <v>3.3791987049777408</v>
      </c>
      <c r="O81" s="6">
        <v>5.797248077701334</v>
      </c>
      <c r="P81" s="6">
        <v>3.3184945366248471</v>
      </c>
      <c r="Q81" s="6">
        <v>3.1161473087818687</v>
      </c>
      <c r="R81" s="6">
        <v>0.31363820315661667</v>
      </c>
      <c r="V81" s="6">
        <f t="shared" si="3"/>
        <v>99.999999999999957</v>
      </c>
      <c r="W81" s="6">
        <f t="shared" si="4"/>
        <v>6.4346418454067162</v>
      </c>
      <c r="X81" s="6"/>
      <c r="Y81">
        <v>51</v>
      </c>
      <c r="Z81">
        <v>771</v>
      </c>
      <c r="AA81">
        <v>182</v>
      </c>
      <c r="AB81">
        <v>24</v>
      </c>
      <c r="AC81">
        <v>1361</v>
      </c>
      <c r="AF81">
        <v>2</v>
      </c>
      <c r="AG81">
        <v>7</v>
      </c>
      <c r="AI81"/>
      <c r="AW81" s="3">
        <v>4</v>
      </c>
    </row>
    <row r="82" spans="1:49">
      <c r="A82" s="69">
        <v>87712</v>
      </c>
      <c r="B82" s="142" t="s">
        <v>1368</v>
      </c>
      <c r="C82" s="69"/>
      <c r="D82" s="2">
        <v>37</v>
      </c>
      <c r="E82" s="69">
        <v>40.618333333333332</v>
      </c>
      <c r="F82" s="2">
        <v>106</v>
      </c>
      <c r="G82" s="69">
        <v>21.671666666666667</v>
      </c>
      <c r="H82" s="6">
        <v>61.590145576707734</v>
      </c>
      <c r="I82" s="6">
        <v>0.86531609487936489</v>
      </c>
      <c r="J82" s="6">
        <v>15.982897281889445</v>
      </c>
      <c r="K82" s="6"/>
      <c r="L82" s="6">
        <v>5.7009060368522864</v>
      </c>
      <c r="M82" s="6">
        <v>0.11198208286674134</v>
      </c>
      <c r="N82" s="6">
        <v>3.3085615392446304</v>
      </c>
      <c r="O82" s="6">
        <v>5.5176626285248913</v>
      </c>
      <c r="P82" s="6">
        <v>3.3696426753537621</v>
      </c>
      <c r="Q82" s="6">
        <v>3.1558586989718016</v>
      </c>
      <c r="R82" s="6">
        <v>0.39702738470935567</v>
      </c>
      <c r="V82" s="6">
        <f t="shared" si="3"/>
        <v>100.00000000000003</v>
      </c>
      <c r="W82" s="6">
        <f t="shared" si="4"/>
        <v>6.5255013743255637</v>
      </c>
      <c r="X82" s="6"/>
      <c r="Y82">
        <v>50</v>
      </c>
      <c r="Z82">
        <v>749</v>
      </c>
      <c r="AA82">
        <v>177</v>
      </c>
      <c r="AB82">
        <v>24</v>
      </c>
      <c r="AC82">
        <v>1164</v>
      </c>
      <c r="AF82">
        <v>2.2999999999999998</v>
      </c>
      <c r="AG82">
        <v>4</v>
      </c>
      <c r="AI82">
        <v>37.5</v>
      </c>
      <c r="AJ82">
        <v>72</v>
      </c>
      <c r="AL82">
        <v>33</v>
      </c>
      <c r="AM82">
        <v>5.36</v>
      </c>
      <c r="AN82">
        <v>1.65</v>
      </c>
      <c r="AP82">
        <v>0.6</v>
      </c>
      <c r="AU82">
        <v>2.44</v>
      </c>
      <c r="AV82">
        <v>0.37</v>
      </c>
      <c r="AW82" s="3">
        <v>4</v>
      </c>
    </row>
    <row r="83" spans="1:49">
      <c r="A83" s="2">
        <v>89904</v>
      </c>
      <c r="B83" t="s">
        <v>1357</v>
      </c>
      <c r="C83" s="2"/>
      <c r="D83" s="2">
        <v>37</v>
      </c>
      <c r="E83" s="2">
        <v>41.25</v>
      </c>
      <c r="F83" s="2">
        <v>106</v>
      </c>
      <c r="G83" s="2">
        <v>21.914999999999999</v>
      </c>
      <c r="H83" s="6">
        <v>61.665477525226791</v>
      </c>
      <c r="I83" s="6">
        <v>0.80521863214758949</v>
      </c>
      <c r="J83" s="6">
        <v>16.206299052084397</v>
      </c>
      <c r="K83" s="6"/>
      <c r="L83" s="6">
        <v>6.0238507797370309</v>
      </c>
      <c r="M83" s="6">
        <v>8.1541127306085009E-2</v>
      </c>
      <c r="N83" s="6">
        <v>3.1597186831107944</v>
      </c>
      <c r="O83" s="6">
        <v>5.3103659158087861</v>
      </c>
      <c r="P83" s="6">
        <v>3.4349199877688315</v>
      </c>
      <c r="Q83" s="6">
        <v>2.9660585057588427</v>
      </c>
      <c r="R83" s="6">
        <v>0.34654979105086131</v>
      </c>
      <c r="V83" s="6">
        <f t="shared" si="3"/>
        <v>100.00000000000001</v>
      </c>
      <c r="W83" s="6">
        <f t="shared" si="4"/>
        <v>6.4009784935276741</v>
      </c>
      <c r="X83" s="6"/>
      <c r="Y83">
        <v>52</v>
      </c>
      <c r="Z83">
        <v>827</v>
      </c>
      <c r="AA83">
        <v>186</v>
      </c>
      <c r="AB83">
        <v>24</v>
      </c>
      <c r="AC83">
        <v>1146</v>
      </c>
      <c r="AF83">
        <v>4.4000000000000004</v>
      </c>
      <c r="AI83"/>
      <c r="AW83" s="3">
        <v>4</v>
      </c>
    </row>
    <row r="84" spans="1:49">
      <c r="A84" s="2">
        <v>89663</v>
      </c>
      <c r="B84" t="s">
        <v>1358</v>
      </c>
      <c r="C84" s="2"/>
      <c r="D84" s="2">
        <v>37</v>
      </c>
      <c r="E84" s="2">
        <v>41.81666666666667</v>
      </c>
      <c r="F84" s="2">
        <v>106</v>
      </c>
      <c r="G84" s="2">
        <v>21.704999999999998</v>
      </c>
      <c r="H84" s="6">
        <v>61.280210334715356</v>
      </c>
      <c r="I84" s="6">
        <v>0.48538780463140874</v>
      </c>
      <c r="J84" s="6">
        <v>16.482960865608256</v>
      </c>
      <c r="K84" s="6"/>
      <c r="L84" s="6">
        <v>6.1785822631206404</v>
      </c>
      <c r="M84" s="6">
        <v>8.0897967438568127E-2</v>
      </c>
      <c r="N84" s="6">
        <v>2.5179492365254332</v>
      </c>
      <c r="O84" s="6">
        <v>5.723531196278695</v>
      </c>
      <c r="P84" s="6">
        <v>3.6808575184548498</v>
      </c>
      <c r="Q84" s="6">
        <v>2.9123268277884522</v>
      </c>
      <c r="R84" s="6">
        <v>0.65729598543836598</v>
      </c>
      <c r="V84" s="6">
        <f t="shared" si="3"/>
        <v>100.00000000000003</v>
      </c>
      <c r="W84" s="6">
        <f t="shared" si="4"/>
        <v>6.5931843462433015</v>
      </c>
      <c r="X84" s="6"/>
      <c r="Y84">
        <v>47</v>
      </c>
      <c r="Z84">
        <v>786</v>
      </c>
      <c r="AA84">
        <v>192</v>
      </c>
      <c r="AB84">
        <v>22</v>
      </c>
      <c r="AC84">
        <v>1183</v>
      </c>
      <c r="AF84">
        <v>3.4</v>
      </c>
      <c r="AG84">
        <v>7</v>
      </c>
      <c r="AI84"/>
      <c r="AW84" s="3">
        <v>4</v>
      </c>
    </row>
    <row r="85" spans="1:49">
      <c r="A85" s="2">
        <v>89712</v>
      </c>
      <c r="B85" t="s">
        <v>1359</v>
      </c>
      <c r="C85" s="2"/>
      <c r="D85" s="2">
        <v>37</v>
      </c>
      <c r="E85" s="2">
        <v>40.321666666666665</v>
      </c>
      <c r="F85" s="2">
        <v>106</v>
      </c>
      <c r="G85" s="2">
        <v>24.383333333333333</v>
      </c>
      <c r="H85" s="6">
        <v>61.063361982810299</v>
      </c>
      <c r="I85" s="6">
        <v>1.1293224065560659</v>
      </c>
      <c r="J85" s="6">
        <v>15.690585648610828</v>
      </c>
      <c r="K85" s="6"/>
      <c r="L85" s="6">
        <v>6.6759944033579828</v>
      </c>
      <c r="M85" s="6">
        <v>8.9946032380571625E-2</v>
      </c>
      <c r="N85" s="6">
        <v>2.7483509894063554</v>
      </c>
      <c r="O85" s="6">
        <v>4.7271637017789319</v>
      </c>
      <c r="P85" s="6">
        <v>4.0675594643214064</v>
      </c>
      <c r="Q85" s="6">
        <v>3.4679192484509285</v>
      </c>
      <c r="R85" s="6">
        <v>0.33979612232660394</v>
      </c>
      <c r="V85" s="6">
        <f t="shared" si="3"/>
        <v>99.999999999999957</v>
      </c>
      <c r="W85" s="6">
        <f t="shared" si="4"/>
        <v>7.5354787127723348</v>
      </c>
      <c r="X85" s="6"/>
      <c r="Y85">
        <v>69</v>
      </c>
      <c r="Z85">
        <v>1022</v>
      </c>
      <c r="AA85">
        <v>189</v>
      </c>
      <c r="AB85">
        <v>16</v>
      </c>
      <c r="AC85">
        <v>1368</v>
      </c>
      <c r="AF85">
        <v>2.7</v>
      </c>
      <c r="AG85">
        <v>7</v>
      </c>
      <c r="AI85"/>
      <c r="AW85" s="3">
        <v>4</v>
      </c>
    </row>
    <row r="86" spans="1:49">
      <c r="A86" s="2">
        <v>90613</v>
      </c>
      <c r="B86" s="142" t="s">
        <v>1369</v>
      </c>
      <c r="C86" s="2"/>
      <c r="D86" s="2">
        <v>37</v>
      </c>
      <c r="E86" s="2">
        <v>39.715000000000003</v>
      </c>
      <c r="F86" s="2">
        <v>106</v>
      </c>
      <c r="G86" s="2">
        <v>24.285</v>
      </c>
      <c r="H86" s="6">
        <v>63.314711359404093</v>
      </c>
      <c r="I86" s="6">
        <v>0.68280571073867158</v>
      </c>
      <c r="J86" s="6">
        <v>15.621767018415062</v>
      </c>
      <c r="K86" s="6"/>
      <c r="L86" s="6">
        <v>6.0004138216428711</v>
      </c>
      <c r="M86" s="6">
        <v>4.138216428719222E-2</v>
      </c>
      <c r="N86" s="6">
        <v>1.5104489964825158</v>
      </c>
      <c r="O86" s="6">
        <v>4.7175667287399126</v>
      </c>
      <c r="P86" s="6">
        <v>4.272708462652596</v>
      </c>
      <c r="Q86" s="6">
        <v>3.6105938340575214</v>
      </c>
      <c r="R86" s="6">
        <v>0.2276019035795572</v>
      </c>
      <c r="V86" s="6">
        <f t="shared" si="3"/>
        <v>99.999999999999972</v>
      </c>
      <c r="W86" s="6">
        <f t="shared" si="4"/>
        <v>7.8833022967101174</v>
      </c>
      <c r="X86" s="6"/>
      <c r="Y86">
        <v>61</v>
      </c>
      <c r="Z86">
        <v>772</v>
      </c>
      <c r="AA86">
        <v>167</v>
      </c>
      <c r="AB86">
        <v>16</v>
      </c>
      <c r="AC86">
        <v>1272</v>
      </c>
      <c r="AF86">
        <v>2.8</v>
      </c>
      <c r="AI86"/>
      <c r="AW86" s="3">
        <v>4</v>
      </c>
    </row>
    <row r="87" spans="1:49">
      <c r="A87" s="2">
        <v>90641</v>
      </c>
      <c r="B87" t="s">
        <v>1360</v>
      </c>
      <c r="C87" s="2"/>
      <c r="D87" s="2">
        <v>37</v>
      </c>
      <c r="E87" s="2">
        <v>43.041666666666664</v>
      </c>
      <c r="F87" s="2">
        <v>106</v>
      </c>
      <c r="G87" s="2">
        <v>23.28</v>
      </c>
      <c r="H87" s="6">
        <v>61.713600958657878</v>
      </c>
      <c r="I87" s="6">
        <v>0.82883962452566406</v>
      </c>
      <c r="J87" s="6">
        <v>14.479728380267625</v>
      </c>
      <c r="K87" s="6"/>
      <c r="L87" s="6">
        <v>6.8104653485120838</v>
      </c>
      <c r="M87" s="6">
        <v>8.9874176153385263E-2</v>
      </c>
      <c r="N87" s="6">
        <v>2.6862392650289593</v>
      </c>
      <c r="O87" s="6">
        <v>5.8717795086878368</v>
      </c>
      <c r="P87" s="6">
        <v>3.9344917116037545</v>
      </c>
      <c r="Q87" s="6">
        <v>3.325344517675255</v>
      </c>
      <c r="R87" s="6">
        <v>0.25963650888755746</v>
      </c>
      <c r="V87" s="6">
        <f t="shared" si="3"/>
        <v>100</v>
      </c>
      <c r="W87" s="6">
        <f t="shared" si="4"/>
        <v>7.25983622927901</v>
      </c>
      <c r="X87" s="6"/>
      <c r="Y87">
        <v>60</v>
      </c>
      <c r="Z87">
        <v>896</v>
      </c>
      <c r="AA87">
        <v>263</v>
      </c>
      <c r="AB87">
        <v>21</v>
      </c>
      <c r="AC87">
        <v>1282</v>
      </c>
      <c r="AF87">
        <v>3.9</v>
      </c>
      <c r="AI87"/>
      <c r="AW87" s="3">
        <v>4</v>
      </c>
    </row>
    <row r="88" spans="1:49">
      <c r="A88" s="2">
        <v>90620</v>
      </c>
      <c r="B88" t="s">
        <v>1361</v>
      </c>
      <c r="C88" s="2"/>
      <c r="D88" s="2">
        <v>37</v>
      </c>
      <c r="E88" s="2">
        <v>41.243333333333332</v>
      </c>
      <c r="F88" s="2">
        <v>106</v>
      </c>
      <c r="G88" s="2">
        <v>24.253333333333334</v>
      </c>
      <c r="H88" s="6">
        <v>63.790823074575236</v>
      </c>
      <c r="I88" s="6">
        <v>0.61043849832129415</v>
      </c>
      <c r="J88" s="6">
        <v>15.566181707193001</v>
      </c>
      <c r="K88" s="6"/>
      <c r="L88" s="6">
        <v>5.0055956862346118</v>
      </c>
      <c r="M88" s="6">
        <v>7.1217824804150995E-2</v>
      </c>
      <c r="N88" s="6">
        <v>2.5638416929494352</v>
      </c>
      <c r="O88" s="6">
        <v>4.8529860616542875</v>
      </c>
      <c r="P88" s="6">
        <v>4.1204598636687351</v>
      </c>
      <c r="Q88" s="6">
        <v>3.1539322413266864</v>
      </c>
      <c r="R88" s="6">
        <v>0.26452334927256083</v>
      </c>
      <c r="V88" s="6">
        <f t="shared" si="3"/>
        <v>100</v>
      </c>
      <c r="W88" s="6">
        <f t="shared" si="4"/>
        <v>7.274392104995421</v>
      </c>
      <c r="X88" s="6"/>
      <c r="Y88">
        <v>45</v>
      </c>
      <c r="Z88">
        <v>745</v>
      </c>
      <c r="AA88">
        <v>184</v>
      </c>
      <c r="AB88">
        <v>20</v>
      </c>
      <c r="AC88">
        <v>1273</v>
      </c>
      <c r="AF88">
        <v>3.2</v>
      </c>
      <c r="AI88"/>
      <c r="AW88" s="3">
        <v>4</v>
      </c>
    </row>
    <row r="89" spans="1:49">
      <c r="A89" s="2">
        <v>90824</v>
      </c>
      <c r="B89" t="s">
        <v>1362</v>
      </c>
      <c r="C89" s="2"/>
      <c r="D89" s="2">
        <v>37</v>
      </c>
      <c r="E89" s="2">
        <v>39.840000000000003</v>
      </c>
      <c r="F89" s="2">
        <v>106</v>
      </c>
      <c r="G89" s="2">
        <v>22.208333333333332</v>
      </c>
      <c r="H89" s="6">
        <v>63.078470824949697</v>
      </c>
      <c r="I89" s="6">
        <v>0.72434607645875249</v>
      </c>
      <c r="J89" s="6">
        <v>16.096579476861166</v>
      </c>
      <c r="K89" s="6"/>
      <c r="L89" s="6">
        <v>5.1509054325955734</v>
      </c>
      <c r="M89" s="6">
        <v>8.0482897384305835E-2</v>
      </c>
      <c r="N89" s="6">
        <v>2.2334004024144871</v>
      </c>
      <c r="O89" s="6">
        <v>4.507042253521127</v>
      </c>
      <c r="P89" s="6">
        <v>4.8390342052313873</v>
      </c>
      <c r="Q89" s="6">
        <v>3.0784708249496981</v>
      </c>
      <c r="R89" s="6">
        <v>0.21126760563380279</v>
      </c>
      <c r="V89" s="6">
        <f t="shared" si="3"/>
        <v>100</v>
      </c>
      <c r="W89" s="6">
        <f t="shared" si="4"/>
        <v>7.9175050301810854</v>
      </c>
      <c r="X89" s="6"/>
      <c r="Y89">
        <v>56</v>
      </c>
      <c r="Z89">
        <v>974</v>
      </c>
      <c r="AA89">
        <v>158</v>
      </c>
      <c r="AB89">
        <v>17</v>
      </c>
      <c r="AC89">
        <v>1268</v>
      </c>
      <c r="AF89">
        <v>1.2</v>
      </c>
      <c r="AI89"/>
      <c r="AW89" s="3">
        <v>4</v>
      </c>
    </row>
    <row r="90" spans="1:49">
      <c r="A90" s="2">
        <v>89656</v>
      </c>
      <c r="B90" s="142" t="s">
        <v>1373</v>
      </c>
      <c r="C90" s="2"/>
      <c r="D90" s="2">
        <v>37</v>
      </c>
      <c r="E90" s="2">
        <v>42.5</v>
      </c>
      <c r="F90" s="2">
        <v>106</v>
      </c>
      <c r="G90" s="2">
        <v>23.311666666666667</v>
      </c>
      <c r="H90" s="6">
        <v>65.941810127856655</v>
      </c>
      <c r="I90" s="6">
        <v>0.66445182724252505</v>
      </c>
      <c r="J90" s="6">
        <v>15.805899526829762</v>
      </c>
      <c r="K90" s="6"/>
      <c r="L90" s="6">
        <v>3.9967784153830674</v>
      </c>
      <c r="M90" s="6">
        <v>5.0337259639585234E-2</v>
      </c>
      <c r="N90" s="6">
        <v>1.5805899526829763</v>
      </c>
      <c r="O90" s="6">
        <v>3.553810530554717</v>
      </c>
      <c r="P90" s="6">
        <v>4.4900835598510023</v>
      </c>
      <c r="Q90" s="6">
        <v>3.6746199536897217</v>
      </c>
      <c r="R90" s="6">
        <v>0.2416188462700091</v>
      </c>
      <c r="V90" s="6">
        <f t="shared" si="3"/>
        <v>100.00000000000003</v>
      </c>
      <c r="W90" s="6">
        <f t="shared" si="4"/>
        <v>8.164703513540724</v>
      </c>
      <c r="X90" s="6"/>
      <c r="Y90">
        <v>73</v>
      </c>
      <c r="Z90">
        <v>676</v>
      </c>
      <c r="AA90">
        <v>255</v>
      </c>
      <c r="AB90">
        <v>20</v>
      </c>
      <c r="AC90">
        <v>1489</v>
      </c>
      <c r="AF90">
        <v>6.2</v>
      </c>
      <c r="AG90">
        <v>8</v>
      </c>
      <c r="AI90"/>
      <c r="AW90" s="3">
        <v>4</v>
      </c>
    </row>
    <row r="91" spans="1:49">
      <c r="A91" s="2">
        <v>90623</v>
      </c>
      <c r="B91" t="s">
        <v>1363</v>
      </c>
      <c r="C91" s="2"/>
      <c r="D91" s="2">
        <v>37</v>
      </c>
      <c r="E91" s="2">
        <v>41.25</v>
      </c>
      <c r="F91" s="2">
        <v>106</v>
      </c>
      <c r="G91" s="2">
        <v>24.966666666666665</v>
      </c>
      <c r="H91" s="6">
        <v>66.068759342301945</v>
      </c>
      <c r="I91" s="6">
        <v>0.61783756851021432</v>
      </c>
      <c r="J91" s="6">
        <v>16.043846537120082</v>
      </c>
      <c r="K91" s="6"/>
      <c r="L91" s="6">
        <v>3.8863976083707028</v>
      </c>
      <c r="M91" s="6">
        <v>4.9825610363726958E-2</v>
      </c>
      <c r="N91" s="6">
        <v>1.4947683109118088</v>
      </c>
      <c r="O91" s="6">
        <v>4.1155954160438464</v>
      </c>
      <c r="P91" s="6">
        <v>4.4344793223716996</v>
      </c>
      <c r="Q91" s="6">
        <v>3.1091180866965624</v>
      </c>
      <c r="R91" s="6">
        <v>0.17937219730941703</v>
      </c>
      <c r="V91" s="6">
        <f t="shared" si="3"/>
        <v>100</v>
      </c>
      <c r="W91" s="6">
        <f t="shared" si="4"/>
        <v>7.543597409068262</v>
      </c>
      <c r="X91" s="6"/>
      <c r="Y91">
        <v>48</v>
      </c>
      <c r="Z91">
        <v>808</v>
      </c>
      <c r="AA91">
        <v>182</v>
      </c>
      <c r="AB91">
        <v>16</v>
      </c>
      <c r="AC91">
        <v>1395</v>
      </c>
      <c r="AF91">
        <v>3.2</v>
      </c>
      <c r="AI91"/>
      <c r="AW91" s="3">
        <v>4</v>
      </c>
    </row>
    <row r="92" spans="1:49">
      <c r="A92" s="2">
        <v>90830</v>
      </c>
      <c r="B92" t="s">
        <v>1364</v>
      </c>
      <c r="C92" s="2"/>
      <c r="D92" s="2">
        <v>37</v>
      </c>
      <c r="E92" s="2">
        <v>40.966666666666669</v>
      </c>
      <c r="F92" s="2">
        <v>106</v>
      </c>
      <c r="G92" s="2">
        <v>25.925000000000001</v>
      </c>
      <c r="H92" s="6">
        <v>66.626710618319848</v>
      </c>
      <c r="I92" s="6">
        <v>0.51942862850864047</v>
      </c>
      <c r="J92" s="6">
        <v>16.182199580461493</v>
      </c>
      <c r="K92" s="6"/>
      <c r="L92" s="6">
        <v>3.5760663270402557</v>
      </c>
      <c r="M92" s="6">
        <v>7.9912096693636997E-2</v>
      </c>
      <c r="N92" s="6">
        <v>1.2186594745779642</v>
      </c>
      <c r="O92" s="6">
        <v>3.2564179402657074</v>
      </c>
      <c r="P92" s="6">
        <v>4.4151433423234439</v>
      </c>
      <c r="Q92" s="6">
        <v>3.9556487863350314</v>
      </c>
      <c r="R92" s="6">
        <v>0.16981320547397863</v>
      </c>
      <c r="V92" s="6">
        <f t="shared" si="3"/>
        <v>99.999999999999972</v>
      </c>
      <c r="W92" s="6">
        <f t="shared" si="4"/>
        <v>8.3707921286584757</v>
      </c>
      <c r="X92" s="6"/>
      <c r="Y92">
        <v>54</v>
      </c>
      <c r="Z92">
        <v>706</v>
      </c>
      <c r="AA92">
        <v>179</v>
      </c>
      <c r="AB92">
        <v>17</v>
      </c>
      <c r="AC92">
        <v>1448</v>
      </c>
      <c r="AF92">
        <v>2.2000000000000002</v>
      </c>
      <c r="AI92"/>
      <c r="AW92" s="3">
        <v>4</v>
      </c>
    </row>
    <row r="93" spans="1:49">
      <c r="A93" s="2">
        <v>89657</v>
      </c>
      <c r="B93" s="142" t="s">
        <v>1370</v>
      </c>
      <c r="C93" s="2"/>
      <c r="D93" s="2">
        <v>37</v>
      </c>
      <c r="E93" s="2">
        <v>42.266666666666666</v>
      </c>
      <c r="F93" s="2">
        <v>106</v>
      </c>
      <c r="G93" s="2">
        <v>23.033333333333335</v>
      </c>
      <c r="H93" s="6">
        <v>64.656843737882895</v>
      </c>
      <c r="I93" s="6">
        <v>0.75610701822411774</v>
      </c>
      <c r="J93" s="6">
        <v>14.928266770065916</v>
      </c>
      <c r="K93" s="6"/>
      <c r="L93" s="6">
        <v>4.8856145792942991</v>
      </c>
      <c r="M93" s="6">
        <v>6.7855758045754166E-2</v>
      </c>
      <c r="N93" s="6">
        <v>3.6060488561457924</v>
      </c>
      <c r="O93" s="6">
        <v>3.9647150058162071</v>
      </c>
      <c r="P93" s="6">
        <v>3.5866614967041484</v>
      </c>
      <c r="Q93" s="6">
        <v>3.3152384645211317</v>
      </c>
      <c r="R93" s="6">
        <v>0.23264831329972854</v>
      </c>
      <c r="V93" s="6">
        <f t="shared" si="3"/>
        <v>99.999999999999986</v>
      </c>
      <c r="W93" s="6">
        <f t="shared" si="4"/>
        <v>6.90189996122528</v>
      </c>
      <c r="X93" s="6"/>
      <c r="Y93">
        <v>52</v>
      </c>
      <c r="Z93">
        <v>779</v>
      </c>
      <c r="AA93">
        <v>193</v>
      </c>
      <c r="AB93">
        <v>16</v>
      </c>
      <c r="AC93">
        <v>1392</v>
      </c>
      <c r="AF93">
        <v>3.6</v>
      </c>
      <c r="AG93">
        <v>5</v>
      </c>
      <c r="AI93"/>
      <c r="AW93" s="3">
        <v>4</v>
      </c>
    </row>
    <row r="94" spans="1:49">
      <c r="A94" s="2">
        <v>89715</v>
      </c>
      <c r="B94" t="s">
        <v>1365</v>
      </c>
      <c r="C94" s="2"/>
      <c r="D94" s="2">
        <v>37</v>
      </c>
      <c r="E94" s="2">
        <v>41.803333333333335</v>
      </c>
      <c r="F94" s="2">
        <v>106</v>
      </c>
      <c r="G94" s="2">
        <v>23.035</v>
      </c>
      <c r="H94" s="6">
        <v>65.51757908138282</v>
      </c>
      <c r="I94" s="6">
        <v>0.70512192733326795</v>
      </c>
      <c r="J94" s="6">
        <v>14.592106551757908</v>
      </c>
      <c r="K94" s="6"/>
      <c r="L94" s="6">
        <v>4.6126726079717946</v>
      </c>
      <c r="M94" s="6">
        <v>8.8140240916658494E-2</v>
      </c>
      <c r="N94" s="6">
        <v>2.8498677896386249</v>
      </c>
      <c r="O94" s="6">
        <v>3.9663108412496322</v>
      </c>
      <c r="P94" s="6">
        <v>4.113211242777397</v>
      </c>
      <c r="Q94" s="6">
        <v>3.329742434629321</v>
      </c>
      <c r="R94" s="6">
        <v>0.22524728234257171</v>
      </c>
      <c r="V94" s="6">
        <f t="shared" si="3"/>
        <v>99.999999999999986</v>
      </c>
      <c r="W94" s="6">
        <f t="shared" si="4"/>
        <v>7.4429536774067184</v>
      </c>
      <c r="X94" s="6"/>
      <c r="Y94">
        <v>49</v>
      </c>
      <c r="Z94">
        <v>784</v>
      </c>
      <c r="AA94">
        <v>188</v>
      </c>
      <c r="AB94">
        <v>18</v>
      </c>
      <c r="AC94">
        <v>1399</v>
      </c>
      <c r="AF94">
        <v>3.8</v>
      </c>
      <c r="AG94">
        <v>5</v>
      </c>
      <c r="AI94"/>
      <c r="AW94" s="3">
        <v>4</v>
      </c>
    </row>
    <row r="95" spans="1:49">
      <c r="A95" s="2">
        <v>90640</v>
      </c>
      <c r="B95" t="s">
        <v>1366</v>
      </c>
      <c r="C95" s="2"/>
      <c r="D95" s="2">
        <v>37</v>
      </c>
      <c r="E95" s="2">
        <v>43.028333333333336</v>
      </c>
      <c r="F95" s="2">
        <v>106</v>
      </c>
      <c r="G95" s="2">
        <v>22.958333333333332</v>
      </c>
      <c r="H95" s="6">
        <v>65.835605765484985</v>
      </c>
      <c r="I95" s="6">
        <v>0.62329567588624846</v>
      </c>
      <c r="J95" s="6">
        <v>15.874561745227892</v>
      </c>
      <c r="K95" s="6"/>
      <c r="L95" s="6">
        <v>4.3435917413322942</v>
      </c>
      <c r="M95" s="6">
        <v>4.8694974678613168E-2</v>
      </c>
      <c r="N95" s="6">
        <v>1.2660693416439424</v>
      </c>
      <c r="O95" s="6">
        <v>3.9442929489676661</v>
      </c>
      <c r="P95" s="6">
        <v>4.168289832489287</v>
      </c>
      <c r="Q95" s="6">
        <v>3.6521231008959871</v>
      </c>
      <c r="R95" s="6">
        <v>0.24347487339306581</v>
      </c>
      <c r="V95" s="6">
        <f t="shared" si="3"/>
        <v>100</v>
      </c>
      <c r="W95" s="6">
        <f t="shared" si="4"/>
        <v>7.8204129333852741</v>
      </c>
      <c r="X95" s="6"/>
      <c r="Y95">
        <v>75</v>
      </c>
      <c r="Z95">
        <v>561</v>
      </c>
      <c r="AA95">
        <v>232</v>
      </c>
      <c r="AB95">
        <v>23</v>
      </c>
      <c r="AC95">
        <v>1393</v>
      </c>
      <c r="AF95">
        <v>5.8</v>
      </c>
      <c r="AI95"/>
      <c r="AW95" s="3">
        <v>4</v>
      </c>
    </row>
    <row r="96" spans="1:49">
      <c r="A96" s="2">
        <v>90610</v>
      </c>
      <c r="B96" s="142" t="s">
        <v>1371</v>
      </c>
      <c r="C96" s="2"/>
      <c r="D96" s="2">
        <v>37</v>
      </c>
      <c r="E96" s="2">
        <v>40.366666666666667</v>
      </c>
      <c r="F96" s="2">
        <v>106</v>
      </c>
      <c r="G96" s="2">
        <v>21.376666666666665</v>
      </c>
      <c r="H96" s="6">
        <v>67.649696124339954</v>
      </c>
      <c r="I96" s="6">
        <v>0.51808309255753715</v>
      </c>
      <c r="J96" s="6">
        <v>15.243598684865995</v>
      </c>
      <c r="K96" s="6"/>
      <c r="L96" s="6">
        <v>3.0885722825545483</v>
      </c>
      <c r="M96" s="6">
        <v>4.981568197668626E-2</v>
      </c>
      <c r="N96" s="6">
        <v>1.9926272790674504</v>
      </c>
      <c r="O96" s="6">
        <v>3.3476138288333166</v>
      </c>
      <c r="P96" s="6">
        <v>4.4136694231344027</v>
      </c>
      <c r="Q96" s="6">
        <v>3.5369134203447241</v>
      </c>
      <c r="R96" s="6">
        <v>0.15941018232539603</v>
      </c>
      <c r="V96" s="6">
        <f t="shared" si="3"/>
        <v>100.00000000000001</v>
      </c>
      <c r="W96" s="6">
        <f t="shared" si="4"/>
        <v>7.9505828434791272</v>
      </c>
      <c r="X96" s="6"/>
      <c r="Y96">
        <v>60</v>
      </c>
      <c r="Z96">
        <v>734</v>
      </c>
      <c r="AA96">
        <v>165</v>
      </c>
      <c r="AB96">
        <v>17</v>
      </c>
      <c r="AC96">
        <v>1440</v>
      </c>
      <c r="AF96">
        <v>2.2000000000000002</v>
      </c>
      <c r="AI96"/>
      <c r="AW96" s="3">
        <v>4</v>
      </c>
    </row>
    <row r="97" spans="1:49">
      <c r="A97" s="2">
        <v>89713</v>
      </c>
      <c r="B97" s="142" t="s">
        <v>1372</v>
      </c>
      <c r="C97" s="2"/>
      <c r="D97" s="2">
        <v>37</v>
      </c>
      <c r="E97" s="2">
        <v>41.263333333333335</v>
      </c>
      <c r="F97" s="2">
        <v>106</v>
      </c>
      <c r="G97" s="2">
        <v>25.471666666666668</v>
      </c>
      <c r="H97" s="6">
        <v>68.261086198305932</v>
      </c>
      <c r="I97" s="6">
        <v>0.71748878923766812</v>
      </c>
      <c r="J97" s="6">
        <v>14.050822122571002</v>
      </c>
      <c r="K97" s="6"/>
      <c r="L97" s="6">
        <v>4.4743398106626806</v>
      </c>
      <c r="M97" s="6">
        <v>6.9755854509217743E-2</v>
      </c>
      <c r="N97" s="6">
        <v>1.8335824613851521</v>
      </c>
      <c r="O97" s="6">
        <v>3.5276532137518686</v>
      </c>
      <c r="P97" s="6">
        <v>3.6870951669157952</v>
      </c>
      <c r="Q97" s="6">
        <v>3.1091180866965624</v>
      </c>
      <c r="R97" s="6">
        <v>0.26905829596412562</v>
      </c>
      <c r="V97" s="6">
        <f t="shared" si="3"/>
        <v>100</v>
      </c>
      <c r="W97" s="6">
        <f t="shared" si="4"/>
        <v>6.7962132536123576</v>
      </c>
      <c r="X97" s="6"/>
      <c r="Y97">
        <v>48</v>
      </c>
      <c r="Z97">
        <v>452</v>
      </c>
      <c r="AA97">
        <v>216</v>
      </c>
      <c r="AB97">
        <v>15</v>
      </c>
      <c r="AC97">
        <v>1362</v>
      </c>
      <c r="AF97">
        <v>1.8</v>
      </c>
      <c r="AG97">
        <v>6</v>
      </c>
      <c r="AI97"/>
      <c r="AW97" s="3">
        <v>4</v>
      </c>
    </row>
    <row r="98" spans="1:49">
      <c r="A98" s="2">
        <v>90625</v>
      </c>
      <c r="B98" t="s">
        <v>1367</v>
      </c>
      <c r="C98" s="2"/>
      <c r="D98" s="2">
        <v>37</v>
      </c>
      <c r="E98" s="2">
        <v>40.94</v>
      </c>
      <c r="F98" s="2">
        <v>106</v>
      </c>
      <c r="G98" s="2">
        <v>24.966666666666665</v>
      </c>
      <c r="H98" s="6">
        <v>68.340306834030685</v>
      </c>
      <c r="I98" s="6">
        <v>0.55788005578800559</v>
      </c>
      <c r="J98" s="6">
        <v>14.146244271767284</v>
      </c>
      <c r="K98" s="6"/>
      <c r="L98" s="6">
        <v>4.2438732815301847</v>
      </c>
      <c r="M98" s="6">
        <v>4.9810719266786214E-2</v>
      </c>
      <c r="N98" s="6">
        <v>1.7433751743375174</v>
      </c>
      <c r="O98" s="6">
        <v>3.6162582187686789</v>
      </c>
      <c r="P98" s="6">
        <v>3.895198246662682</v>
      </c>
      <c r="Q98" s="6">
        <v>3.2277346084877467</v>
      </c>
      <c r="R98" s="6">
        <v>0.17931858936043035</v>
      </c>
      <c r="V98" s="6">
        <f t="shared" si="3"/>
        <v>100.00000000000001</v>
      </c>
      <c r="W98" s="6">
        <f t="shared" si="4"/>
        <v>7.1229328551504292</v>
      </c>
      <c r="X98" s="6"/>
      <c r="Y98">
        <v>54</v>
      </c>
      <c r="Z98">
        <v>720</v>
      </c>
      <c r="AA98">
        <v>164</v>
      </c>
      <c r="AB98">
        <v>17</v>
      </c>
      <c r="AC98">
        <v>1346</v>
      </c>
      <c r="AF98">
        <v>1.8</v>
      </c>
      <c r="AI98"/>
      <c r="AW98" s="3">
        <v>4</v>
      </c>
    </row>
    <row r="99" spans="1:49" s="85" customFormat="1">
      <c r="A99" s="117">
        <v>90813</v>
      </c>
      <c r="B99" s="85" t="s">
        <v>1359</v>
      </c>
      <c r="C99" s="117"/>
      <c r="D99" s="2">
        <v>37</v>
      </c>
      <c r="E99" s="117">
        <v>40.548333333333332</v>
      </c>
      <c r="F99" s="2">
        <v>106</v>
      </c>
      <c r="G99" s="117">
        <v>24.895</v>
      </c>
      <c r="H99" s="125">
        <v>67.692914939806585</v>
      </c>
      <c r="I99" s="125">
        <v>0.41444641799881582</v>
      </c>
      <c r="J99" s="125">
        <v>16.183145845668047</v>
      </c>
      <c r="K99" s="125"/>
      <c r="L99" s="125">
        <v>1.9636865995658179</v>
      </c>
      <c r="M99" s="125">
        <v>0</v>
      </c>
      <c r="N99" s="125">
        <v>0.6512729425695678</v>
      </c>
      <c r="O99" s="125">
        <v>3.7497533057035719</v>
      </c>
      <c r="P99" s="125">
        <v>4.0655220051312417</v>
      </c>
      <c r="Q99" s="125">
        <v>5.1707124531280835</v>
      </c>
      <c r="R99" s="125">
        <v>0.1085454904282613</v>
      </c>
      <c r="V99" s="125">
        <f t="shared" si="3"/>
        <v>100</v>
      </c>
      <c r="W99" s="125">
        <f t="shared" si="4"/>
        <v>9.2362344582593252</v>
      </c>
      <c r="X99" s="125"/>
      <c r="Y99" s="85">
        <v>66</v>
      </c>
      <c r="Z99" s="85">
        <v>634</v>
      </c>
      <c r="AA99" s="85">
        <v>185</v>
      </c>
      <c r="AB99" s="85">
        <v>15</v>
      </c>
      <c r="AC99" s="85">
        <v>1530</v>
      </c>
      <c r="AF99" s="85">
        <v>1.7</v>
      </c>
      <c r="AW99" s="3">
        <v>4</v>
      </c>
    </row>
    <row r="100" spans="1:49">
      <c r="A100" s="63" t="s">
        <v>1376</v>
      </c>
      <c r="B100" s="63"/>
      <c r="C100" s="63"/>
      <c r="D100" s="63"/>
      <c r="E100" s="63"/>
      <c r="F100" s="63"/>
      <c r="G100" s="63"/>
      <c r="N100" s="63"/>
      <c r="O100" s="63"/>
      <c r="P100" s="63"/>
      <c r="Q100" s="63"/>
    </row>
    <row r="101" spans="1:49">
      <c r="A101" s="178" t="s">
        <v>1031</v>
      </c>
      <c r="B101" s="178"/>
      <c r="C101" s="178"/>
      <c r="D101" s="178"/>
      <c r="E101" s="178"/>
      <c r="F101" s="178"/>
      <c r="G101" s="178"/>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129"/>
      <c r="AJ101" s="85"/>
      <c r="AK101" s="85"/>
      <c r="AL101" s="85"/>
      <c r="AM101" s="85"/>
      <c r="AN101" s="85"/>
      <c r="AO101" s="85"/>
      <c r="AP101" s="85"/>
      <c r="AQ101" s="85"/>
      <c r="AR101" s="85"/>
      <c r="AS101" s="85"/>
      <c r="AT101" s="85"/>
      <c r="AU101" s="85"/>
      <c r="AV101" s="85"/>
      <c r="AW101" s="131"/>
    </row>
  </sheetData>
  <mergeCells count="2">
    <mergeCell ref="D3:E3"/>
    <mergeCell ref="F3:G3"/>
  </mergeCells>
  <pageMargins left="0.25" right="0.25" top="0.5" bottom="0.75" header="0.5" footer="0.5"/>
  <pageSetup scale="59" fitToHeight="2" orientation="landscape" horizontalDpi="4294967292" verticalDpi="4294967292"/>
  <headerFooter>
    <oddFooter>&amp;L&amp;K000000Page &amp;P&amp;C&amp;K000000File S2-C. Compositions, Summer Coon &amp; Del Norte volcanoes</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G35"/>
  <sheetViews>
    <sheetView zoomScale="125" zoomScaleNormal="125" zoomScalePageLayoutView="125" workbookViewId="0">
      <selection activeCell="I6" sqref="I6"/>
    </sheetView>
  </sheetViews>
  <sheetFormatPr defaultColWidth="11.42578125" defaultRowHeight="12.75"/>
  <cols>
    <col min="1" max="1" width="7.42578125" customWidth="1"/>
    <col min="2" max="2" width="4.85546875" customWidth="1"/>
    <col min="3" max="3" width="21.85546875" customWidth="1"/>
    <col min="4" max="4" width="19.140625" customWidth="1"/>
    <col min="5" max="5" width="4.28515625" customWidth="1"/>
    <col min="6" max="6" width="5.42578125" customWidth="1"/>
    <col min="7" max="7" width="4.85546875" customWidth="1"/>
    <col min="8" max="8" width="6.140625" customWidth="1"/>
    <col min="9" max="9" width="1.7109375" customWidth="1"/>
    <col min="10" max="10" width="5.85546875" customWidth="1"/>
    <col min="11" max="11" width="5.140625" customWidth="1"/>
    <col min="12" max="12" width="5.7109375" bestFit="1" customWidth="1"/>
    <col min="13" max="13" width="6.140625" bestFit="1" customWidth="1"/>
    <col min="14" max="15" width="5.42578125" bestFit="1" customWidth="1"/>
    <col min="16" max="16" width="5.140625" bestFit="1" customWidth="1"/>
    <col min="17" max="17" width="5.28515625" bestFit="1" customWidth="1"/>
    <col min="18" max="18" width="4.42578125" bestFit="1" customWidth="1"/>
    <col min="19" max="19" width="5" bestFit="1" customWidth="1"/>
    <col min="20" max="20" width="4.42578125" bestFit="1" customWidth="1"/>
    <col min="21" max="21" width="6.85546875" customWidth="1"/>
    <col min="22" max="22" width="5.85546875" customWidth="1"/>
    <col min="23" max="23" width="1.28515625" customWidth="1"/>
    <col min="24" max="24" width="4.42578125" customWidth="1"/>
    <col min="25" max="25" width="4.140625" bestFit="1" customWidth="1"/>
    <col min="26" max="26" width="5" bestFit="1" customWidth="1"/>
    <col min="27" max="27" width="3.140625" bestFit="1" customWidth="1"/>
    <col min="28" max="28" width="4.140625" bestFit="1" customWidth="1"/>
    <col min="29" max="30" width="3.28515625" bestFit="1" customWidth="1"/>
    <col min="31" max="31" width="3.140625" bestFit="1" customWidth="1"/>
    <col min="32" max="32" width="4.85546875" customWidth="1"/>
    <col min="33" max="33" width="4" customWidth="1"/>
    <col min="34" max="34" width="4.140625" customWidth="1"/>
    <col min="35" max="35" width="3.42578125" customWidth="1"/>
    <col min="36" max="36" width="3.28515625" bestFit="1" customWidth="1"/>
    <col min="37" max="37" width="4.140625" bestFit="1" customWidth="1"/>
    <col min="38" max="38" width="3.140625" bestFit="1" customWidth="1"/>
    <col min="39" max="39" width="4.140625" bestFit="1" customWidth="1"/>
    <col min="40" max="40" width="3.42578125" bestFit="1" customWidth="1"/>
    <col min="41" max="41" width="3.140625" bestFit="1" customWidth="1"/>
    <col min="42" max="42" width="3.28515625" bestFit="1" customWidth="1"/>
  </cols>
  <sheetData>
    <row r="1" spans="1:215" ht="16.5" thickBot="1">
      <c r="A1" s="120" t="s">
        <v>1014</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row>
    <row r="2" spans="1:215" ht="13.5" thickTop="1">
      <c r="C2" s="149" t="s">
        <v>949</v>
      </c>
    </row>
    <row r="3" spans="1:215">
      <c r="A3" s="57" t="s">
        <v>0</v>
      </c>
      <c r="B3" s="1" t="s">
        <v>94</v>
      </c>
      <c r="E3" s="278" t="s">
        <v>300</v>
      </c>
      <c r="F3" s="278"/>
      <c r="G3" s="278" t="s">
        <v>301</v>
      </c>
      <c r="H3" s="278"/>
      <c r="I3" s="7"/>
      <c r="J3" s="4"/>
      <c r="K3" s="70" t="s">
        <v>115</v>
      </c>
      <c r="L3" s="70"/>
      <c r="M3" s="70"/>
      <c r="N3" s="70"/>
      <c r="O3" s="70"/>
      <c r="P3" s="70"/>
      <c r="Q3" s="70"/>
      <c r="R3" s="70"/>
      <c r="S3" s="70"/>
      <c r="T3" s="70"/>
      <c r="U3" s="70"/>
      <c r="V3" s="70"/>
      <c r="W3" s="56"/>
      <c r="X3" s="44"/>
      <c r="Y3" s="44"/>
      <c r="Z3" s="44"/>
      <c r="AA3" s="44"/>
      <c r="AB3" s="44"/>
      <c r="AC3" s="44"/>
      <c r="AD3" s="44"/>
      <c r="AE3" s="44"/>
      <c r="AF3" s="44"/>
      <c r="AG3" s="44"/>
      <c r="AH3" s="44"/>
      <c r="AI3" s="44"/>
      <c r="AJ3" s="44"/>
      <c r="AK3" s="44"/>
      <c r="AL3" s="44"/>
      <c r="AM3" s="44"/>
      <c r="AN3" s="44"/>
      <c r="AO3" s="44"/>
      <c r="AP3" s="44"/>
    </row>
    <row r="4" spans="1:215" ht="14.25">
      <c r="A4" s="79" t="s">
        <v>99</v>
      </c>
      <c r="B4" s="50" t="s">
        <v>116</v>
      </c>
      <c r="C4" s="50" t="s">
        <v>101</v>
      </c>
      <c r="D4" s="50" t="s">
        <v>102</v>
      </c>
      <c r="E4" s="50" t="s">
        <v>104</v>
      </c>
      <c r="F4" s="52" t="s">
        <v>105</v>
      </c>
      <c r="G4" s="51" t="s">
        <v>104</v>
      </c>
      <c r="H4" s="52" t="s">
        <v>105</v>
      </c>
      <c r="I4" s="80"/>
      <c r="J4" s="81" t="s">
        <v>469</v>
      </c>
      <c r="K4" s="80" t="s">
        <v>470</v>
      </c>
      <c r="L4" s="80" t="s">
        <v>471</v>
      </c>
      <c r="M4" s="80" t="s">
        <v>472</v>
      </c>
      <c r="N4" s="80" t="s">
        <v>2</v>
      </c>
      <c r="O4" s="80" t="s">
        <v>3</v>
      </c>
      <c r="P4" s="80" t="s">
        <v>4</v>
      </c>
      <c r="Q4" s="80" t="s">
        <v>473</v>
      </c>
      <c r="R4" s="80" t="s">
        <v>474</v>
      </c>
      <c r="S4" s="80" t="s">
        <v>475</v>
      </c>
      <c r="T4" s="80" t="s">
        <v>113</v>
      </c>
      <c r="U4" s="80" t="s">
        <v>114</v>
      </c>
      <c r="V4" s="80" t="s">
        <v>93</v>
      </c>
      <c r="W4" s="51"/>
      <c r="X4" s="83" t="s">
        <v>11</v>
      </c>
      <c r="Y4" s="91" t="s">
        <v>14</v>
      </c>
      <c r="Z4" s="91" t="s">
        <v>16</v>
      </c>
      <c r="AA4" s="91" t="s">
        <v>17</v>
      </c>
      <c r="AB4" s="91" t="s">
        <v>18</v>
      </c>
      <c r="AC4" s="91" t="s">
        <v>19</v>
      </c>
      <c r="AD4" s="91" t="s">
        <v>26</v>
      </c>
      <c r="AE4" s="91" t="s">
        <v>24</v>
      </c>
      <c r="AF4" s="91" t="s">
        <v>13</v>
      </c>
      <c r="AG4" s="91" t="s">
        <v>21</v>
      </c>
      <c r="AH4" s="91" t="s">
        <v>22</v>
      </c>
      <c r="AI4" s="91" t="s">
        <v>23</v>
      </c>
      <c r="AJ4" s="91" t="s">
        <v>10</v>
      </c>
      <c r="AK4" s="91" t="s">
        <v>8</v>
      </c>
      <c r="AL4" s="91" t="s">
        <v>25</v>
      </c>
      <c r="AM4" s="91" t="s">
        <v>7</v>
      </c>
      <c r="AN4" s="91" t="s">
        <v>12</v>
      </c>
      <c r="AO4" s="91" t="s">
        <v>6</v>
      </c>
      <c r="AP4" s="84" t="s">
        <v>9</v>
      </c>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c r="CA4" s="50"/>
      <c r="CB4" s="50"/>
      <c r="CC4" s="50"/>
      <c r="CD4" s="50"/>
      <c r="CE4" s="50"/>
      <c r="CF4" s="50"/>
      <c r="CG4" s="50"/>
      <c r="CH4" s="50"/>
      <c r="CI4" s="50"/>
      <c r="CJ4" s="50"/>
      <c r="CK4" s="50"/>
      <c r="CL4" s="50"/>
      <c r="CM4" s="50"/>
      <c r="CN4" s="50"/>
      <c r="CO4" s="50"/>
      <c r="CP4" s="50"/>
      <c r="CQ4" s="50"/>
      <c r="CR4" s="50"/>
      <c r="CS4" s="50"/>
      <c r="CT4" s="50"/>
      <c r="CU4" s="50"/>
      <c r="CV4" s="50"/>
      <c r="CW4" s="50"/>
      <c r="CX4" s="50"/>
      <c r="CY4" s="50"/>
      <c r="CZ4" s="50"/>
      <c r="DA4" s="50"/>
      <c r="DB4" s="50"/>
      <c r="DC4" s="50"/>
      <c r="DD4" s="50"/>
      <c r="DE4" s="50"/>
      <c r="DF4" s="50"/>
      <c r="DG4" s="50"/>
      <c r="DH4" s="50"/>
      <c r="DI4" s="50"/>
      <c r="DJ4" s="50"/>
      <c r="DK4" s="50"/>
      <c r="DL4" s="50"/>
      <c r="DM4" s="50"/>
      <c r="DN4" s="50"/>
      <c r="DO4" s="50"/>
      <c r="DP4" s="50"/>
      <c r="DQ4" s="50"/>
      <c r="DR4" s="50"/>
      <c r="DS4" s="50"/>
      <c r="DT4" s="50"/>
      <c r="DU4" s="50"/>
      <c r="DV4" s="50"/>
      <c r="DW4" s="50"/>
      <c r="DX4" s="50"/>
      <c r="DY4" s="50"/>
      <c r="DZ4" s="50"/>
      <c r="EA4" s="50"/>
      <c r="EB4" s="50"/>
      <c r="EC4" s="50"/>
      <c r="ED4" s="50"/>
      <c r="EE4" s="50"/>
      <c r="EF4" s="50"/>
      <c r="EG4" s="50"/>
      <c r="EH4" s="50"/>
      <c r="EI4" s="50"/>
      <c r="EJ4" s="50"/>
      <c r="EK4" s="50"/>
      <c r="EL4" s="50"/>
      <c r="EM4" s="50"/>
      <c r="EN4" s="50"/>
      <c r="EO4" s="50"/>
      <c r="EP4" s="50"/>
      <c r="EQ4" s="50"/>
      <c r="ER4" s="50"/>
      <c r="ES4" s="50"/>
      <c r="ET4" s="50"/>
      <c r="EU4" s="50"/>
      <c r="EV4" s="50"/>
      <c r="EW4" s="50"/>
      <c r="EX4" s="50"/>
      <c r="EY4" s="50"/>
      <c r="EZ4" s="50"/>
      <c r="FA4" s="50"/>
      <c r="FB4" s="50"/>
      <c r="FC4" s="50"/>
      <c r="FD4" s="50"/>
      <c r="FE4" s="50"/>
      <c r="FF4" s="50"/>
      <c r="FG4" s="50"/>
      <c r="FH4" s="50"/>
      <c r="FI4" s="50"/>
      <c r="FJ4" s="50"/>
      <c r="FK4" s="50"/>
      <c r="FL4" s="50"/>
      <c r="FM4" s="50"/>
      <c r="FN4" s="50"/>
      <c r="FO4" s="50"/>
      <c r="FP4" s="50"/>
      <c r="FQ4" s="50"/>
      <c r="FR4" s="50"/>
      <c r="FS4" s="50"/>
      <c r="FT4" s="50"/>
      <c r="FU4" s="50"/>
      <c r="FV4" s="50"/>
      <c r="FW4" s="50"/>
      <c r="FX4" s="50"/>
      <c r="FY4" s="50"/>
      <c r="FZ4" s="50"/>
      <c r="GA4" s="50"/>
      <c r="GB4" s="50"/>
      <c r="GC4" s="50"/>
      <c r="GD4" s="50"/>
      <c r="GE4" s="50"/>
      <c r="GF4" s="50"/>
      <c r="GG4" s="50"/>
      <c r="GH4" s="50"/>
      <c r="GI4" s="50"/>
      <c r="GJ4" s="50"/>
      <c r="GK4" s="50"/>
      <c r="GL4" s="50"/>
      <c r="GM4" s="50"/>
      <c r="GN4" s="50"/>
      <c r="GO4" s="50"/>
      <c r="GP4" s="50"/>
      <c r="GQ4" s="50"/>
      <c r="GR4" s="50"/>
      <c r="GS4" s="50"/>
      <c r="GT4" s="50"/>
      <c r="GU4" s="50"/>
      <c r="GV4" s="50"/>
      <c r="GW4" s="50"/>
      <c r="GX4" s="50"/>
      <c r="GY4" s="50"/>
      <c r="GZ4" s="50"/>
      <c r="HA4" s="50"/>
      <c r="HB4" s="50"/>
      <c r="HC4" s="50"/>
      <c r="HD4" s="50"/>
      <c r="HE4" s="50"/>
      <c r="HF4" s="50"/>
      <c r="HG4" s="50"/>
    </row>
    <row r="5" spans="1:215">
      <c r="A5" s="2" t="s">
        <v>208</v>
      </c>
      <c r="B5" t="s">
        <v>203</v>
      </c>
      <c r="C5" s="2" t="s">
        <v>459</v>
      </c>
      <c r="D5" t="s">
        <v>209</v>
      </c>
      <c r="E5">
        <v>38</v>
      </c>
      <c r="F5" s="42">
        <v>0.61</v>
      </c>
      <c r="G5">
        <v>106</v>
      </c>
      <c r="H5" s="42">
        <v>11.33</v>
      </c>
      <c r="I5" s="2"/>
      <c r="J5" s="7">
        <v>56.469187259473003</v>
      </c>
      <c r="K5" s="7">
        <v>1.1526553643808</v>
      </c>
      <c r="L5" s="7">
        <v>16.972744738009663</v>
      </c>
      <c r="M5" s="7">
        <v>6.5816008580099821</v>
      </c>
      <c r="N5" s="7">
        <v>0.1066386783634705</v>
      </c>
      <c r="O5" s="7">
        <v>2.6201545283895178</v>
      </c>
      <c r="P5" s="7">
        <v>6.0227216658105611</v>
      </c>
      <c r="Q5" s="7">
        <v>4.3719727790128653</v>
      </c>
      <c r="R5" s="7">
        <v>4.2347383763396316</v>
      </c>
      <c r="S5" s="7">
        <v>0.77059430040391419</v>
      </c>
      <c r="T5" s="7">
        <v>1.0716180371352313</v>
      </c>
      <c r="U5" s="7">
        <v>99.303008548193404</v>
      </c>
      <c r="V5" s="7">
        <f t="shared" ref="V5:V29" si="0">Q5+R5</f>
        <v>8.606711155352496</v>
      </c>
      <c r="W5" s="7"/>
      <c r="X5" s="44">
        <v>109.18080000000002</v>
      </c>
      <c r="Y5" s="44">
        <v>86.401349999999994</v>
      </c>
      <c r="Z5" s="44">
        <v>1854.56835</v>
      </c>
      <c r="AA5" s="44">
        <v>20.772449999999999</v>
      </c>
      <c r="AB5" s="44">
        <v>283.9905</v>
      </c>
      <c r="AC5" s="44">
        <v>28.700100000000003</v>
      </c>
      <c r="AD5" s="44">
        <v>13.346550000000002</v>
      </c>
      <c r="AE5" s="44">
        <v>7.6266000000000007</v>
      </c>
      <c r="AF5" s="44">
        <v>2091.5950500000004</v>
      </c>
      <c r="AG5" s="44">
        <v>98.443349999999995</v>
      </c>
      <c r="AH5" s="44">
        <v>195.0804</v>
      </c>
      <c r="AI5" s="44">
        <v>84.394350000000017</v>
      </c>
      <c r="AJ5" s="44">
        <v>31.610250000000001</v>
      </c>
      <c r="AK5" s="44">
        <v>106.87275000000001</v>
      </c>
      <c r="AL5" s="44">
        <v>3.4119000000000006</v>
      </c>
      <c r="AM5" s="44">
        <v>1.9066500000000002</v>
      </c>
      <c r="AN5" s="44">
        <v>21.474899999999998</v>
      </c>
      <c r="AO5" s="44">
        <v>11.038500000000001</v>
      </c>
      <c r="AP5" s="44">
        <v>9.4329000000000001</v>
      </c>
    </row>
    <row r="6" spans="1:215">
      <c r="A6" s="68" t="s">
        <v>182</v>
      </c>
      <c r="B6" t="s">
        <v>183</v>
      </c>
      <c r="C6" t="s">
        <v>372</v>
      </c>
      <c r="D6" t="s">
        <v>184</v>
      </c>
      <c r="E6">
        <v>38</v>
      </c>
      <c r="F6" s="42">
        <v>2.57</v>
      </c>
      <c r="G6">
        <v>106</v>
      </c>
      <c r="H6" s="42">
        <v>13.95</v>
      </c>
      <c r="J6" s="7">
        <v>56.78812624993197</v>
      </c>
      <c r="K6" s="7">
        <v>1.0885097010746334</v>
      </c>
      <c r="L6" s="7">
        <v>15.59145606053082</v>
      </c>
      <c r="M6" s="7">
        <v>7.5931597340150914</v>
      </c>
      <c r="N6" s="7">
        <v>0.12085386222617188</v>
      </c>
      <c r="O6" s="7">
        <v>4.8260660427611981</v>
      </c>
      <c r="P6" s="7">
        <v>6.5920535420573305</v>
      </c>
      <c r="Q6" s="7">
        <v>3.6983615820733817</v>
      </c>
      <c r="R6" s="7">
        <v>3.1385988460268961</v>
      </c>
      <c r="S6" s="7">
        <v>0.46527680630135881</v>
      </c>
      <c r="T6" s="7">
        <v>0.60197801425506769</v>
      </c>
      <c r="U6" s="7">
        <v>99.902462426998838</v>
      </c>
      <c r="V6" s="7">
        <f t="shared" si="0"/>
        <v>6.8369604281002783</v>
      </c>
      <c r="W6" s="4"/>
      <c r="X6" s="4">
        <v>94.800000000000011</v>
      </c>
      <c r="Y6" s="44">
        <v>70.900000000000006</v>
      </c>
      <c r="Z6" s="44">
        <v>982.5</v>
      </c>
      <c r="AA6" s="44">
        <v>24.9</v>
      </c>
      <c r="AB6" s="44">
        <v>254.1</v>
      </c>
      <c r="AC6" s="44">
        <v>16.600000000000001</v>
      </c>
      <c r="AD6" s="44">
        <v>16.7</v>
      </c>
      <c r="AE6" s="44">
        <v>9</v>
      </c>
      <c r="AF6" s="44">
        <v>1370.7</v>
      </c>
      <c r="AG6" s="44">
        <v>60.099999999999994</v>
      </c>
      <c r="AH6" s="44">
        <v>122.5</v>
      </c>
      <c r="AI6" s="44">
        <v>52.199999999999996</v>
      </c>
      <c r="AJ6" s="44">
        <v>85.100000000000009</v>
      </c>
      <c r="AK6" s="44">
        <v>171.2</v>
      </c>
      <c r="AL6" s="44">
        <v>2.5999999999999996</v>
      </c>
      <c r="AM6" s="44">
        <v>114.5</v>
      </c>
      <c r="AN6" s="44">
        <v>20.3</v>
      </c>
      <c r="AO6" s="44">
        <v>72.3</v>
      </c>
      <c r="AP6" s="44">
        <v>19.599999999999998</v>
      </c>
      <c r="DV6" s="89"/>
      <c r="DW6" s="89"/>
      <c r="DX6" s="89"/>
      <c r="DY6" s="89"/>
      <c r="DZ6" s="89"/>
      <c r="EA6" s="89"/>
      <c r="EB6" s="89"/>
      <c r="EC6" s="89"/>
      <c r="ED6" s="89"/>
      <c r="EE6" s="89"/>
      <c r="EF6" s="89"/>
      <c r="EG6" s="89"/>
      <c r="EH6" s="89"/>
      <c r="EI6" s="89"/>
      <c r="EJ6" s="89"/>
      <c r="EK6" s="89"/>
      <c r="EL6" s="89"/>
      <c r="EM6" s="89"/>
      <c r="EN6" s="89"/>
      <c r="EO6" s="89"/>
      <c r="EP6" s="89"/>
      <c r="EQ6" s="89"/>
      <c r="ER6" s="89"/>
      <c r="ES6" s="89"/>
      <c r="ET6" s="89"/>
      <c r="EU6" s="89"/>
      <c r="EV6" s="89"/>
      <c r="EW6" s="89"/>
      <c r="EX6" s="89"/>
      <c r="EY6" s="89"/>
      <c r="EZ6" s="89"/>
      <c r="FA6" s="89"/>
      <c r="FB6" s="89"/>
      <c r="FC6" s="89"/>
      <c r="FD6" s="89"/>
      <c r="FE6" s="89"/>
      <c r="FF6" s="89"/>
      <c r="FG6" s="89"/>
      <c r="FH6" s="89"/>
      <c r="FI6" s="89"/>
      <c r="FJ6" s="89"/>
      <c r="FK6" s="89"/>
      <c r="FL6" s="89"/>
      <c r="FM6" s="89"/>
      <c r="FN6" s="89"/>
      <c r="FO6" s="89"/>
      <c r="FP6" s="89"/>
      <c r="FQ6" s="89"/>
      <c r="FR6" s="89"/>
      <c r="FS6" s="89"/>
      <c r="FT6" s="89"/>
      <c r="FU6" s="89"/>
      <c r="FV6" s="89"/>
      <c r="FW6" s="89"/>
      <c r="FX6" s="89"/>
      <c r="FY6" s="89"/>
      <c r="FZ6" s="89"/>
      <c r="GA6" s="89"/>
      <c r="GB6" s="89"/>
      <c r="GC6" s="89"/>
      <c r="GD6" s="89"/>
      <c r="GE6" s="89"/>
      <c r="GF6" s="89"/>
      <c r="GG6" s="89"/>
      <c r="GH6" s="89"/>
      <c r="GI6" s="89"/>
      <c r="GJ6" s="89"/>
      <c r="GK6" s="89"/>
      <c r="GL6" s="89"/>
      <c r="GM6" s="89"/>
      <c r="GN6" s="89"/>
      <c r="GO6" s="89"/>
      <c r="GP6" s="89"/>
      <c r="GQ6" s="89"/>
      <c r="GR6" s="89"/>
      <c r="GS6" s="89"/>
      <c r="GT6" s="89"/>
      <c r="GU6" s="89"/>
      <c r="GV6" s="89"/>
      <c r="GW6" s="89"/>
      <c r="GX6" s="89"/>
      <c r="GY6" s="89"/>
      <c r="GZ6" s="89"/>
      <c r="HA6" s="89"/>
      <c r="HB6" s="89"/>
      <c r="HC6" s="89"/>
      <c r="HD6" s="89"/>
      <c r="HE6" s="89"/>
      <c r="HF6" s="89"/>
      <c r="HG6" s="89"/>
    </row>
    <row r="7" spans="1:215">
      <c r="A7" s="2" t="s">
        <v>181</v>
      </c>
      <c r="B7" t="s">
        <v>176</v>
      </c>
      <c r="C7" s="2" t="s">
        <v>177</v>
      </c>
      <c r="D7" t="s">
        <v>178</v>
      </c>
      <c r="E7">
        <v>38</v>
      </c>
      <c r="F7" s="42">
        <v>2.66</v>
      </c>
      <c r="G7">
        <v>106</v>
      </c>
      <c r="H7" s="42">
        <v>12.11</v>
      </c>
      <c r="I7" s="2"/>
      <c r="J7" s="7">
        <v>57.144313196001775</v>
      </c>
      <c r="K7" s="7">
        <v>1.1393957893501563</v>
      </c>
      <c r="L7" s="7">
        <v>17.471131182118484</v>
      </c>
      <c r="M7" s="7">
        <v>6.5153150831915223</v>
      </c>
      <c r="N7" s="7">
        <v>0.15349416120959467</v>
      </c>
      <c r="O7" s="7">
        <v>2.9525842828639801</v>
      </c>
      <c r="P7" s="7">
        <v>7.0374099662081777</v>
      </c>
      <c r="Q7" s="7">
        <v>3.6694581771492265</v>
      </c>
      <c r="R7" s="7">
        <v>2.9139836191053927</v>
      </c>
      <c r="S7" s="7">
        <v>0.46717230179288249</v>
      </c>
      <c r="T7" s="203">
        <v>2.7823920265781341</v>
      </c>
      <c r="U7" s="7">
        <v>99.464257758991181</v>
      </c>
      <c r="V7" s="7">
        <f t="shared" si="0"/>
        <v>6.5834417962546192</v>
      </c>
      <c r="W7" s="7"/>
      <c r="X7" s="44">
        <v>99.446850000000012</v>
      </c>
      <c r="Y7" s="44">
        <v>53.285849999999996</v>
      </c>
      <c r="Z7" s="44">
        <v>933.05430000000001</v>
      </c>
      <c r="AA7" s="44">
        <v>26.693100000000005</v>
      </c>
      <c r="AB7" s="44">
        <v>237.12705000000003</v>
      </c>
      <c r="AC7" s="44">
        <v>15.253200000000001</v>
      </c>
      <c r="AD7" s="44">
        <v>12.94515</v>
      </c>
      <c r="AE7" s="44">
        <v>6.020999999999999</v>
      </c>
      <c r="AF7" s="44">
        <v>1508.36085</v>
      </c>
      <c r="AG7" s="44">
        <v>53.185500000000005</v>
      </c>
      <c r="AH7" s="44">
        <v>103.1598</v>
      </c>
      <c r="AI7" s="44">
        <v>47.565900000000006</v>
      </c>
      <c r="AJ7" s="44">
        <v>39.036149999999999</v>
      </c>
      <c r="AK7" s="44">
        <v>164.97540000000001</v>
      </c>
      <c r="AL7" s="44">
        <v>1.9066500000000002</v>
      </c>
      <c r="AM7" s="44">
        <v>12.041999999999998</v>
      </c>
      <c r="AN7" s="44">
        <v>19.869300000000003</v>
      </c>
      <c r="AO7" s="44">
        <v>16.658100000000001</v>
      </c>
      <c r="AP7" s="44">
        <v>16.4574</v>
      </c>
    </row>
    <row r="8" spans="1:215">
      <c r="A8" s="2" t="s">
        <v>179</v>
      </c>
      <c r="B8" t="s">
        <v>176</v>
      </c>
      <c r="C8" s="2" t="s">
        <v>180</v>
      </c>
      <c r="D8" s="2" t="s">
        <v>163</v>
      </c>
      <c r="E8" s="4">
        <v>38</v>
      </c>
      <c r="F8" s="42">
        <v>1.72</v>
      </c>
      <c r="G8">
        <v>106</v>
      </c>
      <c r="H8" s="42">
        <v>11.33</v>
      </c>
      <c r="I8" s="2"/>
      <c r="J8" s="7">
        <v>57.406383196721308</v>
      </c>
      <c r="K8" s="7">
        <v>1.1646178278688522</v>
      </c>
      <c r="L8" s="7">
        <v>17.726926229508194</v>
      </c>
      <c r="M8" s="7">
        <v>7.8740532786885238</v>
      </c>
      <c r="N8" s="7">
        <v>0.11336987704918032</v>
      </c>
      <c r="O8" s="7">
        <v>2.8651659836065568</v>
      </c>
      <c r="P8" s="7">
        <v>6.4930020491803271</v>
      </c>
      <c r="Q8" s="7">
        <v>3.5659979508196717</v>
      </c>
      <c r="R8" s="7">
        <v>2.8033278688524588</v>
      </c>
      <c r="S8" s="7">
        <v>0.57715573770491801</v>
      </c>
      <c r="T8" s="203">
        <v>2.99</v>
      </c>
      <c r="U8" s="7">
        <v>100.59</v>
      </c>
      <c r="V8" s="7">
        <f t="shared" si="0"/>
        <v>6.369325819672131</v>
      </c>
      <c r="W8" s="7"/>
      <c r="X8" s="44">
        <v>97</v>
      </c>
      <c r="Y8" s="44">
        <v>38</v>
      </c>
      <c r="Z8" s="44">
        <v>954</v>
      </c>
      <c r="AA8" s="44">
        <v>24</v>
      </c>
      <c r="AB8" s="44">
        <v>250</v>
      </c>
      <c r="AC8" s="44">
        <v>14</v>
      </c>
      <c r="AD8" s="44">
        <v>12</v>
      </c>
      <c r="AE8" s="44" t="s">
        <v>165</v>
      </c>
      <c r="AF8" s="44">
        <v>1610</v>
      </c>
      <c r="AG8" s="44">
        <v>48</v>
      </c>
      <c r="AH8" s="44">
        <v>99</v>
      </c>
      <c r="AI8" s="44">
        <v>72</v>
      </c>
      <c r="AJ8" s="44">
        <v>43</v>
      </c>
      <c r="AK8" s="44">
        <v>131</v>
      </c>
      <c r="AL8" s="44" t="s">
        <v>165</v>
      </c>
      <c r="AM8" s="44" t="s">
        <v>167</v>
      </c>
      <c r="AN8" s="44">
        <v>16</v>
      </c>
      <c r="AO8" s="44">
        <v>3</v>
      </c>
      <c r="AP8" s="44"/>
    </row>
    <row r="9" spans="1:215">
      <c r="A9" s="2" t="s">
        <v>236</v>
      </c>
      <c r="B9" t="s">
        <v>237</v>
      </c>
      <c r="C9" s="2" t="s">
        <v>238</v>
      </c>
      <c r="D9" t="s">
        <v>190</v>
      </c>
      <c r="E9">
        <v>38</v>
      </c>
      <c r="F9" s="42">
        <v>3.2</v>
      </c>
      <c r="G9">
        <v>106</v>
      </c>
      <c r="H9" s="42">
        <v>15.13</v>
      </c>
      <c r="I9" s="2"/>
      <c r="J9" s="7">
        <v>57.632950886633679</v>
      </c>
      <c r="K9" s="7">
        <v>1.0953858442891915</v>
      </c>
      <c r="L9" s="7">
        <v>17.297829775798238</v>
      </c>
      <c r="M9" s="7">
        <v>7.1634621414123387</v>
      </c>
      <c r="N9" s="7">
        <v>0.1062720343199262</v>
      </c>
      <c r="O9" s="7">
        <v>2.9773126832712746</v>
      </c>
      <c r="P9" s="7">
        <v>6.2941962982955566</v>
      </c>
      <c r="Q9" s="7">
        <v>3.9620399540826758</v>
      </c>
      <c r="R9" s="7">
        <v>3.0562196179836909</v>
      </c>
      <c r="S9" s="7">
        <v>0.47915832481587972</v>
      </c>
      <c r="T9" s="7">
        <v>1.1729530818766467</v>
      </c>
      <c r="U9" s="7">
        <v>100.06482756090246</v>
      </c>
      <c r="V9" s="7">
        <f t="shared" si="0"/>
        <v>7.0182595720663663</v>
      </c>
      <c r="W9" s="7"/>
      <c r="X9" s="44">
        <v>89.512200000000007</v>
      </c>
      <c r="Y9" s="44">
        <v>56.99880000000001</v>
      </c>
      <c r="Z9" s="44">
        <v>954.83025000000009</v>
      </c>
      <c r="AA9" s="44">
        <v>26.592750000000002</v>
      </c>
      <c r="AB9" s="44">
        <v>239.93685000000002</v>
      </c>
      <c r="AC9" s="44">
        <v>15.6546</v>
      </c>
      <c r="AD9" s="44">
        <v>12.041999999999998</v>
      </c>
      <c r="AE9" s="44">
        <v>7.7269499999999995</v>
      </c>
      <c r="AF9" s="44">
        <v>1489.6957500000001</v>
      </c>
      <c r="AG9" s="44">
        <v>55.593900000000005</v>
      </c>
      <c r="AH9" s="44">
        <v>110.28465</v>
      </c>
      <c r="AI9" s="44">
        <v>51.880950000000006</v>
      </c>
      <c r="AJ9" s="44">
        <v>11.54025</v>
      </c>
      <c r="AK9" s="44">
        <v>158.05125000000001</v>
      </c>
      <c r="AL9" s="44">
        <v>1.0035000000000001</v>
      </c>
      <c r="AM9" s="44">
        <v>6.92415</v>
      </c>
      <c r="AN9" s="44">
        <v>20.07</v>
      </c>
      <c r="AO9" s="44">
        <v>14.350050000000001</v>
      </c>
      <c r="AP9" s="44">
        <v>14.249700000000002</v>
      </c>
    </row>
    <row r="10" spans="1:215">
      <c r="A10" s="2" t="s">
        <v>175</v>
      </c>
      <c r="B10" t="s">
        <v>176</v>
      </c>
      <c r="C10" s="2" t="s">
        <v>177</v>
      </c>
      <c r="D10" t="s">
        <v>178</v>
      </c>
      <c r="E10">
        <v>38</v>
      </c>
      <c r="F10" s="42">
        <v>2.59</v>
      </c>
      <c r="G10">
        <v>106</v>
      </c>
      <c r="H10" s="42">
        <v>12.08</v>
      </c>
      <c r="J10" s="7">
        <v>59.534188673737809</v>
      </c>
      <c r="K10" s="7">
        <v>0.97573694527324439</v>
      </c>
      <c r="L10" s="7">
        <v>17.295148253573274</v>
      </c>
      <c r="M10" s="7">
        <v>5.9550452844547008</v>
      </c>
      <c r="N10" s="7">
        <v>9.4175626161294573E-2</v>
      </c>
      <c r="O10" s="7">
        <v>2.6289245011369236</v>
      </c>
      <c r="P10" s="7">
        <v>5.8497453362706366</v>
      </c>
      <c r="Q10" s="7">
        <v>3.9063674800851627</v>
      </c>
      <c r="R10" s="7">
        <v>2.9965627433931767</v>
      </c>
      <c r="S10" s="7">
        <v>0.45156507173916161</v>
      </c>
      <c r="T10" s="7">
        <v>2.5675859258253433</v>
      </c>
      <c r="U10" s="7">
        <v>99.687459915825386</v>
      </c>
      <c r="V10" s="7">
        <f t="shared" si="0"/>
        <v>6.9029302234783394</v>
      </c>
      <c r="W10" s="7"/>
      <c r="X10" s="44">
        <v>90.013950000000008</v>
      </c>
      <c r="Y10" s="44">
        <v>42.749100000000006</v>
      </c>
      <c r="Z10" s="44">
        <v>1059.0938999999998</v>
      </c>
      <c r="AA10" s="44">
        <v>24.184349999999998</v>
      </c>
      <c r="AB10" s="44">
        <v>238.03020000000004</v>
      </c>
      <c r="AC10" s="44">
        <v>15.453899999999999</v>
      </c>
      <c r="AD10" s="44">
        <v>16.557750000000002</v>
      </c>
      <c r="AE10" s="44">
        <v>6.7234500000000006</v>
      </c>
      <c r="AF10" s="44">
        <v>1698.9255000000001</v>
      </c>
      <c r="AG10" s="44">
        <v>59.005800000000001</v>
      </c>
      <c r="AH10" s="44">
        <v>108.98010000000001</v>
      </c>
      <c r="AI10" s="44">
        <v>49.974299999999999</v>
      </c>
      <c r="AJ10" s="44">
        <v>33.416550000000001</v>
      </c>
      <c r="AK10" s="44">
        <v>136.57634999999999</v>
      </c>
      <c r="AL10" s="44">
        <v>2.9101500000000002</v>
      </c>
      <c r="AM10" s="44">
        <v>4.5157500000000006</v>
      </c>
      <c r="AN10" s="44">
        <v>21.775950000000002</v>
      </c>
      <c r="AO10" s="44">
        <v>10.436399999999999</v>
      </c>
      <c r="AP10" s="44">
        <v>11.439900000000002</v>
      </c>
    </row>
    <row r="11" spans="1:215">
      <c r="A11" s="2" t="s">
        <v>205</v>
      </c>
      <c r="B11" t="s">
        <v>203</v>
      </c>
      <c r="C11" s="2" t="s">
        <v>206</v>
      </c>
      <c r="D11" t="s">
        <v>207</v>
      </c>
      <c r="E11">
        <v>38</v>
      </c>
      <c r="F11" s="42">
        <v>2.99</v>
      </c>
      <c r="G11">
        <v>106</v>
      </c>
      <c r="H11" s="42">
        <v>8.5</v>
      </c>
      <c r="I11" s="2"/>
      <c r="J11" s="7">
        <v>59.605595445907134</v>
      </c>
      <c r="K11" s="7">
        <v>0.8012848528730262</v>
      </c>
      <c r="L11" s="7">
        <v>16.700555948793912</v>
      </c>
      <c r="M11" s="7">
        <v>5.4714708674797263</v>
      </c>
      <c r="N11" s="7">
        <v>0.11378132921299715</v>
      </c>
      <c r="O11" s="7">
        <v>2.9399686437145705</v>
      </c>
      <c r="P11" s="7">
        <v>5.3161821582379716</v>
      </c>
      <c r="Q11" s="7">
        <v>4.0096923215123548</v>
      </c>
      <c r="R11" s="7">
        <v>3.488493201278803</v>
      </c>
      <c r="S11" s="7">
        <v>0.38380836882612557</v>
      </c>
      <c r="T11" s="7">
        <v>1.4159702878365816</v>
      </c>
      <c r="U11" s="7">
        <v>98.83083313783662</v>
      </c>
      <c r="V11" s="7">
        <f t="shared" si="0"/>
        <v>7.4981855227911574</v>
      </c>
      <c r="W11" s="7"/>
      <c r="X11" s="44">
        <v>88.408349999999999</v>
      </c>
      <c r="Y11" s="44">
        <v>59.005800000000001</v>
      </c>
      <c r="Z11" s="44">
        <v>1058.4918</v>
      </c>
      <c r="AA11" s="44">
        <v>21.775950000000002</v>
      </c>
      <c r="AB11" s="44">
        <v>228.39660000000001</v>
      </c>
      <c r="AC11" s="44">
        <v>14.350050000000001</v>
      </c>
      <c r="AD11" s="44">
        <v>17.460899999999999</v>
      </c>
      <c r="AE11" s="44">
        <v>7.5262500000000001</v>
      </c>
      <c r="AF11" s="44">
        <v>1684.6758</v>
      </c>
      <c r="AG11" s="44">
        <v>55.794600000000003</v>
      </c>
      <c r="AH11" s="44">
        <v>111.28815</v>
      </c>
      <c r="AI11" s="44">
        <v>46.462049999999998</v>
      </c>
      <c r="AJ11" s="44">
        <v>31.309200000000001</v>
      </c>
      <c r="AK11" s="44">
        <v>105.16680000000001</v>
      </c>
      <c r="AL11" s="44">
        <v>2.50875</v>
      </c>
      <c r="AM11" s="44">
        <v>55.694250000000004</v>
      </c>
      <c r="AN11" s="44">
        <v>19.467900000000004</v>
      </c>
      <c r="AO11" s="44">
        <v>31.509900000000002</v>
      </c>
      <c r="AP11" s="44">
        <v>11.740950000000002</v>
      </c>
    </row>
    <row r="12" spans="1:215">
      <c r="A12" t="s">
        <v>195</v>
      </c>
      <c r="B12" t="s">
        <v>186</v>
      </c>
      <c r="C12" t="s">
        <v>466</v>
      </c>
      <c r="D12" t="s">
        <v>196</v>
      </c>
      <c r="E12">
        <v>38</v>
      </c>
      <c r="F12" s="42">
        <v>1.71</v>
      </c>
      <c r="G12">
        <v>106</v>
      </c>
      <c r="H12" s="42">
        <v>13.98</v>
      </c>
      <c r="J12" s="7">
        <v>59.667847025473478</v>
      </c>
      <c r="K12" s="7">
        <v>0.81605741314674451</v>
      </c>
      <c r="L12" s="7">
        <v>17.624927210589789</v>
      </c>
      <c r="M12" s="7">
        <v>5.8505068963837674</v>
      </c>
      <c r="N12" s="7">
        <v>0.10864654617683853</v>
      </c>
      <c r="O12" s="7">
        <v>2.2857071601126346</v>
      </c>
      <c r="P12" s="7">
        <v>5.3445229532221479</v>
      </c>
      <c r="Q12" s="7">
        <v>4.2001398582032268</v>
      </c>
      <c r="R12" s="7">
        <v>3.1115432722536154</v>
      </c>
      <c r="S12" s="7">
        <v>0.50101811791637352</v>
      </c>
      <c r="T12" s="7">
        <v>1.5786993402450353</v>
      </c>
      <c r="U12" s="7">
        <v>99.510916453478615</v>
      </c>
      <c r="V12" s="7">
        <f t="shared" si="0"/>
        <v>7.3116831304568422</v>
      </c>
      <c r="W12" s="7"/>
      <c r="X12" s="44">
        <v>100.04895</v>
      </c>
      <c r="Y12" s="44">
        <v>56.99880000000001</v>
      </c>
      <c r="Z12" s="44">
        <v>1030.1931</v>
      </c>
      <c r="AA12" s="44">
        <v>23.782950000000003</v>
      </c>
      <c r="AB12" s="44">
        <v>238.4316</v>
      </c>
      <c r="AC12" s="44">
        <v>14.450400000000002</v>
      </c>
      <c r="AD12" s="44">
        <v>14.450400000000002</v>
      </c>
      <c r="AE12" s="44">
        <v>6.020999999999999</v>
      </c>
      <c r="AF12" s="44">
        <v>1646.2417500000001</v>
      </c>
      <c r="AG12" s="44">
        <v>54.891450000000006</v>
      </c>
      <c r="AH12" s="44">
        <v>108.378</v>
      </c>
      <c r="AI12" s="44">
        <v>46.261350000000007</v>
      </c>
      <c r="AJ12" s="44">
        <v>25.187850000000005</v>
      </c>
      <c r="AK12" s="44">
        <v>104.5647</v>
      </c>
      <c r="AL12" s="44">
        <v>1.5052499999999998</v>
      </c>
      <c r="AM12" s="44">
        <v>4.4154000000000009</v>
      </c>
      <c r="AN12" s="44">
        <v>20.471400000000003</v>
      </c>
      <c r="AO12" s="44">
        <v>6.3220499999999999</v>
      </c>
      <c r="AP12" s="44">
        <v>10.436399999999999</v>
      </c>
    </row>
    <row r="13" spans="1:215">
      <c r="A13" s="2" t="s">
        <v>232</v>
      </c>
      <c r="B13" t="s">
        <v>230</v>
      </c>
      <c r="C13" s="2" t="s">
        <v>231</v>
      </c>
      <c r="D13" t="s">
        <v>190</v>
      </c>
      <c r="E13">
        <v>38</v>
      </c>
      <c r="F13" s="42">
        <v>3.24</v>
      </c>
      <c r="G13">
        <v>106</v>
      </c>
      <c r="H13" s="42">
        <v>14.23</v>
      </c>
      <c r="I13" s="2"/>
      <c r="J13" s="7">
        <v>60.364987185701281</v>
      </c>
      <c r="K13" s="7">
        <v>0.95992816259961034</v>
      </c>
      <c r="L13" s="7">
        <v>17.516873118085901</v>
      </c>
      <c r="M13" s="7">
        <v>5.2620974615618614</v>
      </c>
      <c r="N13" s="7">
        <v>7.0711310254444507E-2</v>
      </c>
      <c r="O13" s="7">
        <v>1.6991060112125358</v>
      </c>
      <c r="P13" s="7">
        <v>4.2765948155814906</v>
      </c>
      <c r="Q13" s="7">
        <v>4.4077734007823333</v>
      </c>
      <c r="R13" s="7">
        <v>3.7186051624716452</v>
      </c>
      <c r="S13" s="7">
        <v>0.48268022571613906</v>
      </c>
      <c r="T13" s="7">
        <v>1.3380212911417171</v>
      </c>
      <c r="U13" s="7">
        <v>98.759356853967233</v>
      </c>
      <c r="V13" s="7">
        <f t="shared" si="0"/>
        <v>8.1263785632539793</v>
      </c>
      <c r="W13" s="7"/>
      <c r="X13" s="44">
        <v>87.103800000000007</v>
      </c>
      <c r="Y13" s="44">
        <v>68.940450000000013</v>
      </c>
      <c r="Z13" s="44">
        <v>893.71710000000007</v>
      </c>
      <c r="AA13" s="44">
        <v>28.098000000000003</v>
      </c>
      <c r="AB13" s="44">
        <v>283.08734999999996</v>
      </c>
      <c r="AC13" s="44">
        <v>17.761949999999999</v>
      </c>
      <c r="AD13" s="44">
        <v>15.0525</v>
      </c>
      <c r="AE13" s="44">
        <v>7.0245000000000006</v>
      </c>
      <c r="AF13" s="44">
        <v>1847.9452500000002</v>
      </c>
      <c r="AG13" s="44">
        <v>63.421200000000006</v>
      </c>
      <c r="AH13" s="44">
        <v>118.91475000000001</v>
      </c>
      <c r="AI13" s="44">
        <v>55.192500000000003</v>
      </c>
      <c r="AJ13" s="44">
        <v>12.744450000000002</v>
      </c>
      <c r="AK13" s="44">
        <v>93.626550000000009</v>
      </c>
      <c r="AL13" s="44">
        <v>1.1038500000000002</v>
      </c>
      <c r="AM13" s="44">
        <v>1.9066500000000002</v>
      </c>
      <c r="AN13" s="44">
        <v>20.772449999999999</v>
      </c>
      <c r="AO13" s="44">
        <v>3.1108500000000001</v>
      </c>
      <c r="AP13" s="44">
        <v>9.6335999999999995</v>
      </c>
    </row>
    <row r="14" spans="1:215">
      <c r="A14" t="s">
        <v>193</v>
      </c>
      <c r="B14" t="s">
        <v>186</v>
      </c>
      <c r="C14" t="s">
        <v>460</v>
      </c>
      <c r="D14" t="s">
        <v>194</v>
      </c>
      <c r="E14">
        <v>38</v>
      </c>
      <c r="F14" s="42">
        <v>1.94</v>
      </c>
      <c r="G14">
        <v>106</v>
      </c>
      <c r="H14" s="42">
        <v>14.46</v>
      </c>
      <c r="J14" s="7">
        <v>60.561359195548924</v>
      </c>
      <c r="K14" s="7">
        <v>0.6820962984926342</v>
      </c>
      <c r="L14" s="7">
        <v>17.857179874269232</v>
      </c>
      <c r="M14" s="7">
        <v>5.7769380382539426</v>
      </c>
      <c r="N14" s="7">
        <v>0.12028307895727268</v>
      </c>
      <c r="O14" s="7">
        <v>1.9453639381848509</v>
      </c>
      <c r="P14" s="7">
        <v>4.6728428339817336</v>
      </c>
      <c r="Q14" s="7">
        <v>4.3744467060876469</v>
      </c>
      <c r="R14" s="7">
        <v>3.2144155931875762</v>
      </c>
      <c r="S14" s="7">
        <v>0.46754802634983217</v>
      </c>
      <c r="T14" s="7">
        <v>1.4498432601880729</v>
      </c>
      <c r="U14" s="7">
        <v>99.672473583313661</v>
      </c>
      <c r="V14" s="7">
        <f t="shared" si="0"/>
        <v>7.588862299275223</v>
      </c>
      <c r="W14" s="7"/>
      <c r="X14" s="44">
        <v>91.218150000000009</v>
      </c>
      <c r="Y14" s="44">
        <v>61.614899999999999</v>
      </c>
      <c r="Z14" s="44">
        <v>1082.8768500000001</v>
      </c>
      <c r="AA14" s="44">
        <v>22.578750000000003</v>
      </c>
      <c r="AB14" s="44">
        <v>260.20755000000003</v>
      </c>
      <c r="AC14" s="44">
        <v>15.6546</v>
      </c>
      <c r="AD14" s="44">
        <v>16.557750000000002</v>
      </c>
      <c r="AE14" s="44">
        <v>7.225200000000001</v>
      </c>
      <c r="AF14" s="44">
        <v>1695.1122</v>
      </c>
      <c r="AG14" s="44">
        <v>57.400200000000005</v>
      </c>
      <c r="AH14" s="44">
        <v>120.2193</v>
      </c>
      <c r="AI14" s="44">
        <v>49.271850000000008</v>
      </c>
      <c r="AJ14" s="44">
        <v>5.0175000000000001</v>
      </c>
      <c r="AK14" s="44">
        <v>74.560050000000004</v>
      </c>
      <c r="AL14" s="44">
        <v>1.3045499999999999</v>
      </c>
      <c r="AM14" s="44">
        <v>3.7129499999999998</v>
      </c>
      <c r="AN14" s="44">
        <v>20.672100000000004</v>
      </c>
      <c r="AO14" s="44">
        <v>4.11435</v>
      </c>
      <c r="AP14" s="44">
        <v>7.5262500000000001</v>
      </c>
    </row>
    <row r="15" spans="1:215">
      <c r="A15" s="2" t="s">
        <v>229</v>
      </c>
      <c r="B15" t="s">
        <v>230</v>
      </c>
      <c r="C15" s="2" t="s">
        <v>231</v>
      </c>
      <c r="D15" t="s">
        <v>190</v>
      </c>
      <c r="E15">
        <v>38</v>
      </c>
      <c r="F15" s="42">
        <v>3.15</v>
      </c>
      <c r="G15">
        <v>106</v>
      </c>
      <c r="H15" s="42">
        <v>13.15</v>
      </c>
      <c r="I15" s="2"/>
      <c r="J15" s="7">
        <v>61.111482868503124</v>
      </c>
      <c r="K15" s="7">
        <v>0.9706349792682234</v>
      </c>
      <c r="L15" s="7">
        <v>17.863200914886953</v>
      </c>
      <c r="M15" s="7">
        <v>4.9788013719534812</v>
      </c>
      <c r="N15" s="7">
        <v>6.6824547922825966E-2</v>
      </c>
      <c r="O15" s="7">
        <v>1.1405695902911546</v>
      </c>
      <c r="P15" s="7">
        <v>4.2387605864644664</v>
      </c>
      <c r="Q15" s="7">
        <v>4.4609442979634855</v>
      </c>
      <c r="R15" s="7">
        <v>3.7818693021098828</v>
      </c>
      <c r="S15" s="7">
        <v>0.49809652338993549</v>
      </c>
      <c r="T15" s="7">
        <v>1.669147352753543</v>
      </c>
      <c r="U15" s="7">
        <v>99.111184982753514</v>
      </c>
      <c r="V15" s="7">
        <f t="shared" si="0"/>
        <v>8.2428136000733687</v>
      </c>
      <c r="W15" s="7"/>
      <c r="X15" s="44">
        <v>90.214649999999992</v>
      </c>
      <c r="Y15" s="44">
        <v>70.144649999999999</v>
      </c>
      <c r="Z15" s="44">
        <v>931.74975000000006</v>
      </c>
      <c r="AA15" s="44">
        <v>29.402549999999998</v>
      </c>
      <c r="AB15" s="44">
        <v>287.50274999999999</v>
      </c>
      <c r="AC15" s="44">
        <v>18.765450000000001</v>
      </c>
      <c r="AD15" s="44">
        <v>15.152850000000003</v>
      </c>
      <c r="AE15" s="44">
        <v>7.9276500000000008</v>
      </c>
      <c r="AF15" s="44">
        <v>2008.8063</v>
      </c>
      <c r="AG15" s="44">
        <v>63.92295</v>
      </c>
      <c r="AH15" s="44">
        <v>123.2298</v>
      </c>
      <c r="AI15" s="44">
        <v>58.905450000000009</v>
      </c>
      <c r="AJ15" s="44">
        <v>11.941650000000001</v>
      </c>
      <c r="AK15" s="44">
        <v>95.533200000000008</v>
      </c>
      <c r="AL15" s="44">
        <v>1.7059500000000003</v>
      </c>
      <c r="AM15" s="44">
        <v>1.2041999999999999</v>
      </c>
      <c r="AN15" s="44">
        <v>20.471400000000003</v>
      </c>
      <c r="AO15" s="44">
        <v>3.8133000000000004</v>
      </c>
      <c r="AP15" s="44">
        <v>10.436399999999999</v>
      </c>
    </row>
    <row r="16" spans="1:215">
      <c r="A16" s="2" t="s">
        <v>233</v>
      </c>
      <c r="B16" t="s">
        <v>234</v>
      </c>
      <c r="C16" s="2" t="s">
        <v>235</v>
      </c>
      <c r="D16" s="2" t="s">
        <v>163</v>
      </c>
      <c r="E16">
        <v>38</v>
      </c>
      <c r="F16" s="42">
        <v>1.63</v>
      </c>
      <c r="G16">
        <v>106</v>
      </c>
      <c r="H16" s="42">
        <v>14.35</v>
      </c>
      <c r="I16" s="2"/>
      <c r="J16" s="7">
        <v>61.891833458190469</v>
      </c>
      <c r="K16" s="7">
        <v>0.696777573949803</v>
      </c>
      <c r="L16" s="7">
        <v>15.356614269235596</v>
      </c>
      <c r="M16" s="7">
        <v>5.7266238877342932</v>
      </c>
      <c r="N16" s="7">
        <v>8.6957642752147402E-2</v>
      </c>
      <c r="O16" s="7">
        <v>2.7172506013485456</v>
      </c>
      <c r="P16" s="7">
        <v>4.6942551447039236</v>
      </c>
      <c r="Q16" s="7">
        <v>4.245335797129326</v>
      </c>
      <c r="R16" s="7">
        <v>3.8297853595409324</v>
      </c>
      <c r="S16" s="7">
        <v>0.33258300526210632</v>
      </c>
      <c r="T16" s="203">
        <v>2.9123371871798343</v>
      </c>
      <c r="U16" s="7">
        <v>99.578016739847143</v>
      </c>
      <c r="V16" s="7">
        <f t="shared" si="0"/>
        <v>8.0751211566702583</v>
      </c>
      <c r="W16" s="7"/>
      <c r="X16" s="44">
        <v>90.013950000000008</v>
      </c>
      <c r="Y16" s="44">
        <v>65.428200000000004</v>
      </c>
      <c r="Z16" s="44">
        <v>869.53275000000008</v>
      </c>
      <c r="AA16" s="44">
        <v>16.858800000000002</v>
      </c>
      <c r="AB16" s="197">
        <v>180.83070000000004</v>
      </c>
      <c r="AC16" s="44">
        <v>12.14235</v>
      </c>
      <c r="AD16" s="44">
        <v>15.754950000000001</v>
      </c>
      <c r="AE16" s="44">
        <v>6.5227500000000003</v>
      </c>
      <c r="AF16" s="44">
        <v>1654.4704499999998</v>
      </c>
      <c r="AG16" s="197">
        <v>40.641750000000002</v>
      </c>
      <c r="AH16" s="197">
        <v>91.3185</v>
      </c>
      <c r="AI16" s="44">
        <v>42.147000000000006</v>
      </c>
      <c r="AJ16" s="44">
        <v>27.495899999999999</v>
      </c>
      <c r="AK16" s="44">
        <v>110.68605000000001</v>
      </c>
      <c r="AL16" s="44">
        <v>2.7094500000000004</v>
      </c>
      <c r="AM16" s="44">
        <v>72.854100000000003</v>
      </c>
      <c r="AN16" s="44">
        <v>20.170350000000003</v>
      </c>
      <c r="AO16" s="44">
        <v>37.631250000000001</v>
      </c>
      <c r="AP16" s="44">
        <v>11.841300000000002</v>
      </c>
    </row>
    <row r="17" spans="1:45">
      <c r="A17" s="2" t="s">
        <v>202</v>
      </c>
      <c r="B17" t="s">
        <v>203</v>
      </c>
      <c r="C17" s="2" t="s">
        <v>465</v>
      </c>
      <c r="D17" s="2" t="s">
        <v>204</v>
      </c>
      <c r="E17" s="4">
        <v>38</v>
      </c>
      <c r="F17" s="42">
        <v>1.39</v>
      </c>
      <c r="G17">
        <v>106</v>
      </c>
      <c r="H17" s="42">
        <v>18.010000000000002</v>
      </c>
      <c r="I17" s="2"/>
      <c r="J17" s="7">
        <v>63.755956128770187</v>
      </c>
      <c r="K17" s="7">
        <v>0.61830100538235</v>
      </c>
      <c r="L17" s="7">
        <v>16.724535391489795</v>
      </c>
      <c r="M17" s="7">
        <v>4.9869523712805934</v>
      </c>
      <c r="N17" s="7">
        <v>0.12163298466538033</v>
      </c>
      <c r="O17" s="7">
        <v>1.6116370468162895</v>
      </c>
      <c r="P17" s="7">
        <v>4.1760658068447247</v>
      </c>
      <c r="Q17" s="7">
        <v>3.476676145018788</v>
      </c>
      <c r="R17" s="7">
        <v>3.9632080836803092</v>
      </c>
      <c r="S17" s="7">
        <v>0.37503503605158933</v>
      </c>
      <c r="T17" s="7">
        <v>1.34</v>
      </c>
      <c r="U17" s="7">
        <v>99.81</v>
      </c>
      <c r="V17" s="7">
        <f t="shared" si="0"/>
        <v>7.4398842286990972</v>
      </c>
      <c r="W17" s="7"/>
      <c r="X17" s="44">
        <v>65</v>
      </c>
      <c r="Y17" s="44">
        <v>76</v>
      </c>
      <c r="Z17" s="44">
        <v>678</v>
      </c>
      <c r="AA17" s="44">
        <v>26</v>
      </c>
      <c r="AB17" s="44">
        <v>232</v>
      </c>
      <c r="AC17" s="44">
        <v>13</v>
      </c>
      <c r="AD17" s="44">
        <v>21</v>
      </c>
      <c r="AE17" s="44" t="s">
        <v>165</v>
      </c>
      <c r="AF17" s="44">
        <v>1560</v>
      </c>
      <c r="AG17" s="44">
        <v>55</v>
      </c>
      <c r="AH17" s="44">
        <v>104</v>
      </c>
      <c r="AI17" s="44">
        <v>60</v>
      </c>
      <c r="AJ17" s="44">
        <v>8</v>
      </c>
      <c r="AK17" s="44">
        <v>69</v>
      </c>
      <c r="AL17" s="44" t="s">
        <v>165</v>
      </c>
      <c r="AM17" s="44" t="s">
        <v>167</v>
      </c>
      <c r="AN17" s="44">
        <v>15</v>
      </c>
      <c r="AO17" s="44">
        <v>3</v>
      </c>
      <c r="AP17" s="44"/>
    </row>
    <row r="18" spans="1:45">
      <c r="A18" t="s">
        <v>191</v>
      </c>
      <c r="B18" t="s">
        <v>186</v>
      </c>
      <c r="C18" t="s">
        <v>461</v>
      </c>
      <c r="D18" t="s">
        <v>192</v>
      </c>
      <c r="E18">
        <v>38</v>
      </c>
      <c r="F18" s="42">
        <v>2.0699999999999998</v>
      </c>
      <c r="G18">
        <v>106</v>
      </c>
      <c r="H18" s="42">
        <v>14.06</v>
      </c>
      <c r="J18" s="7">
        <v>63.95270632219534</v>
      </c>
      <c r="K18" s="7">
        <v>0.67778184444322143</v>
      </c>
      <c r="L18" s="7">
        <v>17.458071847479399</v>
      </c>
      <c r="M18" s="7">
        <v>3.709120546030781</v>
      </c>
      <c r="N18" s="7">
        <v>0.1065229359361478</v>
      </c>
      <c r="O18" s="7">
        <v>1.1131071649870254</v>
      </c>
      <c r="P18" s="7">
        <v>3.3573430326196965</v>
      </c>
      <c r="Q18" s="7">
        <v>4.2362531133357804</v>
      </c>
      <c r="R18" s="7">
        <v>4.2591349736866926</v>
      </c>
      <c r="S18" s="7">
        <v>0.27626115635624354</v>
      </c>
      <c r="T18" s="203">
        <v>3.1395710289089216</v>
      </c>
      <c r="U18" s="7">
        <v>99.146302937070317</v>
      </c>
      <c r="V18" s="7">
        <f t="shared" si="0"/>
        <v>8.4953880870224729</v>
      </c>
      <c r="W18" s="7"/>
      <c r="X18" s="44">
        <v>72.753750000000011</v>
      </c>
      <c r="Y18" s="44">
        <v>78.473700000000008</v>
      </c>
      <c r="Z18" s="44">
        <v>656.0883</v>
      </c>
      <c r="AA18" s="44">
        <v>26.693100000000005</v>
      </c>
      <c r="AB18" s="44">
        <v>316.50389999999999</v>
      </c>
      <c r="AC18" s="44">
        <v>19.267199999999999</v>
      </c>
      <c r="AD18" s="44">
        <v>19.76895</v>
      </c>
      <c r="AE18" s="44">
        <v>9.0315000000000012</v>
      </c>
      <c r="AF18" s="44">
        <v>1968.4656</v>
      </c>
      <c r="AG18" s="44">
        <v>66.833100000000002</v>
      </c>
      <c r="AH18" s="44">
        <v>127.74555000000001</v>
      </c>
      <c r="AI18" s="44">
        <v>54.891450000000006</v>
      </c>
      <c r="AJ18" s="44">
        <v>7.5262500000000001</v>
      </c>
      <c r="AK18" s="44">
        <v>44.555400000000006</v>
      </c>
      <c r="AL18" s="44">
        <v>2.0070000000000001</v>
      </c>
      <c r="AM18" s="44">
        <v>2.0070000000000001</v>
      </c>
      <c r="AN18" s="44">
        <v>19.869300000000003</v>
      </c>
      <c r="AO18" s="44">
        <v>2.9101500000000002</v>
      </c>
      <c r="AP18" s="44">
        <v>6.4224000000000006</v>
      </c>
    </row>
    <row r="19" spans="1:45">
      <c r="A19" t="s">
        <v>189</v>
      </c>
      <c r="B19" t="s">
        <v>186</v>
      </c>
      <c r="C19" t="s">
        <v>462</v>
      </c>
      <c r="D19" t="s">
        <v>190</v>
      </c>
      <c r="E19">
        <v>38</v>
      </c>
      <c r="F19" s="42">
        <v>2.61</v>
      </c>
      <c r="G19">
        <v>106</v>
      </c>
      <c r="H19" s="42">
        <v>12.61</v>
      </c>
      <c r="J19" s="7">
        <v>64.432382812260485</v>
      </c>
      <c r="K19" s="7">
        <v>0.71350623422440407</v>
      </c>
      <c r="L19" s="7">
        <v>17.729239907262816</v>
      </c>
      <c r="M19" s="7">
        <v>3.285859096806294</v>
      </c>
      <c r="N19" s="7">
        <v>6.6425859970887971E-2</v>
      </c>
      <c r="O19" s="7">
        <v>0.46148438692246135</v>
      </c>
      <c r="P19" s="7">
        <v>3.2195043892485353</v>
      </c>
      <c r="Q19" s="7">
        <v>4.48125013126021</v>
      </c>
      <c r="R19" s="7">
        <v>4.1947701867430691</v>
      </c>
      <c r="S19" s="7">
        <v>0.29683770294259243</v>
      </c>
      <c r="T19" s="7">
        <v>1.2610619469026623</v>
      </c>
      <c r="U19" s="7">
        <v>98.881260707641758</v>
      </c>
      <c r="V19" s="7">
        <f t="shared" si="0"/>
        <v>8.6760203180032782</v>
      </c>
      <c r="W19" s="7"/>
      <c r="X19" s="44">
        <v>82.688400000000016</v>
      </c>
      <c r="Y19" s="44">
        <v>78.975450000000009</v>
      </c>
      <c r="Z19" s="44">
        <v>790.25625000000002</v>
      </c>
      <c r="AA19" s="44">
        <v>24.485399999999998</v>
      </c>
      <c r="AB19" s="44">
        <v>319.31369999999998</v>
      </c>
      <c r="AC19" s="44">
        <v>19.166850000000004</v>
      </c>
      <c r="AD19" s="44">
        <v>18.063000000000002</v>
      </c>
      <c r="AE19" s="44">
        <v>9.4329000000000001</v>
      </c>
      <c r="AF19" s="44">
        <v>2065.9054499999997</v>
      </c>
      <c r="AG19" s="44">
        <v>64.725750000000005</v>
      </c>
      <c r="AH19" s="44">
        <v>121.62420000000002</v>
      </c>
      <c r="AI19" s="44">
        <v>51.880950000000006</v>
      </c>
      <c r="AJ19" s="44">
        <v>7.7269499999999995</v>
      </c>
      <c r="AK19" s="44">
        <v>45.859950000000005</v>
      </c>
      <c r="AL19" s="44">
        <v>2.9101500000000002</v>
      </c>
      <c r="AM19" s="44">
        <v>1.0035000000000001</v>
      </c>
      <c r="AN19" s="44">
        <v>19.367550000000001</v>
      </c>
      <c r="AO19" s="44">
        <v>2.6090999999999998</v>
      </c>
      <c r="AP19" s="44">
        <v>5.8203000000000005</v>
      </c>
    </row>
    <row r="20" spans="1:45">
      <c r="A20" s="2" t="s">
        <v>200</v>
      </c>
      <c r="B20" t="s">
        <v>198</v>
      </c>
      <c r="C20" s="2" t="s">
        <v>467</v>
      </c>
      <c r="D20" s="2" t="s">
        <v>201</v>
      </c>
      <c r="E20" s="4">
        <v>38</v>
      </c>
      <c r="F20" s="42">
        <v>8.24</v>
      </c>
      <c r="G20">
        <v>106</v>
      </c>
      <c r="H20" s="42">
        <v>19.13</v>
      </c>
      <c r="I20" s="2"/>
      <c r="J20" s="7">
        <v>65.33918546493824</v>
      </c>
      <c r="K20" s="7">
        <v>0.5615086250893131</v>
      </c>
      <c r="L20" s="7">
        <v>16.33479636623456</v>
      </c>
      <c r="M20" s="7">
        <v>4.4410227620700207</v>
      </c>
      <c r="N20" s="7">
        <v>0.11230172501786261</v>
      </c>
      <c r="O20" s="7">
        <v>1.4497131775033172</v>
      </c>
      <c r="P20" s="7">
        <v>3.6549106869449828</v>
      </c>
      <c r="Q20" s="7">
        <v>3.3384240073491882</v>
      </c>
      <c r="R20" s="7">
        <v>4.4410227620700207</v>
      </c>
      <c r="S20" s="7">
        <v>0.34711442278248444</v>
      </c>
      <c r="T20" s="7">
        <v>2.0499999999999998</v>
      </c>
      <c r="U20" s="7">
        <v>100.02</v>
      </c>
      <c r="V20" s="7">
        <f t="shared" si="0"/>
        <v>7.7794467694192093</v>
      </c>
      <c r="W20" s="7"/>
      <c r="X20" s="44">
        <v>58</v>
      </c>
      <c r="Y20" s="44">
        <v>82</v>
      </c>
      <c r="Z20" s="44">
        <v>614</v>
      </c>
      <c r="AA20" s="44">
        <v>21</v>
      </c>
      <c r="AB20" s="44">
        <v>231</v>
      </c>
      <c r="AC20" s="44">
        <v>14</v>
      </c>
      <c r="AD20" s="44">
        <v>17</v>
      </c>
      <c r="AE20" s="44" t="s">
        <v>165</v>
      </c>
      <c r="AF20" s="44">
        <v>1510</v>
      </c>
      <c r="AG20" s="44">
        <v>56</v>
      </c>
      <c r="AH20" s="44">
        <v>98</v>
      </c>
      <c r="AI20" s="44">
        <v>52</v>
      </c>
      <c r="AJ20" s="44">
        <v>2</v>
      </c>
      <c r="AK20" s="44">
        <v>45</v>
      </c>
      <c r="AL20" s="44" t="s">
        <v>165</v>
      </c>
      <c r="AM20" s="44" t="s">
        <v>167</v>
      </c>
      <c r="AN20" s="44">
        <v>13</v>
      </c>
      <c r="AO20" s="44">
        <v>3</v>
      </c>
      <c r="AP20" s="44"/>
    </row>
    <row r="21" spans="1:45" s="63" customFormat="1">
      <c r="A21" s="64" t="s">
        <v>223</v>
      </c>
      <c r="B21" s="63" t="s">
        <v>216</v>
      </c>
      <c r="C21" s="64" t="s">
        <v>463</v>
      </c>
      <c r="D21" s="63" t="s">
        <v>224</v>
      </c>
      <c r="E21" s="63">
        <v>38</v>
      </c>
      <c r="F21" s="191">
        <v>3.85</v>
      </c>
      <c r="G21" s="63">
        <v>106</v>
      </c>
      <c r="H21" s="191">
        <v>9.7800000000000011</v>
      </c>
      <c r="J21" s="192">
        <v>65.963618799183877</v>
      </c>
      <c r="K21" s="192">
        <v>0.42406941657320302</v>
      </c>
      <c r="L21" s="192">
        <v>17.000742183623665</v>
      </c>
      <c r="M21" s="192">
        <v>2.9802227316873098</v>
      </c>
      <c r="N21" s="192">
        <v>8.8929337684563903E-2</v>
      </c>
      <c r="O21" s="192">
        <v>0.47694059225743202</v>
      </c>
      <c r="P21" s="192">
        <v>2.5219520525842629</v>
      </c>
      <c r="Q21" s="192">
        <v>4.7407148073862562</v>
      </c>
      <c r="R21" s="192">
        <v>4.3543586153849123</v>
      </c>
      <c r="S21" s="192">
        <v>0.20143322516839501</v>
      </c>
      <c r="T21" s="192">
        <v>0.89874176153388596</v>
      </c>
      <c r="U21" s="192">
        <v>98.752981761533874</v>
      </c>
      <c r="V21" s="192">
        <f t="shared" si="0"/>
        <v>9.0950734227711685</v>
      </c>
      <c r="W21" s="82"/>
      <c r="X21" s="190">
        <v>75.2</v>
      </c>
      <c r="Y21" s="190">
        <v>83.9</v>
      </c>
      <c r="Z21" s="190">
        <v>685.2</v>
      </c>
      <c r="AA21" s="190">
        <v>22.5</v>
      </c>
      <c r="AB21" s="190">
        <v>315.3</v>
      </c>
      <c r="AC21" s="190">
        <v>18.7</v>
      </c>
      <c r="AD21" s="190">
        <v>20.5</v>
      </c>
      <c r="AE21" s="190">
        <v>8.9</v>
      </c>
      <c r="AF21" s="190">
        <v>2040.9</v>
      </c>
      <c r="AG21" s="190">
        <v>64.3</v>
      </c>
      <c r="AH21" s="190">
        <v>131</v>
      </c>
      <c r="AI21" s="190">
        <v>49.300000000000004</v>
      </c>
      <c r="AJ21" s="190">
        <v>1.4</v>
      </c>
      <c r="AK21" s="190">
        <v>24.9</v>
      </c>
      <c r="AL21" s="190">
        <v>2.5</v>
      </c>
      <c r="AM21" s="190">
        <v>3.3</v>
      </c>
      <c r="AN21" s="190">
        <v>18.100000000000001</v>
      </c>
      <c r="AO21" s="190">
        <v>2.5</v>
      </c>
      <c r="AP21" s="190">
        <v>3.2</v>
      </c>
    </row>
    <row r="22" spans="1:45" s="63" customFormat="1">
      <c r="A22" s="64" t="s">
        <v>222</v>
      </c>
      <c r="B22" s="63" t="s">
        <v>216</v>
      </c>
      <c r="C22" s="64" t="s">
        <v>463</v>
      </c>
      <c r="D22" s="64" t="s">
        <v>163</v>
      </c>
      <c r="E22" s="193">
        <v>38</v>
      </c>
      <c r="F22" s="191">
        <v>1.55</v>
      </c>
      <c r="G22" s="63">
        <v>106</v>
      </c>
      <c r="H22" s="191">
        <v>11.89</v>
      </c>
      <c r="I22" s="64"/>
      <c r="J22" s="192">
        <v>66.868690128062937</v>
      </c>
      <c r="K22" s="192">
        <v>0.40282343450640323</v>
      </c>
      <c r="L22" s="192">
        <v>17.422113542401938</v>
      </c>
      <c r="M22" s="192">
        <v>2.9708228294847236</v>
      </c>
      <c r="N22" s="192">
        <v>0.11077644448926088</v>
      </c>
      <c r="O22" s="192">
        <v>0.3927528486437431</v>
      </c>
      <c r="P22" s="192">
        <v>2.6384934960169408</v>
      </c>
      <c r="Q22" s="192">
        <v>4.6526106685489568</v>
      </c>
      <c r="R22" s="192">
        <v>4.1390107895532928</v>
      </c>
      <c r="S22" s="192">
        <v>0.27190581829182214</v>
      </c>
      <c r="T22" s="192">
        <v>0.7</v>
      </c>
      <c r="U22" s="192">
        <v>99.87</v>
      </c>
      <c r="V22" s="192">
        <f t="shared" si="0"/>
        <v>8.7916214581022487</v>
      </c>
      <c r="W22" s="193"/>
      <c r="X22" s="190">
        <v>64</v>
      </c>
      <c r="Y22" s="190">
        <v>77</v>
      </c>
      <c r="Z22" s="190">
        <v>725</v>
      </c>
      <c r="AA22" s="190">
        <v>18</v>
      </c>
      <c r="AB22" s="190">
        <v>380</v>
      </c>
      <c r="AC22" s="190">
        <v>18</v>
      </c>
      <c r="AD22" s="190">
        <v>17</v>
      </c>
      <c r="AE22" s="190" t="s">
        <v>165</v>
      </c>
      <c r="AF22" s="190">
        <v>2430</v>
      </c>
      <c r="AG22" s="190">
        <v>88</v>
      </c>
      <c r="AH22" s="190">
        <v>151</v>
      </c>
      <c r="AI22" s="190">
        <v>96</v>
      </c>
      <c r="AJ22" s="190" t="s">
        <v>166</v>
      </c>
      <c r="AK22" s="190">
        <v>8</v>
      </c>
      <c r="AL22" s="190" t="s">
        <v>165</v>
      </c>
      <c r="AM22" s="190" t="s">
        <v>167</v>
      </c>
      <c r="AN22" s="190">
        <v>14</v>
      </c>
      <c r="AO22" s="190">
        <v>3</v>
      </c>
      <c r="AP22" s="190"/>
    </row>
    <row r="23" spans="1:45" s="63" customFormat="1">
      <c r="A23" s="64" t="s">
        <v>221</v>
      </c>
      <c r="B23" s="63" t="s">
        <v>216</v>
      </c>
      <c r="C23" s="64" t="s">
        <v>463</v>
      </c>
      <c r="D23" s="64" t="s">
        <v>218</v>
      </c>
      <c r="E23" s="193">
        <v>38</v>
      </c>
      <c r="F23" s="191">
        <v>1.23</v>
      </c>
      <c r="G23" s="63">
        <v>106</v>
      </c>
      <c r="H23" s="191">
        <v>11.67</v>
      </c>
      <c r="I23" s="64"/>
      <c r="J23" s="192">
        <v>67.487101419461013</v>
      </c>
      <c r="K23" s="192">
        <v>0.30308578481793863</v>
      </c>
      <c r="L23" s="192">
        <v>16.467660975108</v>
      </c>
      <c r="M23" s="192">
        <v>2.5257148734828223</v>
      </c>
      <c r="N23" s="192">
        <v>5.0514297469656445E-2</v>
      </c>
      <c r="O23" s="192">
        <v>0.48493725570870183</v>
      </c>
      <c r="P23" s="192">
        <v>2.0205718987862578</v>
      </c>
      <c r="Q23" s="192">
        <v>4.5260810532812181</v>
      </c>
      <c r="R23" s="192">
        <v>4.1522752520057598</v>
      </c>
      <c r="S23" s="192">
        <v>0.20205718987862578</v>
      </c>
      <c r="T23" s="192">
        <v>1</v>
      </c>
      <c r="U23" s="192">
        <v>98.22</v>
      </c>
      <c r="V23" s="192">
        <f t="shared" si="0"/>
        <v>8.6783563052869788</v>
      </c>
      <c r="W23" s="192"/>
      <c r="X23" s="190">
        <v>83</v>
      </c>
      <c r="Y23" s="190">
        <v>80</v>
      </c>
      <c r="Z23" s="190">
        <v>615</v>
      </c>
      <c r="AA23" s="190">
        <v>24</v>
      </c>
      <c r="AB23" s="190">
        <v>401</v>
      </c>
      <c r="AC23" s="190">
        <v>27</v>
      </c>
      <c r="AD23" s="190">
        <v>20</v>
      </c>
      <c r="AE23" s="190" t="s">
        <v>166</v>
      </c>
      <c r="AF23" s="190">
        <v>2410</v>
      </c>
      <c r="AG23" s="190">
        <v>117</v>
      </c>
      <c r="AH23" s="190">
        <v>186</v>
      </c>
      <c r="AI23" s="190">
        <v>114</v>
      </c>
      <c r="AJ23" s="190" t="s">
        <v>166</v>
      </c>
      <c r="AK23" s="190">
        <v>9</v>
      </c>
      <c r="AL23" s="190" t="s">
        <v>165</v>
      </c>
      <c r="AM23" s="190" t="s">
        <v>167</v>
      </c>
      <c r="AN23" s="190">
        <v>14</v>
      </c>
      <c r="AO23" s="190">
        <v>3</v>
      </c>
      <c r="AP23" s="190"/>
    </row>
    <row r="24" spans="1:45" s="63" customFormat="1">
      <c r="A24" s="64" t="s">
        <v>220</v>
      </c>
      <c r="B24" s="63" t="s">
        <v>216</v>
      </c>
      <c r="C24" s="64" t="s">
        <v>463</v>
      </c>
      <c r="D24" s="64" t="s">
        <v>163</v>
      </c>
      <c r="E24" s="193">
        <v>38</v>
      </c>
      <c r="F24" s="191">
        <v>0.62</v>
      </c>
      <c r="G24" s="63">
        <v>107</v>
      </c>
      <c r="H24" s="191">
        <v>11.9</v>
      </c>
      <c r="I24" s="64"/>
      <c r="J24" s="192">
        <v>67.715492233309334</v>
      </c>
      <c r="K24" s="192">
        <v>0.31471967904536569</v>
      </c>
      <c r="L24" s="192">
        <v>16.751208723382369</v>
      </c>
      <c r="M24" s="192">
        <v>2.4568439460960807</v>
      </c>
      <c r="N24" s="192">
        <v>8.1217981689126639E-2</v>
      </c>
      <c r="O24" s="192">
        <v>0.28426293591194324</v>
      </c>
      <c r="P24" s="192">
        <v>2.0406017899393065</v>
      </c>
      <c r="Q24" s="192">
        <v>4.5482069745910918</v>
      </c>
      <c r="R24" s="192">
        <v>4.2740962863902894</v>
      </c>
      <c r="S24" s="192">
        <v>0.22334944964509826</v>
      </c>
      <c r="T24" s="192">
        <v>1.48</v>
      </c>
      <c r="U24" s="192">
        <v>98.69</v>
      </c>
      <c r="V24" s="192">
        <f t="shared" si="0"/>
        <v>8.8223032609813821</v>
      </c>
      <c r="W24" s="193"/>
      <c r="X24" s="190">
        <v>71</v>
      </c>
      <c r="Y24" s="190">
        <v>78</v>
      </c>
      <c r="Z24" s="190">
        <v>609</v>
      </c>
      <c r="AA24" s="190">
        <v>20</v>
      </c>
      <c r="AB24" s="190">
        <v>390</v>
      </c>
      <c r="AC24" s="190">
        <v>19</v>
      </c>
      <c r="AD24" s="190">
        <v>19</v>
      </c>
      <c r="AE24" s="190" t="s">
        <v>165</v>
      </c>
      <c r="AF24" s="190">
        <v>2390</v>
      </c>
      <c r="AG24" s="190">
        <v>103</v>
      </c>
      <c r="AH24" s="190">
        <v>172</v>
      </c>
      <c r="AI24" s="190">
        <v>94</v>
      </c>
      <c r="AJ24" s="190" t="s">
        <v>166</v>
      </c>
      <c r="AK24" s="190">
        <v>8</v>
      </c>
      <c r="AL24" s="190" t="s">
        <v>165</v>
      </c>
      <c r="AM24" s="190" t="s">
        <v>167</v>
      </c>
      <c r="AN24" s="190">
        <v>13</v>
      </c>
      <c r="AO24" s="190">
        <v>3</v>
      </c>
      <c r="AP24" s="190"/>
    </row>
    <row r="25" spans="1:45" s="63" customFormat="1">
      <c r="A25" s="64" t="s">
        <v>219</v>
      </c>
      <c r="B25" s="63" t="s">
        <v>216</v>
      </c>
      <c r="C25" s="64" t="s">
        <v>463</v>
      </c>
      <c r="D25" s="64" t="s">
        <v>163</v>
      </c>
      <c r="E25" s="193">
        <v>38</v>
      </c>
      <c r="F25" s="191">
        <v>2.75</v>
      </c>
      <c r="G25" s="63">
        <v>106</v>
      </c>
      <c r="H25" s="191">
        <v>10.7</v>
      </c>
      <c r="I25" s="64"/>
      <c r="J25" s="192">
        <v>68.449453551912569</v>
      </c>
      <c r="K25" s="192">
        <v>0.28393847399311883</v>
      </c>
      <c r="L25" s="192">
        <v>16.529275450313701</v>
      </c>
      <c r="M25" s="192">
        <v>2.2106638332321396</v>
      </c>
      <c r="N25" s="192">
        <v>0.13182857721109087</v>
      </c>
      <c r="O25" s="192">
        <v>0.21295385549483908</v>
      </c>
      <c r="P25" s="192">
        <v>3.1233232139243068</v>
      </c>
      <c r="Q25" s="192">
        <v>4.7661100991702083</v>
      </c>
      <c r="R25" s="192">
        <v>4.299639749038656</v>
      </c>
      <c r="S25" s="192">
        <v>0.20281319570937059</v>
      </c>
      <c r="T25" s="192">
        <v>1.39</v>
      </c>
      <c r="U25" s="192">
        <v>100.21</v>
      </c>
      <c r="V25" s="192">
        <f t="shared" si="0"/>
        <v>9.0657498482088634</v>
      </c>
      <c r="W25" s="193"/>
      <c r="X25" s="190">
        <v>65</v>
      </c>
      <c r="Y25" s="190">
        <v>75</v>
      </c>
      <c r="Z25" s="190">
        <v>576</v>
      </c>
      <c r="AA25" s="190">
        <v>18</v>
      </c>
      <c r="AB25" s="190">
        <v>363</v>
      </c>
      <c r="AC25" s="190">
        <v>19</v>
      </c>
      <c r="AD25" s="190">
        <v>18</v>
      </c>
      <c r="AE25" s="190" t="s">
        <v>165</v>
      </c>
      <c r="AF25" s="190">
        <v>2300</v>
      </c>
      <c r="AG25" s="190">
        <v>89</v>
      </c>
      <c r="AH25" s="190">
        <v>159</v>
      </c>
      <c r="AI25" s="190">
        <v>87</v>
      </c>
      <c r="AJ25" s="190" t="s">
        <v>166</v>
      </c>
      <c r="AK25" s="190">
        <v>8</v>
      </c>
      <c r="AL25" s="190" t="s">
        <v>165</v>
      </c>
      <c r="AM25" s="190" t="s">
        <v>167</v>
      </c>
      <c r="AN25" s="190">
        <v>12</v>
      </c>
      <c r="AO25" s="190">
        <v>3</v>
      </c>
      <c r="AP25" s="190"/>
    </row>
    <row r="26" spans="1:45" s="63" customFormat="1">
      <c r="A26" s="64" t="s">
        <v>217</v>
      </c>
      <c r="B26" s="63" t="s">
        <v>216</v>
      </c>
      <c r="C26" s="64" t="s">
        <v>463</v>
      </c>
      <c r="D26" s="64" t="s">
        <v>218</v>
      </c>
      <c r="E26" s="193">
        <v>38</v>
      </c>
      <c r="F26" s="191">
        <v>1.27</v>
      </c>
      <c r="G26" s="63">
        <v>106</v>
      </c>
      <c r="H26" s="191">
        <v>11.71</v>
      </c>
      <c r="I26" s="64"/>
      <c r="J26" s="192">
        <v>68.517460317460319</v>
      </c>
      <c r="K26" s="192">
        <v>0.31328042328042333</v>
      </c>
      <c r="L26" s="192">
        <v>16.674603174603178</v>
      </c>
      <c r="M26" s="192">
        <v>2.3445502645502647</v>
      </c>
      <c r="N26" s="192">
        <v>7.0740740740740757E-2</v>
      </c>
      <c r="O26" s="192">
        <v>0.36380952380952386</v>
      </c>
      <c r="P26" s="192">
        <v>2.0211640211640214</v>
      </c>
      <c r="Q26" s="192">
        <v>4.5779365079365091</v>
      </c>
      <c r="R26" s="192">
        <v>4.2242328042328046</v>
      </c>
      <c r="S26" s="192">
        <v>0.21222222222222223</v>
      </c>
      <c r="T26" s="192">
        <v>1.04</v>
      </c>
      <c r="U26" s="192">
        <v>99.32</v>
      </c>
      <c r="V26" s="192">
        <f t="shared" si="0"/>
        <v>8.8021693121693136</v>
      </c>
      <c r="W26" s="192"/>
      <c r="X26" s="190">
        <v>68</v>
      </c>
      <c r="Y26" s="190">
        <v>80</v>
      </c>
      <c r="Z26" s="190">
        <v>601</v>
      </c>
      <c r="AA26" s="190">
        <v>23</v>
      </c>
      <c r="AB26" s="190">
        <v>399</v>
      </c>
      <c r="AC26" s="190">
        <v>21</v>
      </c>
      <c r="AD26" s="190">
        <v>20</v>
      </c>
      <c r="AE26" s="190" t="s">
        <v>166</v>
      </c>
      <c r="AF26" s="190">
        <v>2330</v>
      </c>
      <c r="AG26" s="190">
        <v>97</v>
      </c>
      <c r="AH26" s="190">
        <v>162</v>
      </c>
      <c r="AI26" s="190">
        <v>88</v>
      </c>
      <c r="AJ26" s="190" t="s">
        <v>166</v>
      </c>
      <c r="AK26" s="190">
        <v>9</v>
      </c>
      <c r="AL26" s="190" t="s">
        <v>165</v>
      </c>
      <c r="AM26" s="190" t="s">
        <v>167</v>
      </c>
      <c r="AN26" s="190">
        <v>15</v>
      </c>
      <c r="AO26" s="190">
        <v>3</v>
      </c>
      <c r="AP26" s="190"/>
    </row>
    <row r="27" spans="1:45">
      <c r="A27" s="2" t="s">
        <v>171</v>
      </c>
      <c r="B27" t="s">
        <v>172</v>
      </c>
      <c r="C27" s="2" t="s">
        <v>173</v>
      </c>
      <c r="D27" s="2" t="s">
        <v>174</v>
      </c>
      <c r="E27">
        <v>38</v>
      </c>
      <c r="F27" s="42">
        <v>3</v>
      </c>
      <c r="G27">
        <v>106</v>
      </c>
      <c r="H27" s="42">
        <v>11.91</v>
      </c>
      <c r="I27" s="2"/>
      <c r="J27" s="7">
        <v>67.374651187508434</v>
      </c>
      <c r="K27" s="7">
        <v>0.38474944059684346</v>
      </c>
      <c r="L27" s="7">
        <v>16.843739182529877</v>
      </c>
      <c r="M27" s="7">
        <v>2.5787592678147968</v>
      </c>
      <c r="N27" s="7">
        <v>4.0392733181752953E-2</v>
      </c>
      <c r="O27" s="7">
        <v>0.80821113001462563</v>
      </c>
      <c r="P27" s="7">
        <v>2.2908668349230643</v>
      </c>
      <c r="Q27" s="7">
        <v>4.5935174298792321</v>
      </c>
      <c r="R27" s="7">
        <v>4.4805481418177102</v>
      </c>
      <c r="S27" s="7">
        <v>0.17200012051776195</v>
      </c>
      <c r="T27" s="7">
        <v>1.4640008740304535</v>
      </c>
      <c r="U27" s="7">
        <v>99.567435468784097</v>
      </c>
      <c r="V27" s="7">
        <f>Q27+R27</f>
        <v>9.0740655716969414</v>
      </c>
      <c r="W27" s="7"/>
      <c r="X27" s="44">
        <v>71.348849999999999</v>
      </c>
      <c r="Y27" s="44">
        <v>85.096800000000002</v>
      </c>
      <c r="Z27" s="44">
        <v>614.04165</v>
      </c>
      <c r="AA27" s="44">
        <v>23.983650000000004</v>
      </c>
      <c r="AB27" s="44">
        <v>328.04415</v>
      </c>
      <c r="AC27" s="44">
        <v>19.166850000000004</v>
      </c>
      <c r="AD27" s="44">
        <v>20.872799999999998</v>
      </c>
      <c r="AE27" s="44">
        <v>8.8308000000000018</v>
      </c>
      <c r="AF27" s="44">
        <v>2113.7724000000003</v>
      </c>
      <c r="AG27" s="44">
        <v>71.549549999999996</v>
      </c>
      <c r="AH27" s="44">
        <v>126.74205000000002</v>
      </c>
      <c r="AI27" s="44">
        <v>51.981299999999997</v>
      </c>
      <c r="AJ27" s="44">
        <v>2.3080500000000006</v>
      </c>
      <c r="AK27" s="44">
        <v>17.0595</v>
      </c>
      <c r="AL27" s="44">
        <v>1.8063000000000002</v>
      </c>
      <c r="AM27" s="44">
        <v>2.7094500000000004</v>
      </c>
      <c r="AN27" s="44">
        <v>20.772449999999999</v>
      </c>
      <c r="AO27" s="44">
        <v>1.7059500000000003</v>
      </c>
      <c r="AP27" s="44">
        <v>3.2112000000000003</v>
      </c>
    </row>
    <row r="28" spans="1:45">
      <c r="A28" t="s">
        <v>185</v>
      </c>
      <c r="B28" t="s">
        <v>186</v>
      </c>
      <c r="C28" t="s">
        <v>187</v>
      </c>
      <c r="D28" t="s">
        <v>188</v>
      </c>
      <c r="E28">
        <v>38</v>
      </c>
      <c r="F28" s="42">
        <v>1.42</v>
      </c>
      <c r="G28">
        <v>106</v>
      </c>
      <c r="H28" s="42">
        <v>12.7</v>
      </c>
      <c r="J28" s="7">
        <v>69.045073896807295</v>
      </c>
      <c r="K28" s="7">
        <v>0.33927442346579195</v>
      </c>
      <c r="L28" s="7">
        <v>16.320868872915931</v>
      </c>
      <c r="M28" s="7">
        <v>2.1944703059147641</v>
      </c>
      <c r="N28" s="7">
        <v>2.1667469010432684E-2</v>
      </c>
      <c r="O28" s="7">
        <v>0.26680607205636725</v>
      </c>
      <c r="P28" s="7">
        <v>2.2868005039170844</v>
      </c>
      <c r="Q28" s="7">
        <v>4.6581609430733852</v>
      </c>
      <c r="R28" s="7">
        <v>4.0769838353885914</v>
      </c>
      <c r="S28" s="7">
        <v>0.17605832965593149</v>
      </c>
      <c r="T28" s="7">
        <v>1.0674092122055785</v>
      </c>
      <c r="U28" s="7">
        <v>99.386164652205565</v>
      </c>
      <c r="V28" s="7">
        <f t="shared" si="0"/>
        <v>8.7351447784619758</v>
      </c>
      <c r="W28" s="7"/>
      <c r="X28" s="44">
        <v>57.1995</v>
      </c>
      <c r="Y28" s="44">
        <v>75.061800000000005</v>
      </c>
      <c r="Z28" s="44">
        <v>717.6028500000001</v>
      </c>
      <c r="AA28" s="44">
        <v>19.869300000000003</v>
      </c>
      <c r="AB28" s="44">
        <v>337.07565000000005</v>
      </c>
      <c r="AC28" s="44">
        <v>17.862300000000001</v>
      </c>
      <c r="AD28" s="44">
        <v>25.388550000000002</v>
      </c>
      <c r="AE28" s="44">
        <v>9.5332500000000007</v>
      </c>
      <c r="AF28" s="44">
        <v>2075.0373</v>
      </c>
      <c r="AG28" s="44">
        <v>66.331350000000015</v>
      </c>
      <c r="AH28" s="44">
        <v>120.11895000000001</v>
      </c>
      <c r="AI28" s="44">
        <v>47.46555</v>
      </c>
      <c r="AJ28" s="44">
        <v>0.40140000000000003</v>
      </c>
      <c r="AK28" s="44">
        <v>12.94515</v>
      </c>
      <c r="AL28" s="44">
        <v>1.9066500000000002</v>
      </c>
      <c r="AM28" s="44">
        <v>3.0104999999999995</v>
      </c>
      <c r="AN28" s="44">
        <v>18.966149999999999</v>
      </c>
      <c r="AO28" s="44">
        <v>3.0104999999999995</v>
      </c>
      <c r="AP28" s="44">
        <v>2.50875</v>
      </c>
    </row>
    <row r="29" spans="1:45">
      <c r="A29" s="2" t="s">
        <v>197</v>
      </c>
      <c r="B29" t="s">
        <v>198</v>
      </c>
      <c r="C29" s="2" t="s">
        <v>464</v>
      </c>
      <c r="D29" s="2" t="s">
        <v>199</v>
      </c>
      <c r="E29" s="4">
        <v>38</v>
      </c>
      <c r="F29" s="42">
        <v>8.3819999999999997</v>
      </c>
      <c r="G29">
        <v>106</v>
      </c>
      <c r="H29" s="42">
        <v>4.4400000000000004</v>
      </c>
      <c r="J29" s="7">
        <v>70.477532861476234</v>
      </c>
      <c r="K29" s="7">
        <v>0.32310616784630936</v>
      </c>
      <c r="L29" s="7">
        <v>15.54948432760364</v>
      </c>
      <c r="M29" s="7">
        <v>2.2819373104145599</v>
      </c>
      <c r="N29" s="7">
        <v>7.0679474216380184E-2</v>
      </c>
      <c r="O29" s="7">
        <v>0.39378564206268957</v>
      </c>
      <c r="P29" s="7">
        <v>2.0497047522750247</v>
      </c>
      <c r="Q29" s="7">
        <v>4.0792153690596562</v>
      </c>
      <c r="R29" s="7">
        <v>4.4830980788675427</v>
      </c>
      <c r="S29" s="7">
        <v>0.15145601617795751</v>
      </c>
      <c r="T29" s="7">
        <v>0.96</v>
      </c>
      <c r="U29" s="7">
        <v>99.86</v>
      </c>
      <c r="V29" s="7">
        <f t="shared" si="0"/>
        <v>8.562313447927199</v>
      </c>
      <c r="W29" s="4"/>
      <c r="X29" s="4">
        <v>52</v>
      </c>
      <c r="Y29" s="4">
        <v>105</v>
      </c>
      <c r="Z29" s="4">
        <v>472</v>
      </c>
      <c r="AA29" s="4">
        <v>22</v>
      </c>
      <c r="AB29" s="4">
        <v>247</v>
      </c>
      <c r="AC29" s="4">
        <v>24</v>
      </c>
      <c r="AD29" s="4">
        <v>23</v>
      </c>
      <c r="AE29" s="4">
        <v>25</v>
      </c>
      <c r="AF29" s="4">
        <v>1700</v>
      </c>
      <c r="AG29" s="4">
        <v>76</v>
      </c>
      <c r="AH29" s="4">
        <v>112</v>
      </c>
      <c r="AI29" s="4">
        <v>54</v>
      </c>
      <c r="AJ29" s="4">
        <v>6</v>
      </c>
      <c r="AK29" s="4">
        <v>45</v>
      </c>
      <c r="AL29" s="4"/>
      <c r="AM29" s="4" t="s">
        <v>167</v>
      </c>
      <c r="AN29" s="4">
        <v>18</v>
      </c>
      <c r="AO29" s="4">
        <v>3</v>
      </c>
      <c r="AP29" s="44"/>
    </row>
    <row r="30" spans="1:45">
      <c r="A30" s="2" t="s">
        <v>215</v>
      </c>
      <c r="B30" s="6" t="s">
        <v>211</v>
      </c>
      <c r="C30" s="2" t="s">
        <v>424</v>
      </c>
      <c r="D30" s="2" t="s">
        <v>362</v>
      </c>
      <c r="E30" s="4">
        <v>37</v>
      </c>
      <c r="F30" s="42">
        <v>57.58</v>
      </c>
      <c r="G30">
        <v>106</v>
      </c>
      <c r="H30" s="42">
        <v>13.06</v>
      </c>
      <c r="I30" s="2"/>
      <c r="J30" s="7">
        <v>71.590406652469326</v>
      </c>
      <c r="K30" s="7">
        <v>0.27224520839671434</v>
      </c>
      <c r="L30" s="7">
        <v>15.528060034479262</v>
      </c>
      <c r="M30" s="7">
        <v>1.159562924652672</v>
      </c>
      <c r="N30" s="7">
        <v>0.3327441435959842</v>
      </c>
      <c r="O30" s="7">
        <v>4.0332623466179898E-2</v>
      </c>
      <c r="P30" s="7">
        <v>1.8553006794442755</v>
      </c>
      <c r="Q30" s="7">
        <v>4.2349254639488896</v>
      </c>
      <c r="R30" s="7">
        <v>4.214759152215799</v>
      </c>
      <c r="S30" s="7">
        <v>0.20166311733089951</v>
      </c>
      <c r="T30" s="192">
        <v>0.82</v>
      </c>
      <c r="U30" s="7">
        <v>99.43</v>
      </c>
      <c r="V30" s="6">
        <f>R30+Q30</f>
        <v>8.4496846161646886</v>
      </c>
      <c r="X30" s="44">
        <v>16</v>
      </c>
      <c r="Y30" s="44">
        <v>81</v>
      </c>
      <c r="Z30" s="44">
        <v>581</v>
      </c>
      <c r="AA30" s="44">
        <v>18</v>
      </c>
      <c r="AB30" s="44">
        <v>284</v>
      </c>
      <c r="AC30" s="44">
        <v>18</v>
      </c>
      <c r="AD30" s="44">
        <v>21</v>
      </c>
      <c r="AE30" s="44" t="s">
        <v>166</v>
      </c>
      <c r="AF30" s="44">
        <v>1950</v>
      </c>
      <c r="AG30" s="44">
        <v>90</v>
      </c>
      <c r="AH30" s="44">
        <v>142</v>
      </c>
      <c r="AI30" s="44">
        <v>84</v>
      </c>
      <c r="AJ30" s="44" t="s">
        <v>166</v>
      </c>
      <c r="AK30" s="44">
        <v>8</v>
      </c>
      <c r="AL30" s="44" t="s">
        <v>165</v>
      </c>
      <c r="AM30" s="44" t="s">
        <v>167</v>
      </c>
      <c r="AN30" s="44">
        <v>13</v>
      </c>
      <c r="AO30" s="44">
        <v>3</v>
      </c>
      <c r="AR30" s="44"/>
      <c r="AS30" s="58"/>
    </row>
    <row r="31" spans="1:45">
      <c r="A31" s="2" t="s">
        <v>168</v>
      </c>
      <c r="B31" t="s">
        <v>161</v>
      </c>
      <c r="C31" s="2" t="s">
        <v>169</v>
      </c>
      <c r="D31" s="2" t="s">
        <v>170</v>
      </c>
      <c r="E31" s="4">
        <v>38</v>
      </c>
      <c r="F31" s="42">
        <v>0.2</v>
      </c>
      <c r="G31">
        <v>106</v>
      </c>
      <c r="H31" s="42">
        <v>15.68</v>
      </c>
      <c r="I31" s="2"/>
      <c r="J31" s="7">
        <v>76.429481346678799</v>
      </c>
      <c r="K31" s="7">
        <v>0.1208371246587807</v>
      </c>
      <c r="L31" s="7">
        <v>13.19138610858356</v>
      </c>
      <c r="M31" s="7">
        <v>0.70488322717622076</v>
      </c>
      <c r="N31" s="7">
        <v>4.02790415529269E-2</v>
      </c>
      <c r="O31" s="7">
        <v>0.25174400970579314</v>
      </c>
      <c r="P31" s="7">
        <v>0.55383682135274492</v>
      </c>
      <c r="Q31" s="7">
        <v>3.4337882923870184</v>
      </c>
      <c r="R31" s="7">
        <v>4.762996663633607</v>
      </c>
      <c r="S31" s="7">
        <v>0.11076736427054898</v>
      </c>
      <c r="T31" s="7">
        <v>0.69</v>
      </c>
      <c r="U31" s="7">
        <v>99.6</v>
      </c>
      <c r="V31" s="7">
        <f>Q31+R31</f>
        <v>8.1967849560206254</v>
      </c>
      <c r="W31" s="4"/>
      <c r="X31" s="44">
        <v>16</v>
      </c>
      <c r="Y31" s="44">
        <v>82</v>
      </c>
      <c r="Z31" s="44">
        <v>105</v>
      </c>
      <c r="AA31" s="44">
        <v>10</v>
      </c>
      <c r="AB31" s="44">
        <v>89</v>
      </c>
      <c r="AC31" s="44">
        <v>12</v>
      </c>
      <c r="AD31" s="44">
        <v>22</v>
      </c>
      <c r="AE31" s="44" t="s">
        <v>165</v>
      </c>
      <c r="AF31" s="44">
        <v>876</v>
      </c>
      <c r="AG31" s="44">
        <v>17</v>
      </c>
      <c r="AH31" s="44">
        <v>39</v>
      </c>
      <c r="AI31" s="44">
        <v>31</v>
      </c>
      <c r="AJ31" s="44" t="s">
        <v>166</v>
      </c>
      <c r="AK31" s="44">
        <v>5</v>
      </c>
      <c r="AL31" s="44" t="s">
        <v>165</v>
      </c>
      <c r="AM31" s="44" t="s">
        <v>167</v>
      </c>
      <c r="AN31" s="44">
        <v>10</v>
      </c>
      <c r="AO31" s="44">
        <v>2</v>
      </c>
      <c r="AP31" s="44"/>
    </row>
    <row r="32" spans="1:45">
      <c r="A32" s="2" t="s">
        <v>213</v>
      </c>
      <c r="B32" t="s">
        <v>211</v>
      </c>
      <c r="C32" s="2" t="s">
        <v>214</v>
      </c>
      <c r="D32" s="2" t="s">
        <v>170</v>
      </c>
      <c r="E32" s="4">
        <v>38</v>
      </c>
      <c r="F32" s="42">
        <v>0.22</v>
      </c>
      <c r="G32">
        <v>106</v>
      </c>
      <c r="H32" s="42">
        <v>16.27</v>
      </c>
      <c r="I32" s="2"/>
      <c r="J32" s="7">
        <v>76.697803315366627</v>
      </c>
      <c r="K32" s="7">
        <v>0.11174514390318316</v>
      </c>
      <c r="L32" s="7">
        <v>13.2062442794671</v>
      </c>
      <c r="M32" s="7">
        <v>0.70094681175633067</v>
      </c>
      <c r="N32" s="7">
        <v>4.0634597782975693E-2</v>
      </c>
      <c r="O32" s="7">
        <v>0.24380758669785416</v>
      </c>
      <c r="P32" s="7">
        <v>0.55872571951591588</v>
      </c>
      <c r="Q32" s="7">
        <v>3.4336235126614461</v>
      </c>
      <c r="R32" s="7">
        <v>4.8050411878368759</v>
      </c>
      <c r="S32" s="7">
        <v>9.1427845011695305E-2</v>
      </c>
      <c r="T32" s="7">
        <v>1.56</v>
      </c>
      <c r="U32" s="7">
        <v>99.89</v>
      </c>
      <c r="V32" s="7">
        <f>Q32+R32</f>
        <v>8.2386647004983224</v>
      </c>
      <c r="W32" s="4"/>
      <c r="X32" s="44">
        <v>24</v>
      </c>
      <c r="Y32" s="44">
        <v>88</v>
      </c>
      <c r="Z32" s="44">
        <v>44</v>
      </c>
      <c r="AA32" s="44">
        <v>10</v>
      </c>
      <c r="AB32" s="44">
        <v>92</v>
      </c>
      <c r="AC32" s="44">
        <v>14</v>
      </c>
      <c r="AD32" s="44">
        <v>22</v>
      </c>
      <c r="AE32" s="44" t="s">
        <v>165</v>
      </c>
      <c r="AF32" s="44">
        <v>597</v>
      </c>
      <c r="AG32" s="44">
        <v>31</v>
      </c>
      <c r="AH32" s="44">
        <v>58</v>
      </c>
      <c r="AI32" s="44">
        <v>32</v>
      </c>
      <c r="AJ32" s="44" t="s">
        <v>166</v>
      </c>
      <c r="AK32" s="44" t="s">
        <v>167</v>
      </c>
      <c r="AL32" s="44" t="s">
        <v>165</v>
      </c>
      <c r="AM32" s="44" t="s">
        <v>167</v>
      </c>
      <c r="AN32" s="44">
        <v>10</v>
      </c>
      <c r="AO32" s="44">
        <v>2</v>
      </c>
      <c r="AP32" s="44"/>
    </row>
    <row r="33" spans="1:42">
      <c r="A33" s="2" t="s">
        <v>210</v>
      </c>
      <c r="B33" t="s">
        <v>211</v>
      </c>
      <c r="C33" s="2" t="s">
        <v>212</v>
      </c>
      <c r="D33" s="2" t="s">
        <v>163</v>
      </c>
      <c r="E33" s="4">
        <v>38</v>
      </c>
      <c r="F33" s="42">
        <v>2.95</v>
      </c>
      <c r="G33">
        <v>106</v>
      </c>
      <c r="H33" s="42">
        <v>10.95</v>
      </c>
      <c r="I33" s="2"/>
      <c r="J33" s="7">
        <v>76.870092891760891</v>
      </c>
      <c r="K33" s="7">
        <v>0.13097132471728593</v>
      </c>
      <c r="L33" s="7">
        <v>12.593396607431339</v>
      </c>
      <c r="M33" s="7">
        <v>0.86642568659127617</v>
      </c>
      <c r="N33" s="7">
        <v>5.0373586429725364E-2</v>
      </c>
      <c r="O33" s="7">
        <v>0.11082189014539578</v>
      </c>
      <c r="P33" s="7">
        <v>0.78582794830371561</v>
      </c>
      <c r="Q33" s="7">
        <v>3.6873465266558965</v>
      </c>
      <c r="R33" s="7">
        <v>4.5739216478190627</v>
      </c>
      <c r="S33" s="7">
        <v>0.11082189014539578</v>
      </c>
      <c r="T33" s="7">
        <v>0.74</v>
      </c>
      <c r="U33" s="7">
        <v>99.78</v>
      </c>
      <c r="V33" s="7">
        <f>Q33+R33</f>
        <v>8.2612681744749601</v>
      </c>
      <c r="W33" s="4"/>
      <c r="X33" s="44">
        <v>27</v>
      </c>
      <c r="Y33" s="44">
        <v>87</v>
      </c>
      <c r="Z33" s="44">
        <v>70</v>
      </c>
      <c r="AA33" s="44">
        <v>16</v>
      </c>
      <c r="AB33" s="44">
        <v>95</v>
      </c>
      <c r="AC33" s="44">
        <v>14</v>
      </c>
      <c r="AD33" s="44">
        <v>24</v>
      </c>
      <c r="AE33" s="44" t="s">
        <v>165</v>
      </c>
      <c r="AF33" s="44">
        <v>554</v>
      </c>
      <c r="AG33" s="44">
        <v>26</v>
      </c>
      <c r="AH33" s="44">
        <v>51</v>
      </c>
      <c r="AI33" s="44">
        <v>18</v>
      </c>
      <c r="AJ33" s="44" t="s">
        <v>166</v>
      </c>
      <c r="AK33" s="44" t="s">
        <v>167</v>
      </c>
      <c r="AL33" s="44" t="s">
        <v>165</v>
      </c>
      <c r="AM33" s="44" t="s">
        <v>167</v>
      </c>
      <c r="AN33" s="44">
        <v>10</v>
      </c>
      <c r="AO33" s="44">
        <v>2</v>
      </c>
      <c r="AP33" s="44"/>
    </row>
    <row r="34" spans="1:42">
      <c r="A34" s="117" t="s">
        <v>160</v>
      </c>
      <c r="B34" s="85" t="s">
        <v>161</v>
      </c>
      <c r="C34" s="117" t="s">
        <v>162</v>
      </c>
      <c r="D34" s="117" t="s">
        <v>163</v>
      </c>
      <c r="E34" s="86">
        <v>38</v>
      </c>
      <c r="F34" s="47">
        <v>3.06</v>
      </c>
      <c r="G34" s="85">
        <v>106</v>
      </c>
      <c r="H34" s="47">
        <v>11.27</v>
      </c>
      <c r="I34" s="117"/>
      <c r="J34" s="132">
        <v>77.799364085999798</v>
      </c>
      <c r="K34" s="132">
        <v>0.11071060866054305</v>
      </c>
      <c r="L34" s="132">
        <v>12.278812960532957</v>
      </c>
      <c r="M34" s="132">
        <v>0.68439285353790258</v>
      </c>
      <c r="N34" s="132">
        <v>5.0323003936610482E-2</v>
      </c>
      <c r="O34" s="132" t="s">
        <v>164</v>
      </c>
      <c r="P34" s="132">
        <v>0.74478045826183503</v>
      </c>
      <c r="Q34" s="132">
        <v>3.5226102755627333</v>
      </c>
      <c r="R34" s="132">
        <v>4.4183597456343993</v>
      </c>
      <c r="S34" s="132">
        <v>0.10064600787322096</v>
      </c>
      <c r="T34" s="132">
        <v>0.64</v>
      </c>
      <c r="U34" s="132">
        <v>99.71</v>
      </c>
      <c r="V34" s="132">
        <f>Q34+R34</f>
        <v>7.940970021197133</v>
      </c>
      <c r="W34" s="86"/>
      <c r="X34" s="133">
        <v>17</v>
      </c>
      <c r="Y34" s="133">
        <v>82</v>
      </c>
      <c r="Z34" s="133">
        <v>107</v>
      </c>
      <c r="AA34" s="133">
        <v>9</v>
      </c>
      <c r="AB34" s="133">
        <v>85</v>
      </c>
      <c r="AC34" s="133">
        <v>12</v>
      </c>
      <c r="AD34" s="133">
        <v>21</v>
      </c>
      <c r="AE34" s="133" t="s">
        <v>165</v>
      </c>
      <c r="AF34" s="133">
        <v>861</v>
      </c>
      <c r="AG34" s="133">
        <v>18</v>
      </c>
      <c r="AH34" s="133">
        <v>38</v>
      </c>
      <c r="AI34" s="133">
        <v>23</v>
      </c>
      <c r="AJ34" s="133" t="s">
        <v>166</v>
      </c>
      <c r="AK34" s="133">
        <v>5</v>
      </c>
      <c r="AL34" s="133" t="s">
        <v>165</v>
      </c>
      <c r="AM34" s="133" t="s">
        <v>167</v>
      </c>
      <c r="AN34" s="133">
        <v>9</v>
      </c>
      <c r="AO34" s="133">
        <v>2</v>
      </c>
      <c r="AP34" s="133"/>
    </row>
    <row r="35" spans="1:42">
      <c r="A35" s="85" t="s">
        <v>816</v>
      </c>
      <c r="B35" s="85"/>
      <c r="C35" s="85"/>
      <c r="D35" s="178" t="s">
        <v>1030</v>
      </c>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5"/>
    </row>
  </sheetData>
  <sortState xmlns:xlrd2="http://schemas.microsoft.com/office/spreadsheetml/2017/richdata2" ref="A5:HD34">
    <sortCondition ref="J5:J34"/>
  </sortState>
  <mergeCells count="2">
    <mergeCell ref="E3:F3"/>
    <mergeCell ref="G3:H3"/>
  </mergeCells>
  <pageMargins left="0.25" right="0.25" top="1" bottom="1" header="0.5" footer="0.5"/>
  <pageSetup scale="57" orientation="landscape" horizontalDpi="4294967292" verticalDpi="4294967292"/>
  <headerFooter>
    <oddFooter>&amp;L&amp;K000000Page &amp;P&amp;C&amp;K000000File S2D. Compositions , Tracy Volcano</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I23"/>
  <sheetViews>
    <sheetView zoomScale="130" zoomScaleNormal="130" workbookViewId="0">
      <selection activeCell="H4" sqref="H4"/>
    </sheetView>
  </sheetViews>
  <sheetFormatPr defaultColWidth="11.42578125" defaultRowHeight="12.75"/>
  <cols>
    <col min="1" max="1" width="6.85546875" customWidth="1"/>
    <col min="2" max="2" width="6" customWidth="1"/>
    <col min="3" max="3" width="21.28515625" customWidth="1"/>
    <col min="4" max="4" width="13.28515625" customWidth="1"/>
    <col min="5" max="5" width="7.28515625" customWidth="1"/>
    <col min="6" max="6" width="4" customWidth="1"/>
    <col min="7" max="7" width="6" customWidth="1"/>
    <col min="8" max="8" width="4" customWidth="1"/>
    <col min="9" max="9" width="6" customWidth="1"/>
    <col min="10" max="10" width="1.7109375" customWidth="1"/>
    <col min="11" max="11" width="5.85546875" customWidth="1"/>
    <col min="12" max="12" width="4.28515625" customWidth="1"/>
    <col min="13" max="13" width="5.7109375" bestFit="1" customWidth="1"/>
    <col min="14" max="14" width="6.140625" bestFit="1" customWidth="1"/>
    <col min="15" max="16" width="5.42578125" bestFit="1" customWidth="1"/>
    <col min="17" max="17" width="5.140625" bestFit="1" customWidth="1"/>
    <col min="18" max="18" width="5.28515625" bestFit="1" customWidth="1"/>
    <col min="19" max="19" width="4.42578125" bestFit="1" customWidth="1"/>
    <col min="20" max="20" width="5" bestFit="1" customWidth="1"/>
    <col min="21" max="21" width="4.42578125" bestFit="1" customWidth="1"/>
    <col min="22" max="22" width="6.42578125" customWidth="1"/>
    <col min="23" max="23" width="6.28515625" customWidth="1"/>
    <col min="24" max="24" width="1.85546875" customWidth="1"/>
    <col min="25" max="26" width="4.140625" bestFit="1" customWidth="1"/>
    <col min="27" max="27" width="5.140625" bestFit="1" customWidth="1"/>
    <col min="28" max="28" width="4.28515625" customWidth="1"/>
    <col min="29" max="29" width="4.140625" bestFit="1" customWidth="1"/>
    <col min="30" max="30" width="3.28515625" bestFit="1" customWidth="1"/>
    <col min="31" max="31" width="3.28515625" customWidth="1"/>
    <col min="32" max="32" width="3.140625" bestFit="1" customWidth="1"/>
    <col min="33" max="33" width="5.140625" bestFit="1" customWidth="1"/>
    <col min="34" max="34" width="3.140625" bestFit="1" customWidth="1"/>
    <col min="35" max="35" width="4" bestFit="1" customWidth="1"/>
    <col min="36" max="37" width="3.42578125" bestFit="1" customWidth="1"/>
    <col min="38" max="38" width="4" bestFit="1" customWidth="1"/>
    <col min="39" max="39" width="2.42578125" bestFit="1" customWidth="1"/>
    <col min="40" max="40" width="3.140625" bestFit="1" customWidth="1"/>
    <col min="41" max="42" width="3.42578125" customWidth="1"/>
    <col min="43" max="43" width="3.28515625" customWidth="1"/>
  </cols>
  <sheetData>
    <row r="1" spans="1:217" ht="16.5" thickBot="1">
      <c r="A1" s="120" t="s">
        <v>1015</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row>
    <row r="2" spans="1:217" ht="13.5" thickTop="1">
      <c r="C2" s="149" t="s">
        <v>949</v>
      </c>
    </row>
    <row r="3" spans="1:217" s="10" customFormat="1" ht="14.25">
      <c r="A3" s="9" t="s">
        <v>0</v>
      </c>
      <c r="E3" s="12" t="s">
        <v>95</v>
      </c>
      <c r="F3" s="279" t="s">
        <v>300</v>
      </c>
      <c r="G3" s="279"/>
      <c r="H3" s="279" t="s">
        <v>301</v>
      </c>
      <c r="I3" s="279"/>
      <c r="J3" s="13"/>
      <c r="K3" s="14"/>
      <c r="L3" s="15" t="s">
        <v>98</v>
      </c>
      <c r="M3" s="14"/>
      <c r="N3" s="14"/>
      <c r="O3" s="14"/>
      <c r="P3" s="14"/>
      <c r="Q3" s="14"/>
      <c r="R3" s="14"/>
      <c r="S3" s="14"/>
      <c r="T3" s="14"/>
      <c r="U3" s="14"/>
      <c r="V3" s="14"/>
      <c r="W3" s="14"/>
      <c r="X3" s="14"/>
      <c r="Y3" s="16"/>
      <c r="Z3" s="16"/>
      <c r="AA3" s="16"/>
      <c r="AB3" s="16"/>
      <c r="AC3" s="16"/>
      <c r="AD3" s="16"/>
      <c r="AE3" s="16"/>
      <c r="AF3" s="16"/>
      <c r="AG3" s="16"/>
      <c r="AH3" s="16"/>
      <c r="AI3" s="16"/>
      <c r="AJ3" s="16"/>
      <c r="AK3" s="16"/>
      <c r="AL3" s="16"/>
      <c r="AM3" s="16"/>
      <c r="AN3" s="16"/>
      <c r="AO3" s="16"/>
      <c r="AP3" s="16"/>
      <c r="AQ3" s="16"/>
    </row>
    <row r="4" spans="1:217" s="18" customFormat="1" ht="14.25">
      <c r="A4" s="17" t="s">
        <v>99</v>
      </c>
      <c r="B4" s="18" t="s">
        <v>100</v>
      </c>
      <c r="C4" s="18" t="s">
        <v>101</v>
      </c>
      <c r="D4" s="18" t="s">
        <v>102</v>
      </c>
      <c r="E4" s="19" t="s">
        <v>817</v>
      </c>
      <c r="F4" s="18" t="s">
        <v>104</v>
      </c>
      <c r="G4" s="20" t="s">
        <v>105</v>
      </c>
      <c r="H4" s="21" t="s">
        <v>104</v>
      </c>
      <c r="I4" s="20" t="s">
        <v>105</v>
      </c>
      <c r="J4" s="22"/>
      <c r="K4" s="23" t="s">
        <v>106</v>
      </c>
      <c r="L4" s="22" t="s">
        <v>107</v>
      </c>
      <c r="M4" s="22" t="s">
        <v>108</v>
      </c>
      <c r="N4" s="22" t="s">
        <v>109</v>
      </c>
      <c r="O4" s="22" t="s">
        <v>2</v>
      </c>
      <c r="P4" s="22" t="s">
        <v>3</v>
      </c>
      <c r="Q4" s="22" t="s">
        <v>4</v>
      </c>
      <c r="R4" s="22" t="s">
        <v>110</v>
      </c>
      <c r="S4" s="22" t="s">
        <v>111</v>
      </c>
      <c r="T4" s="22" t="s">
        <v>112</v>
      </c>
      <c r="U4" s="22" t="s">
        <v>113</v>
      </c>
      <c r="V4" s="22" t="s">
        <v>114</v>
      </c>
      <c r="W4" s="22" t="s">
        <v>93</v>
      </c>
      <c r="X4" s="22"/>
      <c r="Y4" s="24" t="s">
        <v>11</v>
      </c>
      <c r="Z4" s="24" t="s">
        <v>14</v>
      </c>
      <c r="AA4" s="24" t="s">
        <v>16</v>
      </c>
      <c r="AB4" s="24" t="s">
        <v>17</v>
      </c>
      <c r="AC4" s="24" t="s">
        <v>18</v>
      </c>
      <c r="AD4" s="24" t="s">
        <v>19</v>
      </c>
      <c r="AE4" s="24" t="s">
        <v>26</v>
      </c>
      <c r="AF4" s="24" t="s">
        <v>24</v>
      </c>
      <c r="AG4" s="24" t="s">
        <v>13</v>
      </c>
      <c r="AH4" s="24" t="s">
        <v>21</v>
      </c>
      <c r="AI4" s="24" t="s">
        <v>22</v>
      </c>
      <c r="AJ4" s="24" t="s">
        <v>23</v>
      </c>
      <c r="AK4" s="24" t="s">
        <v>10</v>
      </c>
      <c r="AL4" s="24" t="s">
        <v>8</v>
      </c>
      <c r="AM4" s="24" t="s">
        <v>25</v>
      </c>
      <c r="AN4" s="24" t="s">
        <v>7</v>
      </c>
      <c r="AO4" s="24" t="s">
        <v>12</v>
      </c>
      <c r="AP4" s="24" t="s">
        <v>6</v>
      </c>
      <c r="AQ4" s="25" t="s">
        <v>9</v>
      </c>
    </row>
    <row r="5" spans="1:217" s="10" customFormat="1">
      <c r="A5" s="26" t="s">
        <v>154</v>
      </c>
      <c r="B5" s="10" t="s">
        <v>118</v>
      </c>
      <c r="C5" s="10" t="s">
        <v>155</v>
      </c>
      <c r="D5" s="10" t="s">
        <v>120</v>
      </c>
      <c r="E5" s="27">
        <v>34.39</v>
      </c>
      <c r="F5" s="10">
        <v>38</v>
      </c>
      <c r="G5" s="28">
        <v>11.95</v>
      </c>
      <c r="H5" s="10">
        <v>106</v>
      </c>
      <c r="I5" s="28">
        <v>19.170000000000002</v>
      </c>
      <c r="J5" s="13"/>
      <c r="K5" s="13">
        <v>55.218788302410523</v>
      </c>
      <c r="L5" s="13">
        <v>1.2488757477874637</v>
      </c>
      <c r="M5" s="13">
        <v>17.830852486426124</v>
      </c>
      <c r="N5" s="13">
        <v>8.3496231992018348</v>
      </c>
      <c r="O5" s="13">
        <v>0.13370134320798699</v>
      </c>
      <c r="P5" s="13">
        <v>3.0631415386643037</v>
      </c>
      <c r="Q5" s="13">
        <v>7.5507869534502143</v>
      </c>
      <c r="R5" s="13">
        <v>3.5574687116930019</v>
      </c>
      <c r="S5" s="13">
        <v>2.3533244567845584</v>
      </c>
      <c r="T5" s="13">
        <v>0.49869347630696798</v>
      </c>
      <c r="U5" s="13">
        <v>2.6584682159329489</v>
      </c>
      <c r="V5" s="13">
        <v>99.805256215932971</v>
      </c>
      <c r="W5" s="13">
        <f t="shared" ref="W5:W22" si="0">R5+S5</f>
        <v>5.9107931684775608</v>
      </c>
      <c r="X5" s="13"/>
      <c r="Y5" s="16">
        <v>106.9</v>
      </c>
      <c r="Z5" s="16">
        <v>30.2</v>
      </c>
      <c r="AA5" s="16">
        <v>1080.9000000000001</v>
      </c>
      <c r="AB5" s="16">
        <v>24.6</v>
      </c>
      <c r="AC5" s="16">
        <v>228.8</v>
      </c>
      <c r="AD5" s="16">
        <v>11.3</v>
      </c>
      <c r="AE5" s="16">
        <v>11.6</v>
      </c>
      <c r="AF5" s="16">
        <v>6.1</v>
      </c>
      <c r="AG5" s="16">
        <v>1585.6</v>
      </c>
      <c r="AH5" s="16">
        <v>61</v>
      </c>
      <c r="AI5" s="16">
        <v>108.6</v>
      </c>
      <c r="AJ5" s="16">
        <v>50.1</v>
      </c>
      <c r="AK5" s="16">
        <v>55.800000000000004</v>
      </c>
      <c r="AL5" s="16">
        <v>194</v>
      </c>
      <c r="AM5" s="16">
        <v>1</v>
      </c>
      <c r="AN5" s="16">
        <v>16.899999999999999</v>
      </c>
      <c r="AO5" s="16">
        <v>19.5</v>
      </c>
      <c r="AP5" s="16">
        <v>21.794055608820713</v>
      </c>
      <c r="AQ5" s="16">
        <v>17.100000000000001</v>
      </c>
      <c r="AR5" s="29"/>
    </row>
    <row r="6" spans="1:217" s="10" customFormat="1">
      <c r="A6" s="26" t="s">
        <v>152</v>
      </c>
      <c r="B6" s="10" t="s">
        <v>118</v>
      </c>
      <c r="C6" s="10" t="s">
        <v>153</v>
      </c>
      <c r="D6" s="10" t="s">
        <v>120</v>
      </c>
      <c r="E6" s="27">
        <v>34.11</v>
      </c>
      <c r="F6" s="10">
        <v>38</v>
      </c>
      <c r="G6" s="28">
        <v>11.43</v>
      </c>
      <c r="H6" s="10">
        <v>106</v>
      </c>
      <c r="I6" s="28">
        <v>19</v>
      </c>
      <c r="J6" s="13"/>
      <c r="K6" s="13">
        <v>56.219574042813711</v>
      </c>
      <c r="L6" s="13">
        <v>0.95320058535653196</v>
      </c>
      <c r="M6" s="13">
        <v>16.970483827114027</v>
      </c>
      <c r="N6" s="13">
        <v>8.1171502205356827</v>
      </c>
      <c r="O6" s="13">
        <v>0.14599413055895799</v>
      </c>
      <c r="P6" s="13">
        <v>3.6153006736446005</v>
      </c>
      <c r="Q6" s="13">
        <v>6.8438408499269503</v>
      </c>
      <c r="R6" s="13">
        <v>3.7303637578857076</v>
      </c>
      <c r="S6" s="13">
        <v>2.472729041850648</v>
      </c>
      <c r="T6" s="13">
        <v>0.52194100354887496</v>
      </c>
      <c r="U6" s="13">
        <v>1.96742313323569</v>
      </c>
      <c r="V6" s="13">
        <v>99.590578133235695</v>
      </c>
      <c r="W6" s="13">
        <f t="shared" si="0"/>
        <v>6.2030927997363552</v>
      </c>
      <c r="X6" s="13"/>
      <c r="Y6" s="16">
        <v>94.8</v>
      </c>
      <c r="Z6" s="16">
        <v>30.7</v>
      </c>
      <c r="AA6" s="16">
        <v>1178</v>
      </c>
      <c r="AB6" s="16">
        <v>24.1</v>
      </c>
      <c r="AC6" s="16">
        <v>208.1</v>
      </c>
      <c r="AD6" s="16">
        <v>14.7</v>
      </c>
      <c r="AE6" s="16">
        <v>12.4</v>
      </c>
      <c r="AF6" s="16">
        <v>6.2</v>
      </c>
      <c r="AG6" s="16">
        <v>1755.4</v>
      </c>
      <c r="AH6" s="16">
        <v>63.4</v>
      </c>
      <c r="AI6" s="16">
        <v>120.9</v>
      </c>
      <c r="AJ6" s="16">
        <v>53.4</v>
      </c>
      <c r="AK6" s="16">
        <v>50.5</v>
      </c>
      <c r="AL6" s="16">
        <v>155</v>
      </c>
      <c r="AM6" s="16">
        <v>1.6</v>
      </c>
      <c r="AN6" s="16">
        <v>34.700000000000003</v>
      </c>
      <c r="AO6" s="16">
        <v>19.7</v>
      </c>
      <c r="AP6" s="16">
        <v>20.338255033557051</v>
      </c>
      <c r="AQ6" s="16">
        <v>17.7</v>
      </c>
      <c r="AR6" s="29"/>
    </row>
    <row r="7" spans="1:217" s="10" customFormat="1">
      <c r="A7" s="26" t="s">
        <v>150</v>
      </c>
      <c r="B7" s="10" t="s">
        <v>118</v>
      </c>
      <c r="C7" s="10" t="s">
        <v>151</v>
      </c>
      <c r="D7" s="10" t="s">
        <v>120</v>
      </c>
      <c r="E7" s="36">
        <v>29.89</v>
      </c>
      <c r="F7" s="10">
        <v>38</v>
      </c>
      <c r="G7" s="28">
        <v>11.6</v>
      </c>
      <c r="H7" s="10">
        <v>106</v>
      </c>
      <c r="I7" s="28">
        <v>19.04</v>
      </c>
      <c r="J7" s="13"/>
      <c r="K7" s="13">
        <v>57.002682130244239</v>
      </c>
      <c r="L7" s="13">
        <v>0.95432908625436097</v>
      </c>
      <c r="M7" s="13">
        <v>16.64906792653295</v>
      </c>
      <c r="N7" s="13">
        <v>7.6447362948953996</v>
      </c>
      <c r="O7" s="13">
        <v>0.111511972069783</v>
      </c>
      <c r="P7" s="13">
        <v>3.3968513350726535</v>
      </c>
      <c r="Q7" s="13">
        <v>6.3317725882590912</v>
      </c>
      <c r="R7" s="13">
        <v>3.7621111865064987</v>
      </c>
      <c r="S7" s="13">
        <v>3.001673388680826</v>
      </c>
      <c r="T7" s="13">
        <v>0.46451081084099599</v>
      </c>
      <c r="U7" s="13">
        <v>1.952301719356802</v>
      </c>
      <c r="V7" s="13">
        <v>99.319246719356784</v>
      </c>
      <c r="W7" s="13">
        <f t="shared" si="0"/>
        <v>6.7637845751873247</v>
      </c>
      <c r="X7" s="13"/>
      <c r="Y7" s="16">
        <v>94.5</v>
      </c>
      <c r="Z7" s="16">
        <v>57.300000000000004</v>
      </c>
      <c r="AA7" s="16">
        <v>1251.5</v>
      </c>
      <c r="AB7" s="16">
        <v>22.2</v>
      </c>
      <c r="AC7" s="16">
        <v>216</v>
      </c>
      <c r="AD7" s="16">
        <v>14.5</v>
      </c>
      <c r="AE7" s="16">
        <v>12.6</v>
      </c>
      <c r="AF7" s="16">
        <v>6.9</v>
      </c>
      <c r="AG7" s="16">
        <v>1761.2</v>
      </c>
      <c r="AH7" s="16">
        <v>65.8</v>
      </c>
      <c r="AI7" s="16">
        <v>127</v>
      </c>
      <c r="AJ7" s="16">
        <v>53.800000000000004</v>
      </c>
      <c r="AK7" s="16">
        <v>52.2</v>
      </c>
      <c r="AL7" s="16">
        <v>164.9</v>
      </c>
      <c r="AM7" s="16">
        <v>3.5</v>
      </c>
      <c r="AN7" s="16">
        <v>18.399999999999999</v>
      </c>
      <c r="AO7" s="16">
        <v>18.100000000000001</v>
      </c>
      <c r="AP7" s="16">
        <v>19.851390220517739</v>
      </c>
      <c r="AQ7" s="16">
        <v>17.7</v>
      </c>
      <c r="AR7" s="29"/>
    </row>
    <row r="8" spans="1:217" s="10" customFormat="1">
      <c r="A8" s="26" t="s">
        <v>147</v>
      </c>
      <c r="B8" s="10" t="s">
        <v>118</v>
      </c>
      <c r="C8" s="10" t="s">
        <v>148</v>
      </c>
      <c r="D8" s="10" t="s">
        <v>120</v>
      </c>
      <c r="E8" s="35" t="s">
        <v>149</v>
      </c>
      <c r="F8" s="10">
        <v>38</v>
      </c>
      <c r="G8" s="28">
        <v>11.94</v>
      </c>
      <c r="H8" s="10">
        <v>106</v>
      </c>
      <c r="I8" s="28">
        <v>19.18</v>
      </c>
      <c r="J8" s="13"/>
      <c r="K8" s="13">
        <v>59.566523663225404</v>
      </c>
      <c r="L8" s="13">
        <v>0.83766068022671902</v>
      </c>
      <c r="M8" s="13">
        <v>16.628693297040101</v>
      </c>
      <c r="N8" s="13">
        <v>6.6016661270520149</v>
      </c>
      <c r="O8" s="13">
        <v>0.10019521990524601</v>
      </c>
      <c r="P8" s="13">
        <v>2.8449611797107721</v>
      </c>
      <c r="Q8" s="13">
        <v>5.520976545031032</v>
      </c>
      <c r="R8" s="13">
        <v>3.2369653876953399</v>
      </c>
      <c r="S8" s="13">
        <v>3.387785022435815</v>
      </c>
      <c r="T8" s="13">
        <v>0.321217998516033</v>
      </c>
      <c r="U8" s="13">
        <v>2.2194821208384776</v>
      </c>
      <c r="V8" s="13">
        <v>99.046645120838477</v>
      </c>
      <c r="W8" s="13">
        <f t="shared" si="0"/>
        <v>6.6247504101311545</v>
      </c>
      <c r="X8" s="13"/>
      <c r="Y8" s="16">
        <v>79.7</v>
      </c>
      <c r="Z8" s="16">
        <v>56.1</v>
      </c>
      <c r="AA8" s="16">
        <v>853</v>
      </c>
      <c r="AB8" s="16">
        <v>19.8</v>
      </c>
      <c r="AC8" s="16">
        <v>175.7</v>
      </c>
      <c r="AD8" s="16">
        <v>8.3000000000000007</v>
      </c>
      <c r="AE8" s="16">
        <v>14.7</v>
      </c>
      <c r="AF8" s="16">
        <v>3.4</v>
      </c>
      <c r="AG8" s="16">
        <v>1433.9</v>
      </c>
      <c r="AH8" s="16">
        <v>40.700000000000003</v>
      </c>
      <c r="AI8" s="16">
        <v>79.400000000000006</v>
      </c>
      <c r="AJ8" s="16">
        <v>34.700000000000003</v>
      </c>
      <c r="AK8" s="16">
        <v>32</v>
      </c>
      <c r="AL8" s="16">
        <v>133.4</v>
      </c>
      <c r="AM8" s="16">
        <v>1.6</v>
      </c>
      <c r="AN8" s="16">
        <v>14.2</v>
      </c>
      <c r="AO8" s="16">
        <v>19.3</v>
      </c>
      <c r="AP8" s="16">
        <v>15.893096836049864</v>
      </c>
      <c r="AQ8" s="16">
        <v>13.9</v>
      </c>
      <c r="AR8" s="29"/>
    </row>
    <row r="9" spans="1:217" s="10" customFormat="1">
      <c r="A9" s="26" t="s">
        <v>130</v>
      </c>
      <c r="B9" s="10" t="s">
        <v>118</v>
      </c>
      <c r="C9" s="10" t="s">
        <v>131</v>
      </c>
      <c r="D9" s="10" t="s">
        <v>120</v>
      </c>
      <c r="E9" s="27"/>
      <c r="F9" s="10">
        <v>38</v>
      </c>
      <c r="G9" s="28">
        <v>11.47</v>
      </c>
      <c r="H9" s="29">
        <v>106</v>
      </c>
      <c r="I9" s="28">
        <v>20.81</v>
      </c>
      <c r="J9" s="13"/>
      <c r="K9" s="13">
        <v>59.61628800582583</v>
      </c>
      <c r="L9" s="13">
        <v>0.94032359201008697</v>
      </c>
      <c r="M9" s="13">
        <v>15.494979814918361</v>
      </c>
      <c r="N9" s="13">
        <v>6.2862998578532201</v>
      </c>
      <c r="O9" s="13">
        <v>0.108553521327111</v>
      </c>
      <c r="P9" s="13">
        <v>3.1999458003607746</v>
      </c>
      <c r="Q9" s="13">
        <v>5.6920718563956489</v>
      </c>
      <c r="R9" s="13">
        <v>3.8479719314354832</v>
      </c>
      <c r="S9" s="13">
        <v>3.32310008771434</v>
      </c>
      <c r="T9" s="13">
        <v>0.396548341066288</v>
      </c>
      <c r="U9" s="13">
        <v>0.75033280890714804</v>
      </c>
      <c r="V9" s="13">
        <v>98.906082808907158</v>
      </c>
      <c r="W9" s="13">
        <f t="shared" si="0"/>
        <v>7.1710720191498236</v>
      </c>
      <c r="X9" s="13"/>
      <c r="Y9" s="16">
        <v>102.5</v>
      </c>
      <c r="Z9" s="16">
        <v>64.2</v>
      </c>
      <c r="AA9" s="16">
        <v>993.9</v>
      </c>
      <c r="AB9" s="16">
        <v>21</v>
      </c>
      <c r="AC9" s="16">
        <v>257.3</v>
      </c>
      <c r="AD9" s="16">
        <v>13.4</v>
      </c>
      <c r="AE9" s="16">
        <v>17.2</v>
      </c>
      <c r="AF9" s="16">
        <v>10</v>
      </c>
      <c r="AG9" s="16">
        <v>1554.4</v>
      </c>
      <c r="AH9" s="16">
        <v>63.4</v>
      </c>
      <c r="AI9" s="16">
        <v>122.7</v>
      </c>
      <c r="AJ9" s="16">
        <v>53.300000000000004</v>
      </c>
      <c r="AK9" s="16">
        <v>59.7</v>
      </c>
      <c r="AL9" s="16">
        <v>141.5</v>
      </c>
      <c r="AM9" s="16">
        <v>4.2</v>
      </c>
      <c r="AN9" s="16">
        <v>90.4</v>
      </c>
      <c r="AO9" s="16">
        <v>19.8</v>
      </c>
      <c r="AP9" s="16">
        <v>42.568867924528298</v>
      </c>
      <c r="AQ9" s="16">
        <v>14.1</v>
      </c>
    </row>
    <row r="10" spans="1:217" s="10" customFormat="1">
      <c r="A10" s="26" t="s">
        <v>145</v>
      </c>
      <c r="B10" s="10" t="s">
        <v>118</v>
      </c>
      <c r="C10" s="26" t="s">
        <v>146</v>
      </c>
      <c r="D10" s="10" t="s">
        <v>120</v>
      </c>
      <c r="E10" s="27"/>
      <c r="F10" s="10">
        <v>38</v>
      </c>
      <c r="G10" s="28">
        <v>11.28</v>
      </c>
      <c r="H10" s="10">
        <v>106</v>
      </c>
      <c r="I10" s="28">
        <v>21.83</v>
      </c>
      <c r="J10" s="13"/>
      <c r="K10" s="13">
        <v>59.946121475718343</v>
      </c>
      <c r="L10" s="13">
        <v>0.85229890064862401</v>
      </c>
      <c r="M10" s="13">
        <v>15.939058241068611</v>
      </c>
      <c r="N10" s="13">
        <v>6.9695842918557966</v>
      </c>
      <c r="O10" s="13">
        <v>0.115919688180377</v>
      </c>
      <c r="P10" s="13">
        <v>3.2145265658840434</v>
      </c>
      <c r="Q10" s="13">
        <v>5.1914102502344299</v>
      </c>
      <c r="R10" s="13">
        <v>3.8799626056138452</v>
      </c>
      <c r="S10" s="13">
        <v>3.228925522266533</v>
      </c>
      <c r="T10" s="13">
        <v>0.35147003153015799</v>
      </c>
      <c r="U10" s="13">
        <v>1.1005135730007753</v>
      </c>
      <c r="V10" s="13">
        <v>99.689277573000766</v>
      </c>
      <c r="W10" s="13">
        <f t="shared" si="0"/>
        <v>7.1088881278803786</v>
      </c>
      <c r="X10" s="13"/>
      <c r="Y10" s="16">
        <v>88.9</v>
      </c>
      <c r="Z10" s="16">
        <v>56.6</v>
      </c>
      <c r="AA10" s="16">
        <v>887.4</v>
      </c>
      <c r="AB10" s="16">
        <v>20.6</v>
      </c>
      <c r="AC10" s="16">
        <v>203.8</v>
      </c>
      <c r="AD10" s="16">
        <v>11.1</v>
      </c>
      <c r="AE10" s="16">
        <v>14.1</v>
      </c>
      <c r="AF10" s="16">
        <v>5.4</v>
      </c>
      <c r="AG10" s="16">
        <v>1553.2</v>
      </c>
      <c r="AH10" s="16">
        <v>52.1</v>
      </c>
      <c r="AI10" s="16">
        <v>97.9</v>
      </c>
      <c r="AJ10" s="16">
        <v>43.5</v>
      </c>
      <c r="AK10" s="16">
        <v>24.1</v>
      </c>
      <c r="AL10" s="16">
        <v>137.19999999999999</v>
      </c>
      <c r="AM10" s="16">
        <v>2.1</v>
      </c>
      <c r="AN10" s="16">
        <v>79.900000000000006</v>
      </c>
      <c r="AO10" s="16">
        <v>18</v>
      </c>
      <c r="AP10" s="16">
        <v>32.78245445829338</v>
      </c>
      <c r="AQ10" s="16">
        <v>15.1</v>
      </c>
      <c r="AR10" s="29"/>
    </row>
    <row r="11" spans="1:217" s="10" customFormat="1">
      <c r="A11" s="30" t="s">
        <v>132</v>
      </c>
      <c r="B11" s="10" t="s">
        <v>118</v>
      </c>
      <c r="C11" s="10" t="s">
        <v>133</v>
      </c>
      <c r="D11" s="10" t="s">
        <v>123</v>
      </c>
      <c r="E11" s="34"/>
      <c r="F11" s="10">
        <v>38</v>
      </c>
      <c r="G11" s="28">
        <v>11.38</v>
      </c>
      <c r="H11" s="10">
        <v>106</v>
      </c>
      <c r="I11" s="28">
        <v>20.76</v>
      </c>
      <c r="K11" s="13">
        <v>60.648349320427471</v>
      </c>
      <c r="L11" s="13">
        <v>0.86167848323581997</v>
      </c>
      <c r="M11" s="13">
        <v>15.956163710090637</v>
      </c>
      <c r="N11" s="13">
        <v>6.0162695245927251</v>
      </c>
      <c r="O11" s="13">
        <v>9.7165102533525949E-2</v>
      </c>
      <c r="P11" s="13">
        <v>2.5277246787995171</v>
      </c>
      <c r="Q11" s="13">
        <v>4.9737036055350217</v>
      </c>
      <c r="R11" s="13">
        <v>4.0840504472158603</v>
      </c>
      <c r="S11" s="13">
        <v>3.460812201063868</v>
      </c>
      <c r="T11" s="13">
        <v>0.33871139582704057</v>
      </c>
      <c r="U11" s="13">
        <v>0.83722178925581603</v>
      </c>
      <c r="V11" s="13">
        <v>98.964628469321497</v>
      </c>
      <c r="W11" s="13">
        <f t="shared" si="0"/>
        <v>7.5448626482797287</v>
      </c>
      <c r="X11" s="13"/>
      <c r="Y11" s="16">
        <v>94.1</v>
      </c>
      <c r="Z11" s="16">
        <v>65.399999999999991</v>
      </c>
      <c r="AA11" s="16">
        <v>940.2</v>
      </c>
      <c r="AB11" s="16">
        <v>18.8</v>
      </c>
      <c r="AC11" s="16">
        <v>265.2</v>
      </c>
      <c r="AD11" s="16">
        <v>13.2</v>
      </c>
      <c r="AE11" s="16">
        <v>18.100000000000001</v>
      </c>
      <c r="AF11" s="16">
        <v>9.6</v>
      </c>
      <c r="AG11" s="16">
        <v>1661.5</v>
      </c>
      <c r="AH11" s="16">
        <v>57.9</v>
      </c>
      <c r="AI11" s="16">
        <v>115.8</v>
      </c>
      <c r="AJ11" s="16">
        <v>48.900000000000006</v>
      </c>
      <c r="AK11" s="16">
        <v>53.6</v>
      </c>
      <c r="AL11" s="16">
        <v>126.1</v>
      </c>
      <c r="AM11" s="16">
        <v>2.8</v>
      </c>
      <c r="AN11" s="14">
        <v>44</v>
      </c>
      <c r="AO11" s="16">
        <v>20.799999999999997</v>
      </c>
      <c r="AP11" s="16">
        <v>32.5</v>
      </c>
      <c r="AQ11" s="16">
        <v>12.299999999999999</v>
      </c>
      <c r="DX11" s="33"/>
      <c r="DY11" s="33"/>
      <c r="DZ11" s="33"/>
      <c r="EA11" s="33"/>
      <c r="EB11" s="33"/>
      <c r="EC11" s="33"/>
      <c r="ED11" s="33"/>
      <c r="EE11" s="33"/>
      <c r="EF11" s="33"/>
      <c r="EG11" s="33"/>
      <c r="EH11" s="33"/>
      <c r="EI11" s="33"/>
      <c r="EJ11" s="33"/>
      <c r="EK11" s="33"/>
      <c r="EL11" s="33"/>
      <c r="EM11" s="33"/>
      <c r="EN11" s="33"/>
      <c r="EO11" s="33"/>
      <c r="EP11" s="33"/>
      <c r="EQ11" s="33"/>
      <c r="ER11" s="33"/>
      <c r="ES11" s="33"/>
      <c r="ET11" s="33"/>
      <c r="EU11" s="33"/>
      <c r="EV11" s="33"/>
      <c r="EW11" s="33"/>
      <c r="EX11" s="33"/>
      <c r="EY11" s="33"/>
      <c r="EZ11" s="33"/>
      <c r="FA11" s="33"/>
      <c r="FB11" s="33"/>
      <c r="FC11" s="33"/>
      <c r="FD11" s="33"/>
      <c r="FE11" s="33"/>
      <c r="FF11" s="33"/>
      <c r="FG11" s="33"/>
      <c r="FH11" s="33"/>
      <c r="FI11" s="33"/>
      <c r="FJ11" s="33"/>
      <c r="FK11" s="33"/>
      <c r="FL11" s="33"/>
      <c r="FM11" s="33"/>
      <c r="FN11" s="33"/>
      <c r="FO11" s="33"/>
      <c r="FP11" s="33"/>
      <c r="FQ11" s="33"/>
      <c r="FR11" s="33"/>
      <c r="FS11" s="33"/>
      <c r="FT11" s="33"/>
      <c r="FU11" s="33"/>
      <c r="FV11" s="33"/>
      <c r="FW11" s="33"/>
      <c r="FX11" s="33"/>
      <c r="FY11" s="33"/>
      <c r="FZ11" s="33"/>
      <c r="GA11" s="33"/>
      <c r="GB11" s="33"/>
      <c r="GC11" s="33"/>
      <c r="GD11" s="33"/>
      <c r="GE11" s="33"/>
      <c r="GF11" s="33"/>
      <c r="GG11" s="33"/>
      <c r="GH11" s="33"/>
      <c r="GI11" s="33"/>
      <c r="GJ11" s="33"/>
      <c r="GK11" s="33"/>
      <c r="GL11" s="33"/>
      <c r="GM11" s="33"/>
      <c r="GN11" s="33"/>
      <c r="GO11" s="33"/>
      <c r="GP11" s="33"/>
      <c r="GQ11" s="33"/>
      <c r="GR11" s="33"/>
      <c r="GS11" s="33"/>
      <c r="GT11" s="33"/>
      <c r="GU11" s="33"/>
      <c r="GV11" s="33"/>
      <c r="GW11" s="33"/>
      <c r="GX11" s="33"/>
      <c r="GY11" s="33"/>
      <c r="GZ11" s="33"/>
      <c r="HA11" s="33"/>
      <c r="HB11" s="33"/>
      <c r="HC11" s="33"/>
      <c r="HD11" s="33"/>
      <c r="HE11" s="33"/>
      <c r="HF11" s="33"/>
      <c r="HG11" s="33"/>
      <c r="HH11" s="33"/>
      <c r="HI11" s="33"/>
    </row>
    <row r="12" spans="1:217" s="10" customFormat="1">
      <c r="A12" s="26" t="s">
        <v>156</v>
      </c>
      <c r="B12" s="10" t="s">
        <v>118</v>
      </c>
      <c r="C12" s="10" t="s">
        <v>157</v>
      </c>
      <c r="D12" s="10" t="s">
        <v>120</v>
      </c>
      <c r="E12" s="27"/>
      <c r="F12" s="10">
        <v>38</v>
      </c>
      <c r="G12" s="28">
        <v>11.84</v>
      </c>
      <c r="H12" s="10">
        <v>106</v>
      </c>
      <c r="I12" s="28">
        <v>17.3</v>
      </c>
      <c r="J12" s="13"/>
      <c r="K12" s="13">
        <v>62.594898585087584</v>
      </c>
      <c r="L12" s="13">
        <v>0.72274756250891525</v>
      </c>
      <c r="M12" s="13">
        <v>18.114292305425415</v>
      </c>
      <c r="N12" s="13">
        <v>4.4679943007058682</v>
      </c>
      <c r="O12" s="13">
        <v>6.9196409699817704E-2</v>
      </c>
      <c r="P12" s="13">
        <v>0.86357119305372498</v>
      </c>
      <c r="Q12" s="13">
        <v>4.1981640500993009</v>
      </c>
      <c r="R12" s="13">
        <v>4.3854897106608313</v>
      </c>
      <c r="S12" s="13">
        <v>3.9576363086335147</v>
      </c>
      <c r="T12" s="13">
        <v>0.38560018476854874</v>
      </c>
      <c r="U12" s="13">
        <v>1.6945733306435278</v>
      </c>
      <c r="V12" s="13">
        <v>99.759590610643528</v>
      </c>
      <c r="W12" s="13">
        <f t="shared" si="0"/>
        <v>8.3431260192943455</v>
      </c>
      <c r="X12" s="13"/>
      <c r="Y12" s="16">
        <v>84.335999999999999</v>
      </c>
      <c r="Z12" s="16">
        <v>74.697600000000008</v>
      </c>
      <c r="AA12" s="16">
        <v>1048.8788</v>
      </c>
      <c r="AB12" s="16">
        <v>21.385200000000001</v>
      </c>
      <c r="AC12" s="16">
        <v>301.80240000000003</v>
      </c>
      <c r="AD12" s="16">
        <v>15.9636</v>
      </c>
      <c r="AE12" s="16">
        <v>17.770799999999998</v>
      </c>
      <c r="AF12" s="16">
        <v>12.4496</v>
      </c>
      <c r="AG12" s="16">
        <v>1901.3751999999999</v>
      </c>
      <c r="AH12" s="16">
        <v>70.28</v>
      </c>
      <c r="AI12" s="16">
        <v>125.5</v>
      </c>
      <c r="AJ12" s="16">
        <v>53.713999999999999</v>
      </c>
      <c r="AK12" s="16">
        <v>30.12</v>
      </c>
      <c r="AL12" s="16">
        <v>70.380399999999995</v>
      </c>
      <c r="AM12" s="16">
        <v>2.7108000000000003</v>
      </c>
      <c r="AN12" s="16">
        <v>4.4176000000000002</v>
      </c>
      <c r="AO12" s="16">
        <v>20.682400000000001</v>
      </c>
      <c r="AP12" s="16">
        <v>5.5220000000000002</v>
      </c>
      <c r="AQ12" s="16">
        <v>7.2288000000000006</v>
      </c>
      <c r="AR12" s="29"/>
    </row>
    <row r="13" spans="1:217" s="10" customFormat="1">
      <c r="A13" s="26" t="s">
        <v>142</v>
      </c>
      <c r="B13" s="10" t="s">
        <v>118</v>
      </c>
      <c r="C13" s="26" t="s">
        <v>143</v>
      </c>
      <c r="D13" s="26" t="s">
        <v>144</v>
      </c>
      <c r="E13" s="27"/>
      <c r="F13" s="10">
        <v>38</v>
      </c>
      <c r="G13" s="28">
        <v>13.57</v>
      </c>
      <c r="H13" s="16">
        <v>106</v>
      </c>
      <c r="I13" s="28">
        <v>17.03</v>
      </c>
      <c r="K13" s="13">
        <v>66.67778581949473</v>
      </c>
      <c r="L13" s="13">
        <v>0.59966145389658998</v>
      </c>
      <c r="M13" s="13">
        <v>16.652317003100887</v>
      </c>
      <c r="N13" s="13">
        <v>2.9767897885660153</v>
      </c>
      <c r="O13" s="13">
        <v>7.5454633082060199E-2</v>
      </c>
      <c r="P13" s="13">
        <v>0.74561145303033105</v>
      </c>
      <c r="Q13" s="13">
        <v>2.0998807162644288</v>
      </c>
      <c r="R13" s="13">
        <v>3.9880089274672259</v>
      </c>
      <c r="S13" s="13">
        <v>4.9677305728738368</v>
      </c>
      <c r="T13" s="13">
        <v>0.20934459648283199</v>
      </c>
      <c r="U13" s="13">
        <v>2.3807152106784732</v>
      </c>
      <c r="V13" s="13">
        <v>98.992584964258967</v>
      </c>
      <c r="W13" s="13">
        <f t="shared" si="0"/>
        <v>8.9557395003410623</v>
      </c>
      <c r="X13" s="13"/>
      <c r="Y13" s="16">
        <v>53</v>
      </c>
      <c r="Z13" s="16">
        <v>108.6</v>
      </c>
      <c r="AA13" s="16">
        <v>515.5</v>
      </c>
      <c r="AB13" s="16">
        <v>23.5</v>
      </c>
      <c r="AC13" s="16">
        <v>334.3</v>
      </c>
      <c r="AD13" s="16">
        <v>19.899999999999999</v>
      </c>
      <c r="AE13" s="16">
        <v>21.3</v>
      </c>
      <c r="AF13" s="16">
        <v>15</v>
      </c>
      <c r="AG13" s="16">
        <v>1783.8</v>
      </c>
      <c r="AH13" s="16">
        <v>66.5</v>
      </c>
      <c r="AI13" s="16">
        <v>120.7</v>
      </c>
      <c r="AJ13" s="16">
        <v>46.7</v>
      </c>
      <c r="AK13" s="16">
        <v>3.5</v>
      </c>
      <c r="AL13" s="16">
        <v>33.300000000000004</v>
      </c>
      <c r="AM13" s="16">
        <v>2.6</v>
      </c>
      <c r="AN13" s="16">
        <v>3.7</v>
      </c>
      <c r="AO13" s="16">
        <v>18.8</v>
      </c>
      <c r="AP13" s="16">
        <v>5.4</v>
      </c>
      <c r="AQ13" s="16">
        <v>4.8</v>
      </c>
    </row>
    <row r="14" spans="1:217" s="10" customFormat="1">
      <c r="A14" s="26" t="s">
        <v>158</v>
      </c>
      <c r="B14" s="10" t="s">
        <v>118</v>
      </c>
      <c r="C14" s="10" t="s">
        <v>159</v>
      </c>
      <c r="D14" s="10" t="s">
        <v>120</v>
      </c>
      <c r="E14" s="27"/>
      <c r="F14" s="10">
        <v>38</v>
      </c>
      <c r="G14" s="28">
        <v>11.86</v>
      </c>
      <c r="H14" s="10">
        <v>106</v>
      </c>
      <c r="I14" s="28">
        <v>17.190000000000001</v>
      </c>
      <c r="J14" s="13"/>
      <c r="K14" s="13">
        <v>67.539490738101023</v>
      </c>
      <c r="L14" s="13">
        <v>0.32873179307009942</v>
      </c>
      <c r="M14" s="13">
        <v>16.547706558440023</v>
      </c>
      <c r="N14" s="13">
        <v>2.5677768450054841</v>
      </c>
      <c r="O14" s="13">
        <v>0.10897421038837241</v>
      </c>
      <c r="P14" s="13">
        <v>0.33936440940552587</v>
      </c>
      <c r="Q14" s="13">
        <v>2.3372552543415988</v>
      </c>
      <c r="R14" s="13">
        <v>4.7239440890031315</v>
      </c>
      <c r="S14" s="13">
        <v>4.7086015874849023</v>
      </c>
      <c r="T14" s="13">
        <v>0.15275794989889263</v>
      </c>
      <c r="U14" s="13">
        <v>0.65911431513905072</v>
      </c>
      <c r="V14" s="13">
        <v>99.354603435139055</v>
      </c>
      <c r="W14" s="13">
        <f t="shared" si="0"/>
        <v>9.4325456764880329</v>
      </c>
      <c r="X14" s="13"/>
      <c r="Y14" s="16">
        <v>71.284000000000006</v>
      </c>
      <c r="Z14" s="16">
        <v>94.878</v>
      </c>
      <c r="AA14" s="16">
        <v>677.59960000000001</v>
      </c>
      <c r="AB14" s="16">
        <v>22.690399999999997</v>
      </c>
      <c r="AC14" s="16">
        <v>430.61559999999997</v>
      </c>
      <c r="AD14" s="16">
        <v>21.284800000000001</v>
      </c>
      <c r="AE14" s="16">
        <v>21.184399999999997</v>
      </c>
      <c r="AF14" s="16">
        <v>17.871200000000002</v>
      </c>
      <c r="AG14" s="16">
        <v>2080.0872000000004</v>
      </c>
      <c r="AH14" s="16">
        <v>80.822000000000003</v>
      </c>
      <c r="AI14" s="16">
        <v>149.09399999999999</v>
      </c>
      <c r="AJ14" s="16">
        <v>52.810400000000001</v>
      </c>
      <c r="AK14" s="16">
        <v>2.5099999999999998</v>
      </c>
      <c r="AL14" s="16">
        <v>17.57</v>
      </c>
      <c r="AM14" s="16">
        <v>3.0119999999999996</v>
      </c>
      <c r="AN14" s="16">
        <v>1.9076000000000002</v>
      </c>
      <c r="AO14" s="16">
        <v>19.7788</v>
      </c>
      <c r="AP14" s="16">
        <v>2.9116</v>
      </c>
      <c r="AQ14" s="16">
        <v>4.2168000000000001</v>
      </c>
      <c r="AR14" s="29"/>
    </row>
    <row r="15" spans="1:217" s="10" customFormat="1">
      <c r="A15" s="26" t="s">
        <v>128</v>
      </c>
      <c r="B15" s="10" t="s">
        <v>118</v>
      </c>
      <c r="C15" s="10" t="s">
        <v>129</v>
      </c>
      <c r="D15" s="10" t="s">
        <v>120</v>
      </c>
      <c r="E15" s="27">
        <v>34.450000000000003</v>
      </c>
      <c r="F15" s="10">
        <v>38</v>
      </c>
      <c r="G15" s="28">
        <v>11.44</v>
      </c>
      <c r="H15" s="10">
        <v>106</v>
      </c>
      <c r="I15" s="28">
        <v>19.03</v>
      </c>
      <c r="J15" s="13"/>
      <c r="K15" s="13">
        <v>67.608479912908123</v>
      </c>
      <c r="L15" s="13">
        <v>0.27103731641386603</v>
      </c>
      <c r="M15" s="13">
        <v>16.225356393263024</v>
      </c>
      <c r="N15" s="13">
        <v>2.2463903651878492</v>
      </c>
      <c r="O15" s="13">
        <v>6.5016478148182899E-2</v>
      </c>
      <c r="P15" s="13">
        <v>0.40212580092244099</v>
      </c>
      <c r="Q15" s="13">
        <v>2.2568411094196903</v>
      </c>
      <c r="R15" s="13">
        <v>4.6505152126567069</v>
      </c>
      <c r="S15" s="13">
        <v>4.6319521251554567</v>
      </c>
      <c r="T15" s="13">
        <v>0.11164240706057001</v>
      </c>
      <c r="U15" s="13">
        <v>1.4486141211359451</v>
      </c>
      <c r="V15" s="13">
        <v>98.469357121135928</v>
      </c>
      <c r="W15" s="13">
        <f t="shared" si="0"/>
        <v>9.2824673378121645</v>
      </c>
      <c r="X15" s="13"/>
      <c r="Y15" s="16">
        <v>74.900000000000006</v>
      </c>
      <c r="Z15" s="16">
        <v>78.8</v>
      </c>
      <c r="AA15" s="16">
        <v>625.29999999999995</v>
      </c>
      <c r="AB15" s="16">
        <v>18.100000000000001</v>
      </c>
      <c r="AC15" s="16">
        <v>356.5</v>
      </c>
      <c r="AD15" s="16">
        <v>17.100000000000001</v>
      </c>
      <c r="AE15" s="16">
        <v>20.8</v>
      </c>
      <c r="AF15" s="16">
        <v>12.3</v>
      </c>
      <c r="AG15" s="16">
        <v>2045.5</v>
      </c>
      <c r="AH15" s="16">
        <v>73.5</v>
      </c>
      <c r="AI15" s="16">
        <v>129.4</v>
      </c>
      <c r="AJ15" s="16">
        <v>46.9</v>
      </c>
      <c r="AK15" s="16">
        <v>0</v>
      </c>
      <c r="AL15" s="16">
        <v>10.1</v>
      </c>
      <c r="AM15" s="16">
        <v>4.4000000000000004</v>
      </c>
      <c r="AN15" s="16">
        <v>1.5</v>
      </c>
      <c r="AO15" s="16">
        <v>17.100000000000001</v>
      </c>
      <c r="AP15" s="16">
        <v>0</v>
      </c>
      <c r="AQ15" s="16">
        <v>2.4</v>
      </c>
      <c r="AR15" s="29"/>
    </row>
    <row r="16" spans="1:217" s="10" customFormat="1">
      <c r="A16" s="26" t="s">
        <v>139</v>
      </c>
      <c r="B16" s="10" t="s">
        <v>118</v>
      </c>
      <c r="C16" s="10" t="s">
        <v>140</v>
      </c>
      <c r="D16" s="10" t="s">
        <v>141</v>
      </c>
      <c r="E16" s="27"/>
      <c r="F16" s="10">
        <v>38</v>
      </c>
      <c r="G16" s="28">
        <v>14.35</v>
      </c>
      <c r="H16" s="10">
        <v>106</v>
      </c>
      <c r="I16" s="28">
        <v>18</v>
      </c>
      <c r="K16" s="13">
        <v>67.624937895367893</v>
      </c>
      <c r="L16" s="13">
        <v>0.48270687797962758</v>
      </c>
      <c r="M16" s="13">
        <v>16.802253824004762</v>
      </c>
      <c r="N16" s="13">
        <v>2.6682406321700145</v>
      </c>
      <c r="O16" s="13">
        <v>4.4546491677715294E-2</v>
      </c>
      <c r="P16" s="13">
        <v>0.48148101364189649</v>
      </c>
      <c r="Q16" s="13">
        <v>2.3357477255584747</v>
      </c>
      <c r="R16" s="13">
        <v>4.7152821095274762</v>
      </c>
      <c r="S16" s="13">
        <v>4.5919358424871808</v>
      </c>
      <c r="T16" s="13">
        <v>0.16480277009811112</v>
      </c>
      <c r="U16" s="13">
        <v>0.89850929140289137</v>
      </c>
      <c r="V16" s="13">
        <v>99.911935182513147</v>
      </c>
      <c r="W16" s="13">
        <f t="shared" si="0"/>
        <v>9.307217952014657</v>
      </c>
      <c r="X16" s="13"/>
      <c r="Y16" s="16">
        <v>76.805999999999997</v>
      </c>
      <c r="Z16" s="16">
        <v>107.72919999999999</v>
      </c>
      <c r="AA16" s="16">
        <v>648.28280000000007</v>
      </c>
      <c r="AB16" s="16">
        <v>24.7988</v>
      </c>
      <c r="AC16" s="16">
        <v>338.64920000000001</v>
      </c>
      <c r="AD16" s="16">
        <v>21.786799999999999</v>
      </c>
      <c r="AE16" s="16">
        <v>18.9756</v>
      </c>
      <c r="AF16" s="16">
        <v>15.260800000000001</v>
      </c>
      <c r="AG16" s="16">
        <v>1725.7755999999999</v>
      </c>
      <c r="AH16" s="16">
        <v>69.476799999999997</v>
      </c>
      <c r="AI16" s="16">
        <v>129.51599999999999</v>
      </c>
      <c r="AJ16" s="16">
        <v>49.798400000000001</v>
      </c>
      <c r="AK16" s="16">
        <v>0.20080000000000001</v>
      </c>
      <c r="AL16" s="16">
        <v>21.9876</v>
      </c>
      <c r="AM16" s="16">
        <v>3.0119999999999996</v>
      </c>
      <c r="AN16" s="16">
        <v>2.008</v>
      </c>
      <c r="AO16" s="16">
        <v>18.574000000000002</v>
      </c>
      <c r="AP16" s="16">
        <v>2.1084000000000001</v>
      </c>
      <c r="AQ16" s="16">
        <v>3.6144000000000003</v>
      </c>
    </row>
    <row r="17" spans="1:217" s="10" customFormat="1">
      <c r="A17" s="26" t="s">
        <v>124</v>
      </c>
      <c r="B17" s="10" t="s">
        <v>118</v>
      </c>
      <c r="C17" s="10" t="s">
        <v>125</v>
      </c>
      <c r="D17" s="10" t="s">
        <v>120</v>
      </c>
      <c r="E17" s="27">
        <v>34.29</v>
      </c>
      <c r="F17" s="10">
        <v>38</v>
      </c>
      <c r="G17" s="28">
        <v>11.6</v>
      </c>
      <c r="H17" s="29">
        <v>106</v>
      </c>
      <c r="I17" s="28">
        <v>21.08</v>
      </c>
      <c r="J17" s="13"/>
      <c r="K17" s="13">
        <v>68.340526928590492</v>
      </c>
      <c r="L17" s="13">
        <v>0.46641370909343999</v>
      </c>
      <c r="M17" s="13">
        <v>15.63646308684809</v>
      </c>
      <c r="N17" s="13">
        <v>1.9970967471993946</v>
      </c>
      <c r="O17" s="13">
        <v>1.8287925963445299E-2</v>
      </c>
      <c r="P17" s="13">
        <v>0.71036523155100895</v>
      </c>
      <c r="Q17" s="13">
        <v>1.2483145973493348</v>
      </c>
      <c r="R17" s="200">
        <v>2.3759575221501645</v>
      </c>
      <c r="S17" s="200">
        <v>7.1636813073889867</v>
      </c>
      <c r="T17" s="13">
        <v>0.21402396576347499</v>
      </c>
      <c r="U17" s="13">
        <v>2.1897810218978253</v>
      </c>
      <c r="V17" s="13">
        <v>98.171131021897835</v>
      </c>
      <c r="W17" s="13">
        <f t="shared" si="0"/>
        <v>9.5396388295391503</v>
      </c>
      <c r="X17" s="13"/>
      <c r="Y17" s="199">
        <v>397.7</v>
      </c>
      <c r="Z17" s="16">
        <v>190.2</v>
      </c>
      <c r="AA17" s="16">
        <v>392.1</v>
      </c>
      <c r="AB17" s="16">
        <v>16.2</v>
      </c>
      <c r="AC17" s="16">
        <v>237.7</v>
      </c>
      <c r="AD17" s="16">
        <v>15.7</v>
      </c>
      <c r="AE17" s="72">
        <v>77.099999999999994</v>
      </c>
      <c r="AF17" s="16">
        <v>13.9</v>
      </c>
      <c r="AG17" s="16">
        <v>2275.6</v>
      </c>
      <c r="AH17" s="16">
        <v>64.599999999999994</v>
      </c>
      <c r="AI17" s="16">
        <v>115.8</v>
      </c>
      <c r="AJ17" s="16">
        <v>41</v>
      </c>
      <c r="AK17" s="16">
        <v>9.9</v>
      </c>
      <c r="AL17" s="16">
        <v>48.800000000000004</v>
      </c>
      <c r="AM17" s="16">
        <v>2.5</v>
      </c>
      <c r="AN17" s="16">
        <v>11.6</v>
      </c>
      <c r="AO17" s="16">
        <v>19.399999999999999</v>
      </c>
      <c r="AP17" s="16">
        <v>3.9103773584905674</v>
      </c>
      <c r="AQ17" s="16">
        <v>4.3</v>
      </c>
    </row>
    <row r="18" spans="1:217" s="10" customFormat="1">
      <c r="A18" s="26" t="s">
        <v>126</v>
      </c>
      <c r="B18" s="10" t="s">
        <v>118</v>
      </c>
      <c r="C18" s="10" t="s">
        <v>127</v>
      </c>
      <c r="D18" s="10" t="s">
        <v>120</v>
      </c>
      <c r="E18" s="27">
        <v>35.159999999999997</v>
      </c>
      <c r="F18" s="10">
        <v>38</v>
      </c>
      <c r="G18" s="28">
        <v>11.64</v>
      </c>
      <c r="H18" s="10">
        <v>106</v>
      </c>
      <c r="I18" s="28">
        <v>19.059999999999999</v>
      </c>
      <c r="J18" s="13"/>
      <c r="K18" s="13">
        <v>68.477552543841867</v>
      </c>
      <c r="L18" s="13">
        <v>0.31760824333406501</v>
      </c>
      <c r="M18" s="13">
        <v>15.904112165284189</v>
      </c>
      <c r="N18" s="13">
        <v>2.482923083872695</v>
      </c>
      <c r="O18" s="13">
        <v>6.3004851423480293E-2</v>
      </c>
      <c r="P18" s="13">
        <v>0.497911937819426</v>
      </c>
      <c r="Q18" s="13">
        <v>2.1388844971467069</v>
      </c>
      <c r="R18" s="13">
        <v>4.4898981127675999</v>
      </c>
      <c r="S18" s="13">
        <v>4.5774912080340142</v>
      </c>
      <c r="T18" s="13">
        <v>0.15443355123025401</v>
      </c>
      <c r="U18" s="13">
        <v>0.91994519475429803</v>
      </c>
      <c r="V18" s="13">
        <v>99.103820194754292</v>
      </c>
      <c r="W18" s="13">
        <f t="shared" si="0"/>
        <v>9.0673893208016132</v>
      </c>
      <c r="X18" s="13"/>
      <c r="Y18" s="16">
        <v>69</v>
      </c>
      <c r="Z18" s="16">
        <v>89.8</v>
      </c>
      <c r="AA18" s="16">
        <v>652.5</v>
      </c>
      <c r="AB18" s="16">
        <v>21</v>
      </c>
      <c r="AC18" s="16">
        <v>402.3</v>
      </c>
      <c r="AD18" s="16">
        <v>18.7</v>
      </c>
      <c r="AE18" s="16">
        <v>21</v>
      </c>
      <c r="AF18" s="16">
        <v>15.2</v>
      </c>
      <c r="AG18" s="16">
        <v>1959.6</v>
      </c>
      <c r="AH18" s="16">
        <v>74.400000000000006</v>
      </c>
      <c r="AI18" s="16">
        <v>144.69999999999999</v>
      </c>
      <c r="AJ18" s="16">
        <v>50.800000000000004</v>
      </c>
      <c r="AK18" s="16">
        <v>1.4</v>
      </c>
      <c r="AL18" s="16">
        <v>13.3</v>
      </c>
      <c r="AM18" s="16">
        <v>4.0999999999999996</v>
      </c>
      <c r="AN18" s="16">
        <v>1.9</v>
      </c>
      <c r="AO18" s="16">
        <v>17.2</v>
      </c>
      <c r="AP18" s="16">
        <v>0</v>
      </c>
      <c r="AQ18" s="16">
        <v>3.6</v>
      </c>
      <c r="AR18" s="29"/>
    </row>
    <row r="19" spans="1:217" s="10" customFormat="1">
      <c r="A19" s="26" t="s">
        <v>136</v>
      </c>
      <c r="B19" s="10" t="s">
        <v>118</v>
      </c>
      <c r="C19" s="10" t="s">
        <v>137</v>
      </c>
      <c r="D19" s="10" t="s">
        <v>138</v>
      </c>
      <c r="E19" s="27"/>
      <c r="F19" s="10">
        <v>38</v>
      </c>
      <c r="G19" s="28">
        <v>12.61</v>
      </c>
      <c r="H19" s="10">
        <v>106</v>
      </c>
      <c r="I19" s="28">
        <v>18.690000000000001</v>
      </c>
      <c r="K19" s="13">
        <v>69.989784467323418</v>
      </c>
      <c r="L19" s="13">
        <v>0.183009803053924</v>
      </c>
      <c r="M19" s="13">
        <v>15.841137852040712</v>
      </c>
      <c r="N19" s="13">
        <v>1.5020874549604661</v>
      </c>
      <c r="O19" s="13">
        <v>0.14818583050607501</v>
      </c>
      <c r="P19" s="13">
        <v>0.181054419356592</v>
      </c>
      <c r="Q19" s="13">
        <v>1.2415073790474238</v>
      </c>
      <c r="R19" s="13">
        <v>4.6602941878846513</v>
      </c>
      <c r="S19" s="13">
        <v>5.1933277520584538</v>
      </c>
      <c r="T19" s="13">
        <v>4.6384926675891398E-2</v>
      </c>
      <c r="U19" s="13">
        <v>0.77875399361018205</v>
      </c>
      <c r="V19" s="13">
        <v>98.986774072907608</v>
      </c>
      <c r="W19" s="13">
        <f t="shared" si="0"/>
        <v>9.8536219399431051</v>
      </c>
      <c r="X19" s="13"/>
      <c r="Y19" s="16">
        <v>77.099999999999994</v>
      </c>
      <c r="Z19" s="16">
        <v>103.7</v>
      </c>
      <c r="AA19" s="16">
        <v>403.1</v>
      </c>
      <c r="AB19" s="16">
        <v>25</v>
      </c>
      <c r="AC19" s="16">
        <v>290.7</v>
      </c>
      <c r="AD19" s="16">
        <v>23.7</v>
      </c>
      <c r="AE19" s="16">
        <v>27.2</v>
      </c>
      <c r="AF19" s="16">
        <v>20.8</v>
      </c>
      <c r="AG19" s="16">
        <v>1967.4</v>
      </c>
      <c r="AH19" s="16">
        <v>95</v>
      </c>
      <c r="AI19" s="16">
        <v>166.9</v>
      </c>
      <c r="AJ19" s="16">
        <v>61</v>
      </c>
      <c r="AK19" s="16">
        <v>0</v>
      </c>
      <c r="AL19" s="16">
        <v>6.9</v>
      </c>
      <c r="AM19" s="16">
        <v>4.2</v>
      </c>
      <c r="AN19" s="16">
        <v>2.7</v>
      </c>
      <c r="AO19" s="16">
        <v>18.100000000000001</v>
      </c>
      <c r="AP19" s="16">
        <v>3.1</v>
      </c>
      <c r="AQ19" s="16">
        <v>4.0999999999999996</v>
      </c>
    </row>
    <row r="20" spans="1:217" s="10" customFormat="1">
      <c r="A20" s="26" t="s">
        <v>117</v>
      </c>
      <c r="B20" s="10" t="s">
        <v>118</v>
      </c>
      <c r="C20" s="10" t="s">
        <v>119</v>
      </c>
      <c r="D20" s="10" t="s">
        <v>120</v>
      </c>
      <c r="E20" s="27">
        <v>34.21</v>
      </c>
      <c r="F20" s="10">
        <v>38</v>
      </c>
      <c r="G20" s="28">
        <v>11.26</v>
      </c>
      <c r="H20" s="29">
        <v>106</v>
      </c>
      <c r="I20" s="28">
        <v>21.35</v>
      </c>
      <c r="J20" s="13"/>
      <c r="K20" s="13">
        <v>71.381924503061384</v>
      </c>
      <c r="L20" s="13">
        <v>0.287496436452301</v>
      </c>
      <c r="M20" s="13">
        <v>14.43430524884905</v>
      </c>
      <c r="N20" s="13">
        <v>1.51375134247389</v>
      </c>
      <c r="O20" s="13">
        <v>2.6390677632250802E-2</v>
      </c>
      <c r="P20" s="13">
        <v>0.530726610847572</v>
      </c>
      <c r="Q20" s="13">
        <v>1.1311629081926839</v>
      </c>
      <c r="R20" s="13">
        <v>3.693543904959554</v>
      </c>
      <c r="S20" s="13">
        <v>5.1760460776242025</v>
      </c>
      <c r="T20" s="13">
        <v>5.0774808180922497E-2</v>
      </c>
      <c r="U20" s="13">
        <v>1.7890927037919762</v>
      </c>
      <c r="V20" s="13">
        <v>98.226122518273797</v>
      </c>
      <c r="W20" s="13">
        <f t="shared" si="0"/>
        <v>8.8695899825837561</v>
      </c>
      <c r="X20" s="13"/>
      <c r="Y20" s="16">
        <v>42.7</v>
      </c>
      <c r="Z20" s="16">
        <v>106.4</v>
      </c>
      <c r="AA20" s="16">
        <v>397.6</v>
      </c>
      <c r="AB20" s="16">
        <v>14.4</v>
      </c>
      <c r="AC20" s="16">
        <v>227.1</v>
      </c>
      <c r="AD20" s="16">
        <v>16.3</v>
      </c>
      <c r="AE20" s="16">
        <v>26.7</v>
      </c>
      <c r="AF20" s="16">
        <v>19.899999999999999</v>
      </c>
      <c r="AG20" s="16">
        <v>1599.6</v>
      </c>
      <c r="AH20" s="16">
        <v>69.599999999999994</v>
      </c>
      <c r="AI20" s="16">
        <v>120.2</v>
      </c>
      <c r="AJ20" s="16">
        <v>42.7</v>
      </c>
      <c r="AK20" s="16">
        <v>7.4</v>
      </c>
      <c r="AL20" s="16">
        <v>18.5</v>
      </c>
      <c r="AM20" s="16">
        <v>4.4000000000000004</v>
      </c>
      <c r="AN20" s="16">
        <v>4.5</v>
      </c>
      <c r="AO20" s="16">
        <v>17.7</v>
      </c>
      <c r="AP20" s="16">
        <v>0</v>
      </c>
      <c r="AQ20" s="16">
        <v>4.0999999999999996</v>
      </c>
    </row>
    <row r="21" spans="1:217" s="10" customFormat="1">
      <c r="A21" s="30" t="s">
        <v>121</v>
      </c>
      <c r="B21" s="10" t="s">
        <v>118</v>
      </c>
      <c r="C21" s="10" t="s">
        <v>122</v>
      </c>
      <c r="D21" s="10" t="s">
        <v>123</v>
      </c>
      <c r="E21" s="31"/>
      <c r="F21" s="10">
        <v>38</v>
      </c>
      <c r="G21" s="28">
        <v>11.57</v>
      </c>
      <c r="H21" s="10">
        <v>106</v>
      </c>
      <c r="I21" s="28">
        <v>20.99</v>
      </c>
      <c r="K21" s="13">
        <v>72.697131724993199</v>
      </c>
      <c r="L21" s="13">
        <v>0.4723814758754713</v>
      </c>
      <c r="M21" s="13">
        <v>13.998823474357783</v>
      </c>
      <c r="N21" s="13">
        <v>2.6794469622853319</v>
      </c>
      <c r="O21" s="13">
        <v>9.0445030938957859E-3</v>
      </c>
      <c r="P21" s="13">
        <v>0.32446508813415853</v>
      </c>
      <c r="Q21" s="13">
        <v>0.39967400757551363</v>
      </c>
      <c r="R21" s="32">
        <v>0.88966900719041164</v>
      </c>
      <c r="S21" s="32">
        <v>7.6118538038226919</v>
      </c>
      <c r="T21" s="13">
        <v>9.5509952671539486E-2</v>
      </c>
      <c r="U21" s="200">
        <v>3.3387137135181009</v>
      </c>
      <c r="V21" s="13">
        <v>99.177999999999969</v>
      </c>
      <c r="W21" s="13">
        <f t="shared" si="0"/>
        <v>8.5015228110131034</v>
      </c>
      <c r="X21" s="13"/>
      <c r="Y21" s="210">
        <v>268</v>
      </c>
      <c r="Z21" s="14">
        <v>207</v>
      </c>
      <c r="AA21" s="14">
        <v>169</v>
      </c>
      <c r="AB21" s="16">
        <v>11.5</v>
      </c>
      <c r="AC21" s="14">
        <v>256</v>
      </c>
      <c r="AD21" s="16">
        <v>16.5</v>
      </c>
      <c r="AE21" s="73">
        <v>340</v>
      </c>
      <c r="AF21" s="14">
        <v>15</v>
      </c>
      <c r="AG21" s="14">
        <v>1806</v>
      </c>
      <c r="AH21" s="14">
        <v>45</v>
      </c>
      <c r="AI21" s="14">
        <v>84</v>
      </c>
      <c r="AJ21" s="14">
        <v>32</v>
      </c>
      <c r="AK21" s="14">
        <v>13</v>
      </c>
      <c r="AL21" s="14">
        <v>49</v>
      </c>
      <c r="AM21" s="14">
        <v>3</v>
      </c>
      <c r="AN21" s="14">
        <v>11</v>
      </c>
      <c r="AO21" s="14">
        <v>17</v>
      </c>
      <c r="AP21" s="16">
        <v>1.5</v>
      </c>
      <c r="AQ21" s="14">
        <v>4</v>
      </c>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c r="FC21" s="33"/>
      <c r="FD21" s="33"/>
      <c r="FE21" s="33"/>
      <c r="FF21" s="33"/>
      <c r="FG21" s="33"/>
      <c r="FH21" s="33"/>
      <c r="FI21" s="33"/>
      <c r="FJ21" s="33"/>
      <c r="FK21" s="33"/>
      <c r="FL21" s="33"/>
      <c r="FM21" s="33"/>
      <c r="FN21" s="33"/>
      <c r="FO21" s="33"/>
      <c r="FP21" s="33"/>
      <c r="FQ21" s="33"/>
      <c r="FR21" s="33"/>
      <c r="FS21" s="33"/>
      <c r="FT21" s="33"/>
      <c r="FU21" s="33"/>
      <c r="FV21" s="33"/>
      <c r="FW21" s="33"/>
      <c r="FX21" s="33"/>
      <c r="FY21" s="33"/>
      <c r="FZ21" s="33"/>
      <c r="GA21" s="33"/>
      <c r="GB21" s="33"/>
      <c r="GC21" s="33"/>
      <c r="GD21" s="33"/>
      <c r="GE21" s="33"/>
      <c r="GF21" s="33"/>
      <c r="GG21" s="33"/>
      <c r="GH21" s="33"/>
      <c r="GI21" s="33"/>
      <c r="GJ21" s="33"/>
      <c r="GK21" s="33"/>
      <c r="GL21" s="33"/>
      <c r="GM21" s="33"/>
      <c r="GN21" s="33"/>
      <c r="GO21" s="33"/>
      <c r="GP21" s="33"/>
      <c r="GQ21" s="33"/>
      <c r="GR21" s="33"/>
      <c r="GS21" s="33"/>
      <c r="GT21" s="33"/>
      <c r="GU21" s="33"/>
      <c r="GV21" s="33"/>
      <c r="GW21" s="33"/>
      <c r="GX21" s="33"/>
      <c r="GY21" s="33"/>
      <c r="GZ21" s="33"/>
      <c r="HA21" s="33"/>
      <c r="HB21" s="33"/>
      <c r="HC21" s="33"/>
      <c r="HD21" s="33"/>
      <c r="HE21" s="33"/>
      <c r="HF21" s="33"/>
      <c r="HG21" s="33"/>
      <c r="HH21" s="33"/>
      <c r="HI21" s="33"/>
    </row>
    <row r="22" spans="1:217" s="10" customFormat="1">
      <c r="A22" s="134" t="s">
        <v>134</v>
      </c>
      <c r="B22" s="135" t="s">
        <v>118</v>
      </c>
      <c r="C22" s="135" t="s">
        <v>135</v>
      </c>
      <c r="D22" s="135" t="s">
        <v>120</v>
      </c>
      <c r="E22" s="136">
        <v>34.159999999999997</v>
      </c>
      <c r="F22" s="135">
        <v>38</v>
      </c>
      <c r="G22" s="137">
        <v>11.78</v>
      </c>
      <c r="H22" s="135">
        <v>106</v>
      </c>
      <c r="I22" s="137">
        <v>21.52</v>
      </c>
      <c r="J22" s="138"/>
      <c r="K22" s="138">
        <v>73.553308465078928</v>
      </c>
      <c r="L22" s="138">
        <v>0.18122629093061399</v>
      </c>
      <c r="M22" s="138">
        <v>14.4289408736062</v>
      </c>
      <c r="N22" s="138">
        <v>1.4622543594161339</v>
      </c>
      <c r="O22" s="138">
        <v>3.37387711781299E-2</v>
      </c>
      <c r="P22" s="138">
        <v>0.53869709985894398</v>
      </c>
      <c r="Q22" s="138">
        <v>1.0025532017530852</v>
      </c>
      <c r="R22" s="138">
        <v>2.7181135542114339</v>
      </c>
      <c r="S22" s="138">
        <v>4.9405043003358182</v>
      </c>
      <c r="T22" s="138">
        <v>5.0067337993685998E-2</v>
      </c>
      <c r="U22" s="209">
        <v>3.8075092543629694</v>
      </c>
      <c r="V22" s="138">
        <v>98.909404254362968</v>
      </c>
      <c r="W22" s="138">
        <f t="shared" si="0"/>
        <v>7.6586178545472521</v>
      </c>
      <c r="X22" s="138"/>
      <c r="Y22" s="139">
        <v>89.5</v>
      </c>
      <c r="Z22" s="139">
        <v>90</v>
      </c>
      <c r="AA22" s="139">
        <v>273.39999999999998</v>
      </c>
      <c r="AB22" s="139">
        <v>18.8</v>
      </c>
      <c r="AC22" s="139">
        <v>133.9</v>
      </c>
      <c r="AD22" s="139">
        <v>14.6</v>
      </c>
      <c r="AE22" s="139">
        <v>29.4</v>
      </c>
      <c r="AF22" s="139">
        <v>9.8000000000000007</v>
      </c>
      <c r="AG22" s="139">
        <v>1587.2</v>
      </c>
      <c r="AH22" s="139">
        <v>42.300000000000004</v>
      </c>
      <c r="AI22" s="139">
        <v>82</v>
      </c>
      <c r="AJ22" s="139">
        <v>30.4</v>
      </c>
      <c r="AK22" s="139">
        <v>3.8</v>
      </c>
      <c r="AL22" s="139">
        <v>9.4</v>
      </c>
      <c r="AM22" s="139">
        <v>2.2999999999999998</v>
      </c>
      <c r="AN22" s="139">
        <v>3</v>
      </c>
      <c r="AO22" s="139">
        <v>15.4</v>
      </c>
      <c r="AP22" s="139">
        <v>20.830201342281882</v>
      </c>
      <c r="AQ22" s="139">
        <v>3.2</v>
      </c>
      <c r="AR22" s="29"/>
    </row>
    <row r="23" spans="1:217">
      <c r="A23" s="85" t="s">
        <v>818</v>
      </c>
      <c r="B23" s="85"/>
      <c r="C23" s="85"/>
      <c r="D23" s="178" t="s">
        <v>1030</v>
      </c>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row>
  </sheetData>
  <sortState xmlns:xlrd2="http://schemas.microsoft.com/office/spreadsheetml/2017/richdata2" ref="A5:HI22">
    <sortCondition ref="K5:K22"/>
  </sortState>
  <mergeCells count="2">
    <mergeCell ref="F3:G3"/>
    <mergeCell ref="H3:I3"/>
  </mergeCells>
  <phoneticPr fontId="4" type="noConversion"/>
  <pageMargins left="0.25" right="0.25" top="1" bottom="0.75" header="0.5" footer="0.5"/>
  <pageSetup scale="66" orientation="landscape" horizontalDpi="4294967292" verticalDpi="4294967292"/>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I72"/>
  <sheetViews>
    <sheetView zoomScale="126" zoomScaleNormal="126" workbookViewId="0">
      <pane ySplit="3" topLeftCell="A15" activePane="bottomLeft" state="frozen"/>
      <selection activeCell="E1" sqref="E1"/>
      <selection pane="bottomLeft" activeCell="H1" sqref="H1:H1048576"/>
    </sheetView>
  </sheetViews>
  <sheetFormatPr defaultColWidth="11.42578125" defaultRowHeight="12.75"/>
  <cols>
    <col min="1" max="1" width="7.85546875" customWidth="1"/>
    <col min="2" max="2" width="23.42578125" customWidth="1"/>
    <col min="3" max="3" width="18.42578125" customWidth="1"/>
    <col min="4" max="4" width="5.85546875" style="3" customWidth="1"/>
    <col min="5" max="5" width="4" customWidth="1"/>
    <col min="6" max="6" width="5.42578125" customWidth="1"/>
    <col min="7" max="7" width="3.7109375" customWidth="1"/>
    <col min="8" max="8" width="6.28515625" customWidth="1"/>
    <col min="9" max="9" width="6.140625" customWidth="1"/>
    <col min="10" max="10" width="5.7109375" bestFit="1" customWidth="1"/>
    <col min="11" max="11" width="6.7109375" customWidth="1"/>
    <col min="12" max="12" width="6.28515625" bestFit="1" customWidth="1"/>
    <col min="13" max="13" width="5.140625" bestFit="1" customWidth="1"/>
    <col min="14" max="14" width="6" bestFit="1" customWidth="1"/>
    <col min="15" max="15" width="5.85546875" bestFit="1" customWidth="1"/>
    <col min="16" max="16" width="5.85546875" customWidth="1"/>
    <col min="17" max="17" width="5.28515625" customWidth="1"/>
    <col min="18" max="18" width="5.140625" customWidth="1"/>
    <col min="19" max="19" width="6.42578125" customWidth="1"/>
    <col min="20" max="20" width="5.140625" customWidth="1"/>
    <col min="21" max="21" width="5.28515625" customWidth="1"/>
    <col min="22" max="22" width="1.85546875" customWidth="1"/>
    <col min="23" max="23" width="3.28515625" bestFit="1" customWidth="1"/>
    <col min="24" max="24" width="3.42578125" bestFit="1" customWidth="1"/>
    <col min="25" max="25" width="4.140625" bestFit="1" customWidth="1"/>
    <col min="26" max="26" width="4" bestFit="1" customWidth="1"/>
    <col min="27" max="27" width="5.140625" bestFit="1" customWidth="1"/>
    <col min="28" max="28" width="4.140625" bestFit="1" customWidth="1"/>
    <col min="29" max="29" width="5" bestFit="1" customWidth="1"/>
    <col min="30" max="30" width="4.140625" bestFit="1" customWidth="1"/>
    <col min="31" max="31" width="3.140625" bestFit="1" customWidth="1"/>
    <col min="32" max="35" width="4" bestFit="1" customWidth="1"/>
    <col min="36" max="36" width="3.85546875" bestFit="1" customWidth="1"/>
    <col min="37" max="37" width="3.7109375" bestFit="1" customWidth="1"/>
    <col min="38" max="38" width="4.140625" bestFit="1" customWidth="1"/>
    <col min="39" max="39" width="3.28515625" customWidth="1"/>
    <col min="40" max="40" width="4" bestFit="1" customWidth="1"/>
    <col min="41" max="41" width="3" bestFit="1" customWidth="1"/>
    <col min="42" max="48" width="4.42578125" customWidth="1"/>
  </cols>
  <sheetData>
    <row r="1" spans="1:41" ht="13.5" thickBot="1">
      <c r="A1" s="140" t="s">
        <v>1016</v>
      </c>
      <c r="B1" s="121"/>
      <c r="C1" s="121"/>
      <c r="D1" s="14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row>
    <row r="2" spans="1:41" ht="13.5" thickTop="1">
      <c r="B2" s="46"/>
      <c r="E2" s="47" t="s">
        <v>300</v>
      </c>
      <c r="F2" s="48"/>
      <c r="G2" s="47" t="s">
        <v>301</v>
      </c>
      <c r="H2" s="48"/>
      <c r="J2" s="149" t="s">
        <v>949</v>
      </c>
      <c r="T2" s="4"/>
      <c r="U2" s="49"/>
      <c r="W2" s="4"/>
      <c r="X2" s="4"/>
      <c r="Y2" s="4"/>
      <c r="Z2" s="4"/>
      <c r="AA2" s="4"/>
      <c r="AB2" s="4"/>
      <c r="AC2" s="4"/>
      <c r="AD2" s="4"/>
      <c r="AE2" s="4"/>
      <c r="AF2" s="4"/>
      <c r="AG2" s="4"/>
      <c r="AH2" s="4"/>
      <c r="AI2" s="4"/>
      <c r="AJ2" s="4"/>
      <c r="AK2" s="4"/>
      <c r="AL2" s="4"/>
      <c r="AM2" s="4"/>
      <c r="AN2" s="4"/>
      <c r="AO2" s="4"/>
    </row>
    <row r="3" spans="1:41" s="50" customFormat="1" ht="15">
      <c r="A3" s="50" t="s">
        <v>302</v>
      </c>
      <c r="B3" s="50" t="s">
        <v>101</v>
      </c>
      <c r="C3" s="50" t="s">
        <v>102</v>
      </c>
      <c r="D3" s="75" t="s">
        <v>103</v>
      </c>
      <c r="E3" s="51" t="s">
        <v>104</v>
      </c>
      <c r="F3" s="52" t="s">
        <v>105</v>
      </c>
      <c r="G3" s="51" t="s">
        <v>104</v>
      </c>
      <c r="H3" s="52" t="s">
        <v>105</v>
      </c>
      <c r="I3" s="50" t="s">
        <v>303</v>
      </c>
      <c r="J3" s="50" t="s">
        <v>304</v>
      </c>
      <c r="K3" s="50" t="s">
        <v>305</v>
      </c>
      <c r="L3" s="50" t="s">
        <v>306</v>
      </c>
      <c r="M3" s="50" t="s">
        <v>307</v>
      </c>
      <c r="N3" s="50" t="s">
        <v>308</v>
      </c>
      <c r="O3" s="50" t="s">
        <v>309</v>
      </c>
      <c r="P3" s="50" t="s">
        <v>310</v>
      </c>
      <c r="Q3" s="50" t="s">
        <v>311</v>
      </c>
      <c r="R3" s="50" t="s">
        <v>312</v>
      </c>
      <c r="S3" s="50" t="s">
        <v>313</v>
      </c>
      <c r="T3" s="53" t="s">
        <v>314</v>
      </c>
      <c r="U3" s="50" t="s">
        <v>93</v>
      </c>
      <c r="W3" s="54" t="s">
        <v>315</v>
      </c>
      <c r="X3" s="51" t="s">
        <v>316</v>
      </c>
      <c r="Y3" s="51" t="s">
        <v>317</v>
      </c>
      <c r="Z3" s="51" t="s">
        <v>318</v>
      </c>
      <c r="AA3" s="51" t="s">
        <v>319</v>
      </c>
      <c r="AB3" s="51" t="s">
        <v>320</v>
      </c>
      <c r="AC3" s="51" t="s">
        <v>321</v>
      </c>
      <c r="AD3" s="51" t="s">
        <v>322</v>
      </c>
      <c r="AE3" s="51" t="s">
        <v>323</v>
      </c>
      <c r="AF3" s="55" t="s">
        <v>324</v>
      </c>
      <c r="AG3" s="51" t="s">
        <v>325</v>
      </c>
      <c r="AH3" s="51" t="s">
        <v>326</v>
      </c>
      <c r="AI3" s="51" t="s">
        <v>327</v>
      </c>
      <c r="AJ3" s="51" t="s">
        <v>328</v>
      </c>
      <c r="AK3" s="51" t="s">
        <v>329</v>
      </c>
      <c r="AL3" s="51" t="s">
        <v>330</v>
      </c>
      <c r="AM3" s="51" t="s">
        <v>331</v>
      </c>
      <c r="AN3" s="51" t="s">
        <v>332</v>
      </c>
      <c r="AO3" s="51" t="s">
        <v>333</v>
      </c>
    </row>
    <row r="4" spans="1:41">
      <c r="A4" s="1" t="s">
        <v>427</v>
      </c>
      <c r="F4" s="2"/>
      <c r="G4" s="2"/>
      <c r="H4" s="2"/>
      <c r="T4" s="4"/>
      <c r="W4" s="4"/>
      <c r="X4" s="4"/>
      <c r="Y4" s="4"/>
      <c r="Z4" s="4"/>
      <c r="AA4" s="4"/>
      <c r="AB4" s="4"/>
      <c r="AC4" s="4"/>
      <c r="AD4" s="4"/>
      <c r="AE4" s="4"/>
      <c r="AF4" s="4"/>
      <c r="AG4" s="4"/>
      <c r="AH4" s="4"/>
      <c r="AI4" s="4"/>
      <c r="AJ4" s="4"/>
      <c r="AK4" s="4"/>
      <c r="AL4" s="4"/>
      <c r="AM4" s="4"/>
      <c r="AN4" s="4"/>
      <c r="AO4" s="4"/>
    </row>
    <row r="5" spans="1:41">
      <c r="A5" t="s">
        <v>288</v>
      </c>
      <c r="B5" t="s">
        <v>825</v>
      </c>
      <c r="C5" t="s">
        <v>289</v>
      </c>
      <c r="D5" s="3" t="s">
        <v>436</v>
      </c>
      <c r="E5">
        <v>37</v>
      </c>
      <c r="F5" s="42">
        <v>19.66</v>
      </c>
      <c r="G5" s="4">
        <v>106</v>
      </c>
      <c r="H5" s="42">
        <v>35.93</v>
      </c>
      <c r="I5" s="7">
        <v>57.817550154982939</v>
      </c>
      <c r="J5" s="7">
        <v>1.0472864070718104</v>
      </c>
      <c r="K5" s="7">
        <v>16.887940688181857</v>
      </c>
      <c r="L5" s="7">
        <v>7.2651939577043949</v>
      </c>
      <c r="M5" s="7">
        <v>9.1299812146586501E-2</v>
      </c>
      <c r="N5" s="7">
        <v>3.211076746759546</v>
      </c>
      <c r="O5" s="7">
        <v>5.5663381527869005</v>
      </c>
      <c r="P5" s="7">
        <v>3.5621019656533948</v>
      </c>
      <c r="Q5" s="7">
        <v>3.4747866983345275</v>
      </c>
      <c r="R5" s="7">
        <v>0.37437485436010071</v>
      </c>
      <c r="S5" s="7">
        <v>99.297949437982055</v>
      </c>
      <c r="T5" s="6">
        <v>1.3592994379820449</v>
      </c>
      <c r="U5" s="6">
        <f>P5+Q5</f>
        <v>7.0368886639879218</v>
      </c>
      <c r="W5" s="43">
        <v>25.2</v>
      </c>
      <c r="X5" s="43">
        <v>9.4</v>
      </c>
      <c r="Y5" s="43">
        <v>16.399999999999999</v>
      </c>
      <c r="Z5" s="43">
        <v>168.99999999999997</v>
      </c>
      <c r="AA5" s="43">
        <v>757.59999999999991</v>
      </c>
      <c r="AB5" s="43">
        <v>85.848000000000013</v>
      </c>
      <c r="AC5" s="43">
        <v>718.7</v>
      </c>
      <c r="AD5" s="206">
        <v>221.55419999999998</v>
      </c>
      <c r="AE5" s="43">
        <v>25.400000000000002</v>
      </c>
      <c r="AF5" s="43">
        <v>13.799999999999999</v>
      </c>
      <c r="AG5" s="43">
        <v>20.100000000000001</v>
      </c>
      <c r="AH5" s="43">
        <v>62.1</v>
      </c>
      <c r="AI5" s="43">
        <v>86.8</v>
      </c>
      <c r="AJ5" s="43">
        <v>14</v>
      </c>
      <c r="AK5" s="43">
        <v>29.599999999999998</v>
      </c>
      <c r="AL5" s="43">
        <v>76.8</v>
      </c>
      <c r="AM5" s="43">
        <v>9.9</v>
      </c>
      <c r="AN5" s="43">
        <v>36.4</v>
      </c>
      <c r="AO5" s="43">
        <v>2.7</v>
      </c>
    </row>
    <row r="6" spans="1:41">
      <c r="A6" t="s">
        <v>290</v>
      </c>
      <c r="B6" t="s">
        <v>825</v>
      </c>
      <c r="C6" t="s">
        <v>289</v>
      </c>
      <c r="D6" s="3" t="s">
        <v>436</v>
      </c>
      <c r="E6">
        <v>37</v>
      </c>
      <c r="F6" s="42">
        <v>19.510000000000002</v>
      </c>
      <c r="G6" s="4">
        <v>106</v>
      </c>
      <c r="H6" s="42">
        <v>35.659999999999997</v>
      </c>
      <c r="I6" s="7">
        <v>56.154362745051834</v>
      </c>
      <c r="J6" s="7">
        <v>1.0746602040604674</v>
      </c>
      <c r="K6" s="7">
        <v>17.100888453982787</v>
      </c>
      <c r="L6" s="7">
        <v>8.1136890669815536</v>
      </c>
      <c r="M6" s="7">
        <v>0.12575136765065809</v>
      </c>
      <c r="N6" s="7">
        <v>3.5657684439498682</v>
      </c>
      <c r="O6" s="7">
        <v>6.4363134813025367</v>
      </c>
      <c r="P6" s="7">
        <v>3.5424226653290729</v>
      </c>
      <c r="Q6" s="7">
        <v>2.9350099641862206</v>
      </c>
      <c r="R6" s="7">
        <v>0.38495891399184023</v>
      </c>
      <c r="S6" s="7">
        <v>99.433825306486824</v>
      </c>
      <c r="T6" s="6">
        <v>1.0725830149868891</v>
      </c>
      <c r="U6" s="6">
        <f>P6+Q6</f>
        <v>6.4774326295152935</v>
      </c>
      <c r="W6" s="43">
        <v>24.476999999999997</v>
      </c>
      <c r="X6" s="43">
        <v>11.343</v>
      </c>
      <c r="Y6" s="43">
        <v>19.303000000000001</v>
      </c>
      <c r="Z6" s="43">
        <v>193.22899999999998</v>
      </c>
      <c r="AA6" s="43">
        <v>717.69349999999997</v>
      </c>
      <c r="AB6" s="43">
        <v>65.617499999999993</v>
      </c>
      <c r="AC6" s="43">
        <v>786.94549999999992</v>
      </c>
      <c r="AD6" s="43">
        <v>174.82494</v>
      </c>
      <c r="AE6" s="43">
        <v>24.476999999999997</v>
      </c>
      <c r="AF6" s="43">
        <v>10.4475</v>
      </c>
      <c r="AG6" s="43">
        <v>19.303000000000001</v>
      </c>
      <c r="AH6" s="43">
        <v>91.4405</v>
      </c>
      <c r="AI6" s="43">
        <v>91.838499999999996</v>
      </c>
      <c r="AJ6" s="43">
        <v>11.741000000000001</v>
      </c>
      <c r="AK6" s="43">
        <v>30.148500000000002</v>
      </c>
      <c r="AL6" s="43">
        <v>69.650000000000006</v>
      </c>
      <c r="AM6" s="43">
        <v>6.865499999999999</v>
      </c>
      <c r="AN6" s="43">
        <v>34.825000000000003</v>
      </c>
      <c r="AO6" s="43">
        <v>2.5869999999999997</v>
      </c>
    </row>
    <row r="8" spans="1:41">
      <c r="A8" s="1" t="s">
        <v>428</v>
      </c>
      <c r="F8" s="2"/>
      <c r="G8" s="4"/>
      <c r="H8" s="2"/>
      <c r="I8" s="4"/>
      <c r="J8" s="4"/>
      <c r="K8" s="4"/>
      <c r="L8" s="4"/>
      <c r="M8" s="4"/>
      <c r="N8" s="4"/>
      <c r="O8" s="4"/>
      <c r="P8" s="4"/>
      <c r="Q8" s="4"/>
      <c r="R8" s="4"/>
      <c r="S8" s="4"/>
      <c r="T8" s="4"/>
      <c r="W8" s="4"/>
      <c r="X8" s="4"/>
      <c r="Y8" s="4"/>
      <c r="Z8" s="4"/>
      <c r="AA8" s="4"/>
      <c r="AB8" s="4"/>
      <c r="AC8" s="4"/>
      <c r="AD8" s="4"/>
      <c r="AE8" s="4"/>
      <c r="AF8" s="44"/>
      <c r="AG8" s="4"/>
      <c r="AH8" s="4"/>
      <c r="AI8" s="4"/>
      <c r="AJ8" s="4"/>
      <c r="AK8" s="4"/>
      <c r="AL8" s="4"/>
      <c r="AM8" s="4"/>
      <c r="AN8" s="4"/>
      <c r="AO8" s="4"/>
    </row>
    <row r="9" spans="1:41">
      <c r="B9" s="1" t="s">
        <v>433</v>
      </c>
    </row>
    <row r="10" spans="1:41">
      <c r="A10" t="s">
        <v>451</v>
      </c>
      <c r="B10" t="s">
        <v>453</v>
      </c>
      <c r="C10" t="s">
        <v>454</v>
      </c>
      <c r="D10" s="3">
        <v>26.7</v>
      </c>
      <c r="E10">
        <v>37</v>
      </c>
      <c r="F10" s="42">
        <v>16.399999999999999</v>
      </c>
      <c r="G10" s="4">
        <v>106</v>
      </c>
      <c r="H10" s="42">
        <v>44.52</v>
      </c>
      <c r="I10" s="7">
        <v>66.137308446418686</v>
      </c>
      <c r="J10" s="7">
        <v>0.57867062614918208</v>
      </c>
      <c r="K10" s="7">
        <v>14.692159101040195</v>
      </c>
      <c r="L10" s="7">
        <v>3.7703790195117008</v>
      </c>
      <c r="M10" s="7">
        <v>7.9038624002423508E-2</v>
      </c>
      <c r="N10" s="7">
        <v>1.5933873733490347</v>
      </c>
      <c r="O10" s="7">
        <v>3.4252844741654185</v>
      </c>
      <c r="P10" s="7">
        <v>3.6229813115427056</v>
      </c>
      <c r="Q10" s="7">
        <v>4.4507309000867377</v>
      </c>
      <c r="R10" s="7">
        <v>0.22857223997858939</v>
      </c>
      <c r="S10" s="7">
        <v>98.578512116244653</v>
      </c>
      <c r="T10" s="6">
        <v>1.2557305162446748</v>
      </c>
      <c r="U10" s="6">
        <f>P10+Q10</f>
        <v>8.0737122116294433</v>
      </c>
      <c r="W10" s="43">
        <v>16.235999999999997</v>
      </c>
      <c r="X10" s="43">
        <v>25.838999999999999</v>
      </c>
      <c r="Y10" s="43">
        <v>8.4149999999999991</v>
      </c>
      <c r="Z10" s="43">
        <v>71.775000000000006</v>
      </c>
      <c r="AA10" s="43">
        <v>992.27699999999993</v>
      </c>
      <c r="AB10" s="43">
        <v>98.703000000000003</v>
      </c>
      <c r="AC10" s="43">
        <v>486.18900000000002</v>
      </c>
      <c r="AD10" s="43">
        <v>176.37749999999997</v>
      </c>
      <c r="AE10" s="43">
        <v>12.770999999999999</v>
      </c>
      <c r="AF10" s="43">
        <v>11.087999999999999</v>
      </c>
      <c r="AG10" s="43">
        <v>18.612000000000002</v>
      </c>
      <c r="AH10" s="43">
        <v>23.067</v>
      </c>
      <c r="AI10" s="43">
        <v>62.073</v>
      </c>
      <c r="AJ10" s="43">
        <v>16.434000000000001</v>
      </c>
      <c r="AK10" s="87">
        <v>38.709000000000003</v>
      </c>
      <c r="AL10" s="43">
        <v>74.349000000000004</v>
      </c>
      <c r="AM10" s="43">
        <v>13.464</v>
      </c>
      <c r="AN10" s="43">
        <v>29.402999999999999</v>
      </c>
      <c r="AO10" s="43">
        <v>4.0589999999999993</v>
      </c>
    </row>
    <row r="11" spans="1:41">
      <c r="A11" t="s">
        <v>452</v>
      </c>
      <c r="B11" t="s">
        <v>455</v>
      </c>
      <c r="C11" t="s">
        <v>456</v>
      </c>
      <c r="D11" s="3">
        <v>26.7</v>
      </c>
      <c r="E11">
        <v>37</v>
      </c>
      <c r="F11" s="42">
        <v>14.81</v>
      </c>
      <c r="G11">
        <v>106</v>
      </c>
      <c r="H11" s="42">
        <v>44.89</v>
      </c>
      <c r="I11" s="6">
        <v>67.183393916517716</v>
      </c>
      <c r="J11" s="6">
        <v>0.59081656361532398</v>
      </c>
      <c r="K11" s="6">
        <v>15.344007068766292</v>
      </c>
      <c r="L11" s="6">
        <v>3.8895330953667484</v>
      </c>
      <c r="M11" s="6">
        <v>7.2286405039500207E-2</v>
      </c>
      <c r="N11" s="6">
        <v>1.5005479070491237</v>
      </c>
      <c r="O11" s="6">
        <v>2.7445545116636239</v>
      </c>
      <c r="P11" s="6">
        <v>3.8308326665090311</v>
      </c>
      <c r="Q11" s="6">
        <v>3.8690794550558101</v>
      </c>
      <c r="R11" s="6">
        <v>0.23342463865745883</v>
      </c>
      <c r="S11" s="6">
        <v>99.25847622824061</v>
      </c>
      <c r="T11" s="6">
        <v>0.74074074074063279</v>
      </c>
      <c r="U11" s="6">
        <f>P11+Q11</f>
        <v>7.6999121215648412</v>
      </c>
      <c r="V11" s="6"/>
      <c r="W11" s="44">
        <v>16.180499999999999</v>
      </c>
      <c r="X11" s="44">
        <v>26.833499999999997</v>
      </c>
      <c r="Y11" s="44">
        <v>5.7284999999999995</v>
      </c>
      <c r="Z11" s="44">
        <v>75.073499999999996</v>
      </c>
      <c r="AA11" s="44">
        <v>884.39999999999986</v>
      </c>
      <c r="AB11" s="44">
        <v>96.412700000000001</v>
      </c>
      <c r="AC11" s="44">
        <v>539.98649999999986</v>
      </c>
      <c r="AD11" s="44">
        <v>169.94159999999999</v>
      </c>
      <c r="AE11" s="44">
        <v>14.472</v>
      </c>
      <c r="AF11" s="44">
        <v>10.954499999999999</v>
      </c>
      <c r="AG11" s="44">
        <v>18.592499999999998</v>
      </c>
      <c r="AH11" s="44">
        <v>19.898999999999997</v>
      </c>
      <c r="AI11" s="44">
        <v>58.591499999999996</v>
      </c>
      <c r="AJ11" s="44">
        <v>17.285999999999998</v>
      </c>
      <c r="AK11" s="65">
        <v>39.697500000000005</v>
      </c>
      <c r="AL11" s="44">
        <v>70.651499999999984</v>
      </c>
      <c r="AM11" s="44">
        <v>14.472</v>
      </c>
      <c r="AN11" s="44">
        <v>30.853499999999997</v>
      </c>
      <c r="AO11" s="44">
        <v>4.4219999999999997</v>
      </c>
    </row>
    <row r="12" spans="1:41">
      <c r="A12" t="s">
        <v>268</v>
      </c>
      <c r="B12" t="s">
        <v>434</v>
      </c>
      <c r="C12" t="s">
        <v>269</v>
      </c>
      <c r="D12" s="3">
        <v>27.7</v>
      </c>
      <c r="E12">
        <v>37</v>
      </c>
      <c r="F12" s="42">
        <v>20.43</v>
      </c>
      <c r="G12" s="4">
        <v>106</v>
      </c>
      <c r="H12" s="42">
        <v>34.479999999999997</v>
      </c>
      <c r="I12" s="7">
        <v>57.497253581124554</v>
      </c>
      <c r="J12" s="7">
        <v>1.0444386120244542</v>
      </c>
      <c r="K12" s="7">
        <v>16.975307499662588</v>
      </c>
      <c r="L12" s="7">
        <v>7.9973343631669369</v>
      </c>
      <c r="M12" s="7">
        <v>0.1353405989580985</v>
      </c>
      <c r="N12" s="7">
        <v>3.4932896103310602</v>
      </c>
      <c r="O12" s="7">
        <v>5.0004993428770277</v>
      </c>
      <c r="P12" s="7">
        <v>3.6497712937299003</v>
      </c>
      <c r="Q12" s="7">
        <v>3.3705436999759568</v>
      </c>
      <c r="R12" s="7">
        <v>0.36272493962529501</v>
      </c>
      <c r="S12" s="7">
        <v>99.526503541475861</v>
      </c>
      <c r="T12" s="143">
        <v>4.8590090807710578</v>
      </c>
      <c r="U12" s="6">
        <f>P12+Q12</f>
        <v>7.0203149937058571</v>
      </c>
      <c r="W12" s="43">
        <v>12.536999999999999</v>
      </c>
      <c r="X12" s="43">
        <v>3.7810000000000001</v>
      </c>
      <c r="Y12" s="43">
        <v>16.914999999999999</v>
      </c>
      <c r="Z12" s="43">
        <v>166.16499999999999</v>
      </c>
      <c r="AA12" s="43">
        <v>739.0859999999999</v>
      </c>
      <c r="AB12" s="43">
        <v>75.952500000000001</v>
      </c>
      <c r="AC12" s="43">
        <v>1075.9930000000002</v>
      </c>
      <c r="AD12" s="43">
        <v>193.16249999999999</v>
      </c>
      <c r="AE12" s="43">
        <v>25.472000000000001</v>
      </c>
      <c r="AF12" s="43">
        <v>10.945</v>
      </c>
      <c r="AG12" s="43">
        <v>18.407499999999999</v>
      </c>
      <c r="AH12" s="43">
        <v>43.680499999999995</v>
      </c>
      <c r="AI12" s="43">
        <v>96.713999999999984</v>
      </c>
      <c r="AJ12" s="43">
        <v>14.129000000000001</v>
      </c>
      <c r="AK12" s="43">
        <v>33.531500000000001</v>
      </c>
      <c r="AL12" s="43">
        <v>70.545500000000004</v>
      </c>
      <c r="AM12" s="43">
        <v>7.8605</v>
      </c>
      <c r="AN12" s="43">
        <v>32.039000000000001</v>
      </c>
      <c r="AO12" s="43">
        <v>3.6814999999999998</v>
      </c>
    </row>
    <row r="13" spans="1:41">
      <c r="A13" t="s">
        <v>270</v>
      </c>
      <c r="B13" t="s">
        <v>443</v>
      </c>
      <c r="C13" t="s">
        <v>271</v>
      </c>
      <c r="D13" s="3">
        <v>29.4</v>
      </c>
      <c r="E13">
        <v>37</v>
      </c>
      <c r="F13" s="42">
        <v>19.97</v>
      </c>
      <c r="G13" s="4">
        <v>106</v>
      </c>
      <c r="H13" s="42">
        <v>34.64</v>
      </c>
      <c r="I13" s="7">
        <v>53.885623175978814</v>
      </c>
      <c r="J13" s="7">
        <v>1.19809478682203</v>
      </c>
      <c r="K13" s="7">
        <v>17.256906737239433</v>
      </c>
      <c r="L13" s="7">
        <v>9.0670261629117057</v>
      </c>
      <c r="M13" s="7">
        <v>0.20135156721145031</v>
      </c>
      <c r="N13" s="7">
        <v>2.6482240875519687</v>
      </c>
      <c r="O13" s="7">
        <v>9.6729853535711712</v>
      </c>
      <c r="P13" s="7">
        <v>3.086663139637138</v>
      </c>
      <c r="Q13" s="7">
        <v>2.058667041136891</v>
      </c>
      <c r="R13" s="7">
        <v>0.41403377418467996</v>
      </c>
      <c r="S13" s="7">
        <v>99.489575826245257</v>
      </c>
      <c r="T13" s="143">
        <v>6.0383141762452954</v>
      </c>
      <c r="U13" s="6">
        <f>P13+Q13</f>
        <v>5.145330180774029</v>
      </c>
      <c r="W13" s="43">
        <v>14.270999999999999</v>
      </c>
      <c r="X13" s="43">
        <v>0</v>
      </c>
      <c r="Y13" s="43">
        <v>19.497</v>
      </c>
      <c r="Z13" s="43">
        <v>206.32649999999995</v>
      </c>
      <c r="AA13" s="43">
        <v>618.07499999999993</v>
      </c>
      <c r="AB13" s="43">
        <v>31.618499999999997</v>
      </c>
      <c r="AC13" s="43">
        <v>810.33149999999989</v>
      </c>
      <c r="AD13" s="43">
        <v>152.52263999999997</v>
      </c>
      <c r="AE13" s="43">
        <v>26.833499999999997</v>
      </c>
      <c r="AF13" s="43">
        <v>8.4420000000000002</v>
      </c>
      <c r="AG13" s="43">
        <v>18.692999999999998</v>
      </c>
      <c r="AH13" s="43">
        <v>60.3</v>
      </c>
      <c r="AI13" s="43">
        <v>96.1785</v>
      </c>
      <c r="AJ13" s="43">
        <v>10.3515</v>
      </c>
      <c r="AK13" s="43">
        <v>29.044499999999999</v>
      </c>
      <c r="AL13" s="43">
        <v>64.119</v>
      </c>
      <c r="AM13" s="43">
        <v>5.0249999999999995</v>
      </c>
      <c r="AN13" s="43">
        <v>32.561999999999998</v>
      </c>
      <c r="AO13" s="43">
        <v>0.80399999999999994</v>
      </c>
    </row>
    <row r="14" spans="1:41">
      <c r="A14" t="s">
        <v>272</v>
      </c>
      <c r="B14" t="s">
        <v>444</v>
      </c>
      <c r="C14" t="s">
        <v>273</v>
      </c>
      <c r="E14">
        <v>37</v>
      </c>
      <c r="F14" s="42">
        <v>20.46</v>
      </c>
      <c r="G14" s="4">
        <v>106</v>
      </c>
      <c r="H14" s="42">
        <v>34.42</v>
      </c>
      <c r="I14" s="7">
        <v>55.06218816738275</v>
      </c>
      <c r="J14" s="7">
        <v>1.0753600724846315</v>
      </c>
      <c r="K14" s="7">
        <v>17.019757100461</v>
      </c>
      <c r="L14" s="7">
        <v>8.2401286646970533</v>
      </c>
      <c r="M14" s="7">
        <v>0.13178139356494126</v>
      </c>
      <c r="N14" s="7">
        <v>4.0166382097814841</v>
      </c>
      <c r="O14" s="7">
        <v>6.9717463317451243</v>
      </c>
      <c r="P14" s="7">
        <v>3.2460592762144822</v>
      </c>
      <c r="Q14" s="7">
        <v>3.3630981016782182</v>
      </c>
      <c r="R14" s="7">
        <v>0.38228554631188405</v>
      </c>
      <c r="S14" s="7">
        <v>99.509042864321557</v>
      </c>
      <c r="T14" s="143">
        <v>7.9145728643215616</v>
      </c>
      <c r="U14" s="6">
        <f>P14+Q14</f>
        <v>6.6091573778927</v>
      </c>
      <c r="W14" s="43">
        <v>21.8</v>
      </c>
      <c r="X14" s="43">
        <v>11.4</v>
      </c>
      <c r="Y14" s="43">
        <v>17.7</v>
      </c>
      <c r="Z14" s="43">
        <v>178.29999999999998</v>
      </c>
      <c r="AA14" s="43">
        <v>793.5</v>
      </c>
      <c r="AB14" s="43">
        <v>69.58</v>
      </c>
      <c r="AC14" s="43">
        <v>992.5</v>
      </c>
      <c r="AD14" s="43">
        <v>162.95622</v>
      </c>
      <c r="AE14" s="43">
        <v>22.3</v>
      </c>
      <c r="AF14" s="43">
        <v>9.6</v>
      </c>
      <c r="AG14" s="43">
        <v>19.100000000000001</v>
      </c>
      <c r="AH14" s="43">
        <v>85.699999999999989</v>
      </c>
      <c r="AI14" s="43">
        <v>86.7</v>
      </c>
      <c r="AJ14" s="43">
        <v>10.9</v>
      </c>
      <c r="AK14" s="43">
        <v>32</v>
      </c>
      <c r="AL14" s="43">
        <v>68.099999999999994</v>
      </c>
      <c r="AM14" s="43">
        <v>7.3</v>
      </c>
      <c r="AN14" s="43">
        <v>31.2</v>
      </c>
      <c r="AO14" s="43">
        <v>1.9000000000000001</v>
      </c>
    </row>
    <row r="15" spans="1:41">
      <c r="B15" s="1" t="s">
        <v>435</v>
      </c>
    </row>
    <row r="16" spans="1:41">
      <c r="A16" t="s">
        <v>274</v>
      </c>
      <c r="B16" t="s">
        <v>445</v>
      </c>
      <c r="C16" t="s">
        <v>275</v>
      </c>
      <c r="E16">
        <v>37</v>
      </c>
      <c r="F16" s="42">
        <v>19.59</v>
      </c>
      <c r="G16" s="4">
        <v>106</v>
      </c>
      <c r="H16" s="42">
        <v>35.28</v>
      </c>
      <c r="I16" s="7">
        <v>58.484293309747756</v>
      </c>
      <c r="J16" s="7">
        <v>0.98217715438371955</v>
      </c>
      <c r="K16" s="7">
        <v>15.844735045330841</v>
      </c>
      <c r="L16" s="7">
        <v>7.9071116709361293</v>
      </c>
      <c r="M16" s="7">
        <v>0.14244108723630672</v>
      </c>
      <c r="N16" s="7">
        <v>3.9165188147250563</v>
      </c>
      <c r="O16" s="7">
        <v>5.8178729917953511</v>
      </c>
      <c r="P16" s="7">
        <v>2.9329919611636144</v>
      </c>
      <c r="Q16" s="7">
        <v>2.9979581900881498</v>
      </c>
      <c r="R16" s="7">
        <v>0.30233261580977794</v>
      </c>
      <c r="S16" s="7">
        <v>99.328432841216696</v>
      </c>
      <c r="T16" s="143">
        <v>5.3979871912167203</v>
      </c>
      <c r="U16" s="6">
        <f t="shared" ref="U16:U20" si="0">P16+Q16</f>
        <v>5.9309501512517642</v>
      </c>
      <c r="W16" s="43">
        <v>24.622499999999999</v>
      </c>
      <c r="X16" s="43">
        <v>27.838499999999996</v>
      </c>
      <c r="Y16" s="43">
        <v>18.290999999999997</v>
      </c>
      <c r="Z16" s="43">
        <v>167.5335</v>
      </c>
      <c r="AA16" s="43">
        <v>639.17999999999995</v>
      </c>
      <c r="AB16" s="43">
        <v>65.99499999999999</v>
      </c>
      <c r="AC16" s="43">
        <v>435.36599999999993</v>
      </c>
      <c r="AD16" s="43">
        <v>202.77395999999999</v>
      </c>
      <c r="AE16" s="43">
        <v>25.928999999999995</v>
      </c>
      <c r="AF16" s="43">
        <v>11.055</v>
      </c>
      <c r="AG16" s="43">
        <v>18.893999999999998</v>
      </c>
      <c r="AH16" s="43">
        <v>64.42049999999999</v>
      </c>
      <c r="AI16" s="43">
        <v>89.444999999999993</v>
      </c>
      <c r="AJ16" s="43">
        <v>11.356499999999997</v>
      </c>
      <c r="AK16" s="43">
        <v>31.355999999999995</v>
      </c>
      <c r="AL16" s="43">
        <v>72.560999999999993</v>
      </c>
      <c r="AM16" s="43">
        <v>9.4469999999999992</v>
      </c>
      <c r="AN16" s="43">
        <v>32.963999999999992</v>
      </c>
      <c r="AO16" s="43">
        <v>3.2159999999999997</v>
      </c>
    </row>
    <row r="17" spans="1:49">
      <c r="A17" s="6" t="s">
        <v>276</v>
      </c>
      <c r="B17" t="s">
        <v>447</v>
      </c>
      <c r="C17" t="s">
        <v>277</v>
      </c>
      <c r="E17">
        <v>37</v>
      </c>
      <c r="F17" s="42">
        <v>19.04</v>
      </c>
      <c r="G17">
        <v>106</v>
      </c>
      <c r="H17" s="42">
        <v>35.69</v>
      </c>
      <c r="I17" s="6">
        <v>58.074898657169484</v>
      </c>
      <c r="J17" s="6">
        <v>0.89509952065851595</v>
      </c>
      <c r="K17" s="6">
        <v>17.61286159437968</v>
      </c>
      <c r="L17" s="6">
        <v>9.2178028115265196</v>
      </c>
      <c r="M17" s="6">
        <v>5.6724360523163216E-2</v>
      </c>
      <c r="N17" s="6">
        <v>2.7960775318344604</v>
      </c>
      <c r="O17" s="6">
        <v>4.8062326621568703</v>
      </c>
      <c r="P17" s="6">
        <v>2.4751048631454791</v>
      </c>
      <c r="Q17" s="6">
        <v>3.2196571143457446</v>
      </c>
      <c r="R17" s="6">
        <v>0.31701986648973463</v>
      </c>
      <c r="S17" s="6">
        <v>99.471478982229655</v>
      </c>
      <c r="T17" s="143">
        <v>4.461774482229659</v>
      </c>
      <c r="U17" s="6">
        <f t="shared" si="0"/>
        <v>5.6947619774912237</v>
      </c>
      <c r="V17" s="6"/>
      <c r="W17" s="43">
        <v>10.8</v>
      </c>
      <c r="X17" s="43">
        <v>3.2</v>
      </c>
      <c r="Y17" s="43">
        <v>18.3</v>
      </c>
      <c r="Z17" s="43">
        <v>144.69999999999999</v>
      </c>
      <c r="AA17" s="43">
        <v>900.8</v>
      </c>
      <c r="AB17" s="43">
        <v>29.681999999999999</v>
      </c>
      <c r="AC17" s="43">
        <v>469.3</v>
      </c>
      <c r="AD17" s="43">
        <v>155.7088</v>
      </c>
      <c r="AE17" s="43">
        <v>28.8</v>
      </c>
      <c r="AF17" s="43">
        <v>8.1999999999999993</v>
      </c>
      <c r="AG17" s="43">
        <v>18.899999999999999</v>
      </c>
      <c r="AH17" s="43">
        <v>43.5</v>
      </c>
      <c r="AI17" s="43">
        <v>69.899999999999991</v>
      </c>
      <c r="AJ17" s="43">
        <v>10.3</v>
      </c>
      <c r="AK17" s="43">
        <v>27</v>
      </c>
      <c r="AL17" s="43">
        <v>57.999999999999993</v>
      </c>
      <c r="AM17" s="43">
        <v>3.2</v>
      </c>
      <c r="AN17" s="43">
        <v>26.900000000000002</v>
      </c>
      <c r="AO17" s="43">
        <v>2.1</v>
      </c>
      <c r="AW17" s="6"/>
    </row>
    <row r="18" spans="1:49">
      <c r="A18" s="6" t="s">
        <v>278</v>
      </c>
      <c r="B18" t="s">
        <v>448</v>
      </c>
      <c r="C18" t="s">
        <v>279</v>
      </c>
      <c r="E18">
        <v>37</v>
      </c>
      <c r="F18" s="42">
        <v>18.88</v>
      </c>
      <c r="G18">
        <v>106</v>
      </c>
      <c r="H18" s="42">
        <v>35.700000000000003</v>
      </c>
      <c r="I18" s="6">
        <v>57.518948215415591</v>
      </c>
      <c r="J18" s="6">
        <v>0.83434942925074984</v>
      </c>
      <c r="K18" s="6">
        <v>17.633086660987924</v>
      </c>
      <c r="L18" s="6">
        <v>7.4634865596153377</v>
      </c>
      <c r="M18" s="6">
        <v>0.18593567411248971</v>
      </c>
      <c r="N18" s="6">
        <v>2.4943137452124664</v>
      </c>
      <c r="O18" s="6">
        <v>7.7423540626581726</v>
      </c>
      <c r="P18" s="6">
        <v>2.7481797776392178</v>
      </c>
      <c r="Q18" s="6">
        <v>2.3524520172017809</v>
      </c>
      <c r="R18" s="6">
        <v>0.34278707053361612</v>
      </c>
      <c r="S18" s="6">
        <v>99.315893212627358</v>
      </c>
      <c r="T18" s="6">
        <v>2.7805647126273385</v>
      </c>
      <c r="U18" s="6">
        <f t="shared" si="0"/>
        <v>5.1006317948409983</v>
      </c>
      <c r="V18" s="6"/>
      <c r="W18" s="43">
        <v>5.4</v>
      </c>
      <c r="X18" s="43">
        <v>2.4</v>
      </c>
      <c r="Y18" s="43">
        <v>17.8</v>
      </c>
      <c r="Z18" s="43">
        <v>118.60000000000001</v>
      </c>
      <c r="AA18" s="43">
        <v>656.59999999999991</v>
      </c>
      <c r="AB18" s="43">
        <v>33.561999999999998</v>
      </c>
      <c r="AC18" s="43">
        <v>610.6</v>
      </c>
      <c r="AD18" s="43">
        <v>151.6112</v>
      </c>
      <c r="AE18" s="43">
        <v>33.1</v>
      </c>
      <c r="AF18" s="43">
        <v>7.2</v>
      </c>
      <c r="AG18" s="43">
        <v>18.5</v>
      </c>
      <c r="AH18" s="43">
        <v>13.4</v>
      </c>
      <c r="AI18" s="43">
        <v>115.3</v>
      </c>
      <c r="AJ18" s="43">
        <v>7.6999999999999993</v>
      </c>
      <c r="AK18" s="43">
        <v>25.1</v>
      </c>
      <c r="AL18" s="43">
        <v>56.800000000000004</v>
      </c>
      <c r="AM18" s="43">
        <v>4.3</v>
      </c>
      <c r="AN18" s="43">
        <v>29.2</v>
      </c>
      <c r="AO18" s="43">
        <v>2</v>
      </c>
      <c r="AW18" s="6"/>
    </row>
    <row r="19" spans="1:49">
      <c r="A19" s="6" t="s">
        <v>280</v>
      </c>
      <c r="B19" t="s">
        <v>446</v>
      </c>
      <c r="C19" t="s">
        <v>281</v>
      </c>
      <c r="E19">
        <v>37</v>
      </c>
      <c r="F19" s="42">
        <v>18.73</v>
      </c>
      <c r="G19">
        <v>106</v>
      </c>
      <c r="H19" s="42">
        <v>35.630000000000003</v>
      </c>
      <c r="I19" s="143">
        <v>51.816955444958175</v>
      </c>
      <c r="J19" s="6">
        <v>1.1782009741667379</v>
      </c>
      <c r="K19" s="6">
        <v>18.157248252025028</v>
      </c>
      <c r="L19" s="6">
        <v>9.7234439080009292</v>
      </c>
      <c r="M19" s="6">
        <v>0.22271504782123258</v>
      </c>
      <c r="N19" s="6">
        <v>2.4257295055635355</v>
      </c>
      <c r="O19" s="6">
        <v>10.717592864002178</v>
      </c>
      <c r="P19" s="6">
        <v>3.2211702692137441</v>
      </c>
      <c r="Q19" s="6">
        <v>1.6512475195633041</v>
      </c>
      <c r="R19" s="6">
        <v>0.35370673258442198</v>
      </c>
      <c r="S19" s="6">
        <v>99.468010517899316</v>
      </c>
      <c r="T19" s="143">
        <v>7.9029957203992902</v>
      </c>
      <c r="U19" s="6">
        <f t="shared" si="0"/>
        <v>4.8724177887770477</v>
      </c>
      <c r="V19" s="6"/>
      <c r="W19" s="43">
        <v>18.905000000000001</v>
      </c>
      <c r="X19" s="43">
        <v>9.0544999999999991</v>
      </c>
      <c r="Y19" s="43">
        <v>25.87</v>
      </c>
      <c r="Z19" s="43">
        <v>242.08350000000002</v>
      </c>
      <c r="AA19" s="43">
        <v>613.01949999999999</v>
      </c>
      <c r="AB19" s="43">
        <v>21.040299999999998</v>
      </c>
      <c r="AC19" s="43">
        <v>671.32650000000001</v>
      </c>
      <c r="AD19" s="43">
        <v>123.9682</v>
      </c>
      <c r="AE19" s="43">
        <v>30.944499999999998</v>
      </c>
      <c r="AF19" s="43">
        <v>5.7709999999999999</v>
      </c>
      <c r="AG19" s="43">
        <v>18.009500000000003</v>
      </c>
      <c r="AH19" s="43">
        <v>90.545000000000002</v>
      </c>
      <c r="AI19" s="43">
        <v>103.679</v>
      </c>
      <c r="AJ19" s="43">
        <v>6.0694999999999997</v>
      </c>
      <c r="AK19" s="43">
        <v>26.3675</v>
      </c>
      <c r="AL19" s="43">
        <v>51.938999999999993</v>
      </c>
      <c r="AM19" s="43">
        <v>2.4874999999999998</v>
      </c>
      <c r="AN19" s="43">
        <v>30.049000000000003</v>
      </c>
      <c r="AO19" s="43">
        <v>0.4975</v>
      </c>
      <c r="AW19" s="6"/>
    </row>
    <row r="20" spans="1:49">
      <c r="A20" s="6" t="s">
        <v>282</v>
      </c>
      <c r="B20" t="s">
        <v>446</v>
      </c>
      <c r="C20" t="s">
        <v>281</v>
      </c>
      <c r="E20">
        <v>37</v>
      </c>
      <c r="F20" s="42">
        <v>18.760000000000002</v>
      </c>
      <c r="G20">
        <v>106</v>
      </c>
      <c r="H20" s="42">
        <v>35.65</v>
      </c>
      <c r="I20" s="6">
        <v>58.218154390579841</v>
      </c>
      <c r="J20" s="6">
        <v>0.77945962394626322</v>
      </c>
      <c r="K20" s="6">
        <v>17.651427374707925</v>
      </c>
      <c r="L20" s="6">
        <v>7.2211869965522064</v>
      </c>
      <c r="M20" s="6">
        <v>0.15534699138941635</v>
      </c>
      <c r="N20" s="6">
        <v>1.9656833501650515</v>
      </c>
      <c r="O20" s="6">
        <v>7.3271826886857729</v>
      </c>
      <c r="P20" s="6">
        <v>3.2059599626796293</v>
      </c>
      <c r="Q20" s="6">
        <v>2.569186847374707</v>
      </c>
      <c r="R20" s="6">
        <v>0.34650389191093084</v>
      </c>
      <c r="S20" s="6">
        <v>99.440092117991753</v>
      </c>
      <c r="T20" s="6">
        <v>3.3309020179917534</v>
      </c>
      <c r="U20" s="6">
        <f t="shared" si="0"/>
        <v>5.7751468100543359</v>
      </c>
      <c r="V20" s="6"/>
      <c r="W20" s="43">
        <v>5.742</v>
      </c>
      <c r="X20" s="43">
        <v>4.5540000000000003</v>
      </c>
      <c r="Y20" s="43">
        <v>16.532999999999998</v>
      </c>
      <c r="Z20" s="43">
        <v>105.53399999999999</v>
      </c>
      <c r="AA20" s="43">
        <v>687.15899999999999</v>
      </c>
      <c r="AB20" s="43">
        <v>47.054699999999997</v>
      </c>
      <c r="AC20" s="43">
        <v>595.78199999999993</v>
      </c>
      <c r="AD20" s="43">
        <v>155.73339999999999</v>
      </c>
      <c r="AE20" s="43">
        <v>31.581000000000003</v>
      </c>
      <c r="AF20" s="43">
        <v>8.1179999999999986</v>
      </c>
      <c r="AG20" s="43">
        <v>19.403999999999996</v>
      </c>
      <c r="AH20" s="43">
        <v>15.345000000000001</v>
      </c>
      <c r="AI20" s="43">
        <v>98.703000000000003</v>
      </c>
      <c r="AJ20" s="43">
        <v>10.692</v>
      </c>
      <c r="AK20" s="43">
        <v>25.442999999999998</v>
      </c>
      <c r="AL20" s="43">
        <v>58.113</v>
      </c>
      <c r="AM20" s="43">
        <v>4.3559999999999999</v>
      </c>
      <c r="AN20" s="43">
        <v>31.382999999999999</v>
      </c>
      <c r="AO20" s="43">
        <v>1.5840000000000001</v>
      </c>
      <c r="AW20" s="6"/>
    </row>
    <row r="22" spans="1:49">
      <c r="A22" s="1" t="s">
        <v>429</v>
      </c>
    </row>
    <row r="23" spans="1:49">
      <c r="B23" s="1" t="s">
        <v>432</v>
      </c>
    </row>
    <row r="24" spans="1:49">
      <c r="A24" t="s">
        <v>283</v>
      </c>
      <c r="B24" t="s">
        <v>441</v>
      </c>
      <c r="C24" t="s">
        <v>284</v>
      </c>
      <c r="D24" s="3">
        <v>31.3</v>
      </c>
      <c r="E24">
        <v>37</v>
      </c>
      <c r="F24" s="42">
        <v>17.96</v>
      </c>
      <c r="G24" s="4">
        <v>106</v>
      </c>
      <c r="H24" s="42">
        <v>36.369999999999997</v>
      </c>
      <c r="I24" s="7">
        <v>61.16887057506618</v>
      </c>
      <c r="J24" s="7">
        <v>0.64603115404639433</v>
      </c>
      <c r="K24" s="7">
        <v>16.71798271950594</v>
      </c>
      <c r="L24" s="7">
        <v>6.1564460658718669</v>
      </c>
      <c r="M24" s="7">
        <v>0.12861239721572171</v>
      </c>
      <c r="N24" s="7">
        <v>1.9958994510120127</v>
      </c>
      <c r="O24" s="7">
        <v>5.1938479964823081</v>
      </c>
      <c r="P24" s="7">
        <v>3.033860776806133</v>
      </c>
      <c r="Q24" s="7">
        <v>3.9741282287713</v>
      </c>
      <c r="R24" s="7">
        <v>0.27505011184915751</v>
      </c>
      <c r="S24" s="7">
        <v>99.290729476627007</v>
      </c>
      <c r="T24" s="6">
        <v>2.981829476627019</v>
      </c>
      <c r="U24" s="6">
        <f>P24+Q24</f>
        <v>7.007989005577433</v>
      </c>
      <c r="W24" s="43">
        <v>3.1</v>
      </c>
      <c r="X24" s="43">
        <v>1.1000000000000001</v>
      </c>
      <c r="Y24" s="43">
        <v>11.4</v>
      </c>
      <c r="Z24" s="43">
        <v>85.5</v>
      </c>
      <c r="AA24" s="43">
        <v>854</v>
      </c>
      <c r="AB24" s="43">
        <v>63.503999999999998</v>
      </c>
      <c r="AC24" s="43">
        <v>462.5</v>
      </c>
      <c r="AD24" s="43">
        <v>158.40089999999998</v>
      </c>
      <c r="AE24" s="43">
        <v>25.2</v>
      </c>
      <c r="AF24" s="43">
        <v>7.9</v>
      </c>
      <c r="AG24" s="43">
        <v>17.099999999999998</v>
      </c>
      <c r="AH24" s="43">
        <v>10.6</v>
      </c>
      <c r="AI24" s="43">
        <v>90.600000000000009</v>
      </c>
      <c r="AJ24" s="43">
        <v>11.299999999999999</v>
      </c>
      <c r="AK24" s="43">
        <v>28.8</v>
      </c>
      <c r="AL24" s="43">
        <v>61.1</v>
      </c>
      <c r="AM24" s="43">
        <v>4.6000000000000005</v>
      </c>
      <c r="AN24" s="43">
        <v>28.3</v>
      </c>
      <c r="AO24" s="43">
        <v>0.9</v>
      </c>
    </row>
    <row r="25" spans="1:49">
      <c r="A25" t="s">
        <v>285</v>
      </c>
      <c r="B25" t="s">
        <v>442</v>
      </c>
      <c r="C25" t="s">
        <v>286</v>
      </c>
      <c r="D25" s="76">
        <v>31</v>
      </c>
      <c r="E25">
        <v>37</v>
      </c>
      <c r="F25" s="42">
        <v>19.12</v>
      </c>
      <c r="G25" s="4">
        <v>106</v>
      </c>
      <c r="H25" s="42">
        <v>37.28</v>
      </c>
      <c r="I25" s="7">
        <v>58.376503997089316</v>
      </c>
      <c r="J25" s="7">
        <v>0.73030795756937072</v>
      </c>
      <c r="K25" s="7">
        <v>17.940615099593316</v>
      </c>
      <c r="L25" s="7">
        <v>7.0015922421037171</v>
      </c>
      <c r="M25" s="7">
        <v>0.23187569176305109</v>
      </c>
      <c r="N25" s="7">
        <v>3.1054746681131866</v>
      </c>
      <c r="O25" s="7">
        <v>5.5199554019203187</v>
      </c>
      <c r="P25" s="7">
        <v>3.1538050960761916</v>
      </c>
      <c r="Q25" s="7">
        <v>3.2393568251955394</v>
      </c>
      <c r="R25" s="7">
        <v>0.34643400690241849</v>
      </c>
      <c r="S25" s="7">
        <v>99.645920986326431</v>
      </c>
      <c r="T25" s="143">
        <v>3.9388513978791839</v>
      </c>
      <c r="U25" s="6">
        <f>P25+Q25</f>
        <v>6.393161921271731</v>
      </c>
      <c r="W25" s="43">
        <v>3.6999999999999997</v>
      </c>
      <c r="X25" s="43">
        <v>0</v>
      </c>
      <c r="Y25" s="43">
        <v>12.700000000000001</v>
      </c>
      <c r="Z25" s="43">
        <v>95.7</v>
      </c>
      <c r="AA25" s="43">
        <v>763.40000000000009</v>
      </c>
      <c r="AB25" s="43">
        <v>53.9</v>
      </c>
      <c r="AC25" s="43">
        <v>571.80000000000007</v>
      </c>
      <c r="AD25" s="43">
        <v>151.25733</v>
      </c>
      <c r="AE25" s="43">
        <v>28.900000000000002</v>
      </c>
      <c r="AF25" s="43">
        <v>7.9</v>
      </c>
      <c r="AG25" s="43">
        <v>17.899999999999999</v>
      </c>
      <c r="AH25" s="43">
        <v>7.1000000000000005</v>
      </c>
      <c r="AI25" s="43">
        <v>98</v>
      </c>
      <c r="AJ25" s="43">
        <v>10.1</v>
      </c>
      <c r="AK25" s="43">
        <v>25.6</v>
      </c>
      <c r="AL25" s="43">
        <v>54.8</v>
      </c>
      <c r="AM25" s="43">
        <v>5.5</v>
      </c>
      <c r="AN25" s="43">
        <v>29.599999999999998</v>
      </c>
      <c r="AO25" s="43">
        <v>1.4</v>
      </c>
    </row>
    <row r="26" spans="1:49">
      <c r="B26" s="1" t="s">
        <v>430</v>
      </c>
      <c r="F26" s="2"/>
      <c r="G26" s="4"/>
      <c r="H26" s="2"/>
      <c r="I26" s="3"/>
      <c r="J26" s="3"/>
      <c r="K26" s="3"/>
      <c r="L26" s="3"/>
      <c r="M26" s="3"/>
      <c r="N26" s="3"/>
      <c r="O26" s="3"/>
      <c r="P26" s="3"/>
      <c r="Q26" s="3"/>
      <c r="R26" s="3"/>
      <c r="S26" s="3"/>
      <c r="T26" s="4"/>
      <c r="W26" s="4"/>
      <c r="X26" s="4"/>
      <c r="Y26" s="4"/>
      <c r="Z26" s="4"/>
      <c r="AA26" s="4"/>
      <c r="AB26" s="4"/>
      <c r="AC26" s="4"/>
      <c r="AD26" s="4"/>
      <c r="AE26" s="4"/>
      <c r="AF26" s="44"/>
      <c r="AG26" s="4"/>
      <c r="AH26" s="4"/>
      <c r="AI26" s="4"/>
      <c r="AJ26" s="4"/>
      <c r="AK26" s="4"/>
      <c r="AL26" s="4"/>
      <c r="AM26" s="4"/>
      <c r="AN26" s="4"/>
      <c r="AO26" s="4"/>
    </row>
    <row r="27" spans="1:49">
      <c r="A27" t="s">
        <v>291</v>
      </c>
      <c r="B27" t="s">
        <v>437</v>
      </c>
      <c r="C27" t="s">
        <v>292</v>
      </c>
      <c r="D27" s="3">
        <v>31.2</v>
      </c>
      <c r="E27">
        <v>37</v>
      </c>
      <c r="F27" s="42">
        <v>12.48</v>
      </c>
      <c r="G27" s="4">
        <v>106</v>
      </c>
      <c r="H27" s="42">
        <v>49.94</v>
      </c>
      <c r="I27" s="45">
        <v>58.446565073545464</v>
      </c>
      <c r="J27" s="7">
        <v>1.0656532206862592</v>
      </c>
      <c r="K27" s="7">
        <v>16.821650345456753</v>
      </c>
      <c r="L27" s="7">
        <v>7.413016350324372</v>
      </c>
      <c r="M27" s="7">
        <v>0.12765610337296754</v>
      </c>
      <c r="N27" s="7">
        <v>2.6037938420655427</v>
      </c>
      <c r="O27" s="7">
        <v>6.3638672326844477</v>
      </c>
      <c r="P27" s="7">
        <v>3.5749558499941005</v>
      </c>
      <c r="Q27" s="7">
        <v>2.6765267974526608</v>
      </c>
      <c r="R27" s="7">
        <v>0.42694443279300404</v>
      </c>
      <c r="S27" s="7">
        <v>99.52062924837557</v>
      </c>
      <c r="T27" s="143">
        <v>4.722153002740721</v>
      </c>
      <c r="U27" s="6">
        <f>P27+Q27</f>
        <v>6.2514826474467613</v>
      </c>
      <c r="W27" s="43">
        <v>5.1739999999999995</v>
      </c>
      <c r="X27" s="43">
        <v>0.59699999999999998</v>
      </c>
      <c r="Y27" s="43">
        <v>16.616499999999998</v>
      </c>
      <c r="Z27" s="43">
        <v>148.7525</v>
      </c>
      <c r="AA27" s="43">
        <v>720.77800000000013</v>
      </c>
      <c r="AB27" s="43">
        <v>46.5075</v>
      </c>
      <c r="AC27" s="43">
        <v>572.62249999999995</v>
      </c>
      <c r="AD27" s="206">
        <v>217.37220000000002</v>
      </c>
      <c r="AE27" s="43">
        <v>28.755500000000001</v>
      </c>
      <c r="AF27" s="43">
        <v>11.243499999999999</v>
      </c>
      <c r="AG27" s="43">
        <v>19.899999999999999</v>
      </c>
      <c r="AH27" s="43">
        <v>53.132999999999996</v>
      </c>
      <c r="AI27" s="43">
        <v>88.853500000000011</v>
      </c>
      <c r="AJ27" s="43">
        <v>11.939999999999998</v>
      </c>
      <c r="AK27" s="43">
        <v>34.028999999999996</v>
      </c>
      <c r="AL27" s="43">
        <v>73.430999999999997</v>
      </c>
      <c r="AM27" s="43">
        <v>8.4574999999999996</v>
      </c>
      <c r="AN27" s="43">
        <v>35.123500000000007</v>
      </c>
      <c r="AO27" s="43">
        <v>2.6865000000000001</v>
      </c>
    </row>
    <row r="28" spans="1:49">
      <c r="A28" t="s">
        <v>293</v>
      </c>
      <c r="B28" t="s">
        <v>440</v>
      </c>
      <c r="C28" t="s">
        <v>294</v>
      </c>
      <c r="D28" s="88" t="s">
        <v>439</v>
      </c>
      <c r="E28">
        <v>37</v>
      </c>
      <c r="F28" s="42">
        <v>16.18</v>
      </c>
      <c r="G28" s="4">
        <v>106</v>
      </c>
      <c r="H28" s="42">
        <v>51.44</v>
      </c>
      <c r="I28" s="7">
        <v>55.926874680042992</v>
      </c>
      <c r="J28" s="7">
        <v>1.1244848580285163</v>
      </c>
      <c r="K28" s="7">
        <v>16.969033664592576</v>
      </c>
      <c r="L28" s="7">
        <v>8.3969759985804799</v>
      </c>
      <c r="M28" s="7">
        <v>9.8207080530170368E-2</v>
      </c>
      <c r="N28" s="7">
        <v>3.5691947549737986</v>
      </c>
      <c r="O28" s="7">
        <v>6.52355620386873</v>
      </c>
      <c r="P28" s="7">
        <v>3.4777376879853201</v>
      </c>
      <c r="Q28" s="7">
        <v>2.8044927669919684</v>
      </c>
      <c r="R28" s="7">
        <v>0.37689788168945909</v>
      </c>
      <c r="S28" s="7">
        <v>99.267455577284011</v>
      </c>
      <c r="T28" s="6">
        <v>2.545118000925584</v>
      </c>
      <c r="U28" s="6">
        <f t="shared" ref="U28:U31" si="1">P28+Q28</f>
        <v>6.282230454977288</v>
      </c>
      <c r="W28" s="43">
        <v>26.267999999999997</v>
      </c>
      <c r="X28" s="43">
        <v>19.203500000000002</v>
      </c>
      <c r="Y28" s="43">
        <v>17.512</v>
      </c>
      <c r="Z28" s="43">
        <v>187.5575</v>
      </c>
      <c r="AA28" s="43">
        <v>666.65</v>
      </c>
      <c r="AB28" s="144">
        <v>70.102500000000006</v>
      </c>
      <c r="AC28" s="43">
        <v>681.77399999999989</v>
      </c>
      <c r="AD28" s="206">
        <v>218.81447999999997</v>
      </c>
      <c r="AE28" s="43">
        <v>27.561499999999999</v>
      </c>
      <c r="AF28" s="43">
        <v>12.835499999999998</v>
      </c>
      <c r="AG28" s="43">
        <v>19.4025</v>
      </c>
      <c r="AH28" s="43">
        <v>97.51</v>
      </c>
      <c r="AI28" s="43">
        <v>91.341000000000008</v>
      </c>
      <c r="AJ28" s="43">
        <v>11.044500000000001</v>
      </c>
      <c r="AK28" s="43">
        <v>33.034000000000006</v>
      </c>
      <c r="AL28" s="43">
        <v>74.525500000000008</v>
      </c>
      <c r="AM28" s="43">
        <v>8.7560000000000002</v>
      </c>
      <c r="AN28" s="43">
        <v>35.222999999999999</v>
      </c>
      <c r="AO28" s="43">
        <v>2.8855</v>
      </c>
    </row>
    <row r="29" spans="1:49">
      <c r="A29" s="6" t="s">
        <v>295</v>
      </c>
      <c r="B29" t="s">
        <v>449</v>
      </c>
      <c r="C29" t="s">
        <v>296</v>
      </c>
      <c r="E29">
        <v>37</v>
      </c>
      <c r="F29" s="42">
        <v>17.8</v>
      </c>
      <c r="G29">
        <v>106</v>
      </c>
      <c r="H29" s="42">
        <v>48.61</v>
      </c>
      <c r="I29" s="6">
        <v>56.388740167485587</v>
      </c>
      <c r="J29" s="6">
        <v>1.0935295032013421</v>
      </c>
      <c r="K29" s="6">
        <v>17.555027889838499</v>
      </c>
      <c r="L29" s="6">
        <v>8.0781062633241323</v>
      </c>
      <c r="M29" s="6">
        <v>0.14852449919850969</v>
      </c>
      <c r="N29" s="6">
        <v>2.8843526645854398</v>
      </c>
      <c r="O29" s="6">
        <v>6.4441175400829458</v>
      </c>
      <c r="P29" s="6">
        <v>3.3701630744629569</v>
      </c>
      <c r="Q29" s="6">
        <v>3.0040533680232766</v>
      </c>
      <c r="R29" s="6">
        <v>0.37875991814304705</v>
      </c>
      <c r="S29" s="6">
        <v>99.345374888345717</v>
      </c>
      <c r="T29" s="143">
        <v>3.7077131258457454</v>
      </c>
      <c r="U29" s="6">
        <f t="shared" si="1"/>
        <v>6.3742164424862331</v>
      </c>
      <c r="V29" s="6"/>
      <c r="W29" s="43">
        <v>20.803499999999996</v>
      </c>
      <c r="X29" s="43">
        <v>14.572499999999996</v>
      </c>
      <c r="Y29" s="43">
        <v>16.381499999999999</v>
      </c>
      <c r="Z29" s="43">
        <v>173.7645</v>
      </c>
      <c r="AA29" s="43">
        <v>861.78750000000002</v>
      </c>
      <c r="AB29" s="144">
        <v>69.896699999999996</v>
      </c>
      <c r="AC29" s="43">
        <v>693.24899999999991</v>
      </c>
      <c r="AD29" s="206">
        <v>206.9973</v>
      </c>
      <c r="AE29" s="43">
        <v>23.8185</v>
      </c>
      <c r="AF29" s="43">
        <v>11.456999999999999</v>
      </c>
      <c r="AG29" s="43">
        <v>19.195499999999999</v>
      </c>
      <c r="AH29" s="43">
        <v>93.163499999999999</v>
      </c>
      <c r="AI29" s="43">
        <v>92.46</v>
      </c>
      <c r="AJ29" s="43">
        <v>11.1555</v>
      </c>
      <c r="AK29" s="43">
        <v>33.768000000000001</v>
      </c>
      <c r="AL29" s="43">
        <v>67.234499999999983</v>
      </c>
      <c r="AM29" s="43">
        <v>8.8439999999999994</v>
      </c>
      <c r="AN29" s="43">
        <v>34.471499999999992</v>
      </c>
      <c r="AO29" s="43">
        <v>3.2159999999999997</v>
      </c>
      <c r="AW29" s="6"/>
    </row>
    <row r="30" spans="1:49">
      <c r="A30" t="s">
        <v>297</v>
      </c>
      <c r="B30" t="s">
        <v>450</v>
      </c>
      <c r="C30" t="s">
        <v>298</v>
      </c>
      <c r="E30">
        <v>37</v>
      </c>
      <c r="F30" s="42">
        <f>0.2002*60</f>
        <v>12.011999999999999</v>
      </c>
      <c r="G30">
        <v>106</v>
      </c>
      <c r="H30" s="42">
        <f>0.7304*60</f>
        <v>43.824000000000005</v>
      </c>
      <c r="I30" s="6">
        <v>59.363927610146334</v>
      </c>
      <c r="J30" s="6">
        <v>0.95304683683982105</v>
      </c>
      <c r="K30" s="6">
        <v>16.003994245856791</v>
      </c>
      <c r="L30" s="6">
        <v>7.0553675063637158</v>
      </c>
      <c r="M30" s="6">
        <v>0.13284106903159407</v>
      </c>
      <c r="N30" s="6">
        <v>3.0421332059056327</v>
      </c>
      <c r="O30" s="6">
        <v>5.6971702612830377</v>
      </c>
      <c r="P30" s="6">
        <v>3.2362251828403132</v>
      </c>
      <c r="Q30" s="6">
        <v>3.4608534998935059</v>
      </c>
      <c r="R30" s="6">
        <v>0.28705378624750072</v>
      </c>
      <c r="S30" s="6">
        <v>99.232613204408239</v>
      </c>
      <c r="T30" s="6">
        <v>2.483546504408245</v>
      </c>
      <c r="U30" s="6">
        <f t="shared" si="1"/>
        <v>6.6970786827338191</v>
      </c>
      <c r="W30" s="43">
        <v>20.7</v>
      </c>
      <c r="X30" s="43">
        <v>25.400000000000002</v>
      </c>
      <c r="Y30" s="43">
        <v>16.5</v>
      </c>
      <c r="Z30" s="43">
        <v>155.70000000000002</v>
      </c>
      <c r="AA30" s="43">
        <v>744.3</v>
      </c>
      <c r="AB30" s="144">
        <v>88.847000000000008</v>
      </c>
      <c r="AC30" s="43">
        <v>604.70000000000005</v>
      </c>
      <c r="AD30" s="206">
        <v>225.95</v>
      </c>
      <c r="AE30" s="43">
        <v>28</v>
      </c>
      <c r="AF30" s="43">
        <v>12.4</v>
      </c>
      <c r="AG30" s="43">
        <v>19.100000000000001</v>
      </c>
      <c r="AH30" s="43">
        <v>56.6</v>
      </c>
      <c r="AI30" s="43">
        <v>87.399999999999991</v>
      </c>
      <c r="AJ30" s="43">
        <v>13.7</v>
      </c>
      <c r="AK30" s="43">
        <v>35.799999999999997</v>
      </c>
      <c r="AL30" s="43">
        <v>74.599999999999994</v>
      </c>
      <c r="AM30" s="43">
        <v>11.100000000000001</v>
      </c>
      <c r="AN30" s="43">
        <v>34.5</v>
      </c>
      <c r="AO30" s="43">
        <v>4.5</v>
      </c>
    </row>
    <row r="31" spans="1:49">
      <c r="A31" t="s">
        <v>299</v>
      </c>
      <c r="B31" t="s">
        <v>438</v>
      </c>
      <c r="C31" t="s">
        <v>298</v>
      </c>
      <c r="D31" s="3">
        <v>31.2</v>
      </c>
      <c r="E31">
        <v>37</v>
      </c>
      <c r="F31" s="42">
        <f>0.1945*60</f>
        <v>11.67</v>
      </c>
      <c r="G31">
        <v>106</v>
      </c>
      <c r="H31" s="42">
        <f>0.729*60</f>
        <v>43.74</v>
      </c>
      <c r="I31" s="6">
        <v>60.431731446250097</v>
      </c>
      <c r="J31" s="6">
        <v>0.7383391482510141</v>
      </c>
      <c r="K31" s="6">
        <v>17.988673786592923</v>
      </c>
      <c r="L31" s="6">
        <v>5.584892126539863</v>
      </c>
      <c r="M31" s="6">
        <v>8.6490429185524381E-2</v>
      </c>
      <c r="N31" s="6">
        <v>1.8424960096878946</v>
      </c>
      <c r="O31" s="6">
        <v>5.318478361110194</v>
      </c>
      <c r="P31" s="6">
        <v>3.8323599258262475</v>
      </c>
      <c r="Q31" s="6">
        <v>3.0344846971363526</v>
      </c>
      <c r="R31" s="6">
        <v>0.38452203308731053</v>
      </c>
      <c r="S31" s="6">
        <v>99.242467963667437</v>
      </c>
      <c r="T31" s="6">
        <v>1.4922870556674268</v>
      </c>
      <c r="U31" s="6">
        <f t="shared" si="1"/>
        <v>6.8668446229626001</v>
      </c>
      <c r="W31" s="43">
        <v>7.6379999999999999</v>
      </c>
      <c r="X31" s="43">
        <v>10.049999999999999</v>
      </c>
      <c r="Y31" s="43">
        <v>12.160499999999999</v>
      </c>
      <c r="Z31" s="43">
        <v>96.78149999999998</v>
      </c>
      <c r="AA31" s="43">
        <v>830.83349999999984</v>
      </c>
      <c r="AB31" s="43">
        <v>57.221999999999994</v>
      </c>
      <c r="AC31" s="43">
        <v>695.25900000000001</v>
      </c>
      <c r="AD31" s="43">
        <v>178.005</v>
      </c>
      <c r="AE31" s="43">
        <v>24.320999999999998</v>
      </c>
      <c r="AF31" s="43">
        <v>9.4469999999999992</v>
      </c>
      <c r="AG31" s="43">
        <v>19.497</v>
      </c>
      <c r="AH31" s="43">
        <v>33.064499999999995</v>
      </c>
      <c r="AI31" s="43">
        <v>87.334499999999977</v>
      </c>
      <c r="AJ31" s="43">
        <v>12.260999999999997</v>
      </c>
      <c r="AK31" s="43">
        <v>28.943999999999999</v>
      </c>
      <c r="AL31" s="43">
        <v>65.72699999999999</v>
      </c>
      <c r="AM31" s="43">
        <v>5.2259999999999991</v>
      </c>
      <c r="AN31" s="43">
        <v>31.757999999999999</v>
      </c>
      <c r="AO31" s="43">
        <v>0.60299999999999987</v>
      </c>
    </row>
    <row r="32" spans="1:49">
      <c r="B32" s="1" t="s">
        <v>431</v>
      </c>
      <c r="F32" s="2"/>
      <c r="G32" s="2"/>
      <c r="H32" s="2"/>
      <c r="T32" s="4"/>
      <c r="U32" s="5"/>
      <c r="W32" s="4"/>
      <c r="X32" s="4"/>
      <c r="Y32" s="4"/>
      <c r="Z32" s="4"/>
      <c r="AA32" s="4"/>
      <c r="AB32" s="4"/>
      <c r="AC32" s="4"/>
      <c r="AD32" s="4"/>
      <c r="AE32" s="4"/>
      <c r="AF32" s="4"/>
      <c r="AG32" s="4"/>
      <c r="AH32" s="4"/>
      <c r="AI32" s="4"/>
      <c r="AJ32" s="4"/>
      <c r="AK32" s="4"/>
      <c r="AL32" s="4"/>
      <c r="AM32" s="4"/>
      <c r="AN32" s="4"/>
      <c r="AO32" s="4"/>
    </row>
    <row r="33" spans="1:87" ht="11.1" customHeight="1">
      <c r="A33" s="2" t="s">
        <v>263</v>
      </c>
      <c r="B33" s="39" t="s">
        <v>264</v>
      </c>
      <c r="C33" s="40" t="s">
        <v>265</v>
      </c>
      <c r="D33" s="76">
        <v>30.6</v>
      </c>
      <c r="E33" s="41">
        <v>37</v>
      </c>
      <c r="F33" s="42">
        <v>28.08</v>
      </c>
      <c r="G33" s="4">
        <v>106</v>
      </c>
      <c r="H33" s="2">
        <v>52.51</v>
      </c>
      <c r="I33" s="6">
        <v>60.431688900000005</v>
      </c>
      <c r="J33" s="6">
        <v>0.6191757</v>
      </c>
      <c r="K33" s="6">
        <v>14.951267099999999</v>
      </c>
      <c r="L33" s="6">
        <v>4.6644047999999998</v>
      </c>
      <c r="M33" s="6">
        <v>8.8149599999999995E-2</v>
      </c>
      <c r="N33" s="6">
        <v>2.5644069000000003</v>
      </c>
      <c r="O33" s="6">
        <v>4.6263392999999997</v>
      </c>
      <c r="P33" s="6">
        <v>2.5239951</v>
      </c>
      <c r="Q33" s="6">
        <v>4.1905413000000005</v>
      </c>
      <c r="R33" s="6">
        <v>0.27224009999999998</v>
      </c>
      <c r="S33" s="6">
        <v>94.932208800000012</v>
      </c>
      <c r="T33" s="143">
        <v>3.3433269737439359</v>
      </c>
      <c r="U33" s="6">
        <f>P33+Q33</f>
        <v>6.7145364000000001</v>
      </c>
      <c r="V33" s="43"/>
      <c r="W33" s="43">
        <v>27.522000000000002</v>
      </c>
      <c r="X33" s="43">
        <v>45.045000000000002</v>
      </c>
      <c r="Y33" s="43">
        <v>10.197000000000001</v>
      </c>
      <c r="Z33" s="43">
        <v>103.554</v>
      </c>
      <c r="AA33" s="43">
        <v>1065.636</v>
      </c>
      <c r="AB33" s="43">
        <v>67.022999999999996</v>
      </c>
      <c r="AC33" s="43">
        <v>972.87299999999993</v>
      </c>
      <c r="AD33" s="43">
        <v>160.29749999999999</v>
      </c>
      <c r="AE33" s="43">
        <v>17.622</v>
      </c>
      <c r="AF33" s="43">
        <v>8.7119999999999997</v>
      </c>
      <c r="AG33" s="43">
        <v>17.225999999999999</v>
      </c>
      <c r="AH33" s="43">
        <v>27.422999999999998</v>
      </c>
      <c r="AI33" s="43">
        <v>66.528000000000006</v>
      </c>
      <c r="AJ33" s="43">
        <v>23.364000000000001</v>
      </c>
      <c r="AK33" s="206">
        <v>36.728999999999999</v>
      </c>
      <c r="AL33" s="43">
        <v>74.15100000000001</v>
      </c>
      <c r="AM33" s="43">
        <v>6.7320000000000002</v>
      </c>
      <c r="AN33" s="43">
        <v>32.174999999999997</v>
      </c>
      <c r="AO33" s="43">
        <v>2.1779999999999999</v>
      </c>
      <c r="AW33" s="89"/>
      <c r="AX33" s="89"/>
      <c r="AY33" s="89"/>
      <c r="AZ33" s="89"/>
      <c r="BA33" s="89"/>
      <c r="BB33" s="89"/>
      <c r="BC33" s="89"/>
      <c r="BD33" s="89"/>
      <c r="BE33" s="89"/>
      <c r="BF33" s="89"/>
      <c r="BG33" s="89"/>
      <c r="BH33" s="89"/>
      <c r="BI33" s="89"/>
      <c r="BJ33" s="89"/>
      <c r="BK33" s="89"/>
      <c r="BL33" s="89"/>
      <c r="BM33" s="89"/>
      <c r="BN33" s="89"/>
      <c r="BO33" s="89"/>
      <c r="BP33" s="89"/>
      <c r="BQ33" s="89"/>
      <c r="BR33" s="89"/>
      <c r="BS33" s="89"/>
      <c r="BT33" s="89"/>
      <c r="BU33" s="89"/>
      <c r="BV33" s="89"/>
      <c r="BW33" s="89"/>
      <c r="BX33" s="89"/>
      <c r="BY33" s="89"/>
      <c r="BZ33" s="89"/>
      <c r="CA33" s="89"/>
      <c r="CB33" s="89"/>
      <c r="CC33" s="89"/>
      <c r="CD33" s="89"/>
      <c r="CE33" s="89"/>
      <c r="CF33" s="89"/>
      <c r="CG33" s="89"/>
      <c r="CH33" s="89"/>
      <c r="CI33" s="89"/>
    </row>
    <row r="34" spans="1:87" ht="12" customHeight="1">
      <c r="A34" s="2" t="s">
        <v>266</v>
      </c>
      <c r="B34" s="39" t="s">
        <v>267</v>
      </c>
      <c r="C34" s="40" t="s">
        <v>265</v>
      </c>
      <c r="D34" s="76">
        <v>35.4</v>
      </c>
      <c r="E34" s="41">
        <v>37</v>
      </c>
      <c r="F34" s="42">
        <v>28.63</v>
      </c>
      <c r="G34" s="4">
        <v>106</v>
      </c>
      <c r="H34" s="2">
        <v>52.66</v>
      </c>
      <c r="I34" s="6">
        <v>67.344106499999995</v>
      </c>
      <c r="J34" s="6">
        <v>0.45395459999999999</v>
      </c>
      <c r="K34" s="6">
        <v>15.015726000000001</v>
      </c>
      <c r="L34" s="6">
        <v>3.2764742999999998</v>
      </c>
      <c r="M34" s="6">
        <v>5.0400899999999998E-2</v>
      </c>
      <c r="N34" s="6">
        <v>1.1182346999999999</v>
      </c>
      <c r="O34" s="6">
        <v>2.5708419</v>
      </c>
      <c r="P34" s="6">
        <v>3.2482989000000009</v>
      </c>
      <c r="Q34" s="6">
        <v>4.3357742999999997</v>
      </c>
      <c r="R34" s="6">
        <v>0.1869912</v>
      </c>
      <c r="S34" s="6">
        <v>97.600823099999999</v>
      </c>
      <c r="T34" s="6">
        <v>1.7014694508895523</v>
      </c>
      <c r="U34" s="6">
        <f>P34+Q34</f>
        <v>7.5840732000000006</v>
      </c>
      <c r="V34" s="43"/>
      <c r="W34" s="43">
        <v>3.762</v>
      </c>
      <c r="X34" s="43">
        <v>3.8609999999999998</v>
      </c>
      <c r="Y34" s="43">
        <v>6.0389999999999997</v>
      </c>
      <c r="Z34" s="43">
        <v>53.262</v>
      </c>
      <c r="AA34" s="43">
        <v>855.16199999999992</v>
      </c>
      <c r="AB34" s="43">
        <v>123.94800000000001</v>
      </c>
      <c r="AC34" s="43">
        <v>413.62199999999996</v>
      </c>
      <c r="AD34" s="43">
        <v>184.61850000000001</v>
      </c>
      <c r="AE34" s="43">
        <v>17.622</v>
      </c>
      <c r="AF34" s="43">
        <v>15.741</v>
      </c>
      <c r="AG34" s="43">
        <v>16.731000000000002</v>
      </c>
      <c r="AH34" s="43">
        <v>7.7219999999999995</v>
      </c>
      <c r="AI34" s="43">
        <v>61.875</v>
      </c>
      <c r="AJ34" s="43">
        <v>17.622</v>
      </c>
      <c r="AK34" s="206">
        <v>41.481000000000002</v>
      </c>
      <c r="AL34" s="43">
        <v>79.497000000000014</v>
      </c>
      <c r="AM34" s="43">
        <v>14.750999999999999</v>
      </c>
      <c r="AN34" s="43">
        <v>29.501999999999999</v>
      </c>
      <c r="AO34" s="43">
        <v>5.5439999999999996</v>
      </c>
    </row>
    <row r="36" spans="1:87">
      <c r="A36" s="1" t="s">
        <v>334</v>
      </c>
      <c r="B36" s="2"/>
    </row>
    <row r="37" spans="1:87" s="1" customFormat="1">
      <c r="B37" s="57" t="s">
        <v>116</v>
      </c>
      <c r="C37" s="56"/>
      <c r="D37" s="74"/>
    </row>
    <row r="38" spans="1:87">
      <c r="A38" t="s">
        <v>244</v>
      </c>
      <c r="B38" s="2" t="s">
        <v>477</v>
      </c>
      <c r="I38" s="37">
        <v>55.096696212731672</v>
      </c>
      <c r="J38" s="37">
        <v>0.98710717163577766</v>
      </c>
      <c r="K38" s="37">
        <v>16.488718775181308</v>
      </c>
      <c r="L38" s="37">
        <v>10.273972602739725</v>
      </c>
      <c r="M38" s="37">
        <v>0.16116035455278002</v>
      </c>
      <c r="N38" s="37">
        <v>4.2808219178082192</v>
      </c>
      <c r="O38" s="37">
        <v>7.50402900886382</v>
      </c>
      <c r="P38" s="37">
        <v>3.0016116035455278</v>
      </c>
      <c r="Q38" s="37">
        <v>1.903706688154714</v>
      </c>
      <c r="R38" s="37">
        <v>0.30217566478646252</v>
      </c>
      <c r="S38" s="38">
        <f>SUM(I38:R38)</f>
        <v>100</v>
      </c>
      <c r="U38" s="37">
        <f t="shared" ref="U38:U48" si="2">P38+Q38</f>
        <v>4.905318291700242</v>
      </c>
      <c r="W38">
        <v>26</v>
      </c>
      <c r="X38">
        <v>43</v>
      </c>
      <c r="Z38">
        <v>192</v>
      </c>
      <c r="AA38">
        <v>529</v>
      </c>
      <c r="AB38">
        <v>42</v>
      </c>
      <c r="AC38">
        <v>575</v>
      </c>
      <c r="AD38">
        <v>144</v>
      </c>
      <c r="AE38">
        <v>31</v>
      </c>
      <c r="AF38">
        <v>7</v>
      </c>
      <c r="AK38">
        <v>23</v>
      </c>
      <c r="AL38">
        <v>48</v>
      </c>
      <c r="AM38">
        <v>2.5</v>
      </c>
      <c r="AN38">
        <v>26</v>
      </c>
    </row>
    <row r="39" spans="1:87">
      <c r="A39" t="s">
        <v>248</v>
      </c>
      <c r="B39" s="2" t="s">
        <v>477</v>
      </c>
      <c r="I39" s="37">
        <v>57.954776940313707</v>
      </c>
      <c r="J39" s="37">
        <v>0.91668364228967203</v>
      </c>
      <c r="K39" s="37">
        <v>17.793848034222854</v>
      </c>
      <c r="L39" s="37">
        <v>8.0770014259523322</v>
      </c>
      <c r="M39" s="37">
        <v>0.15278060704827867</v>
      </c>
      <c r="N39" s="37">
        <v>2.07781625585659</v>
      </c>
      <c r="O39" s="37">
        <v>6.6816052149113867</v>
      </c>
      <c r="P39" s="37">
        <v>3.7482175595844369</v>
      </c>
      <c r="Q39" s="37">
        <v>2.1491138724791199</v>
      </c>
      <c r="R39" s="37">
        <v>0.44815644734161741</v>
      </c>
      <c r="S39" s="38">
        <f t="shared" ref="S39:S57" si="3">SUM(I39:R39)</f>
        <v>99.999999999999986</v>
      </c>
      <c r="U39" s="37">
        <f t="shared" si="2"/>
        <v>5.8973314320635568</v>
      </c>
      <c r="W39">
        <v>16</v>
      </c>
      <c r="X39">
        <v>14</v>
      </c>
      <c r="Z39">
        <v>99</v>
      </c>
      <c r="AA39">
        <v>840</v>
      </c>
      <c r="AB39">
        <v>38</v>
      </c>
      <c r="AC39">
        <v>815</v>
      </c>
      <c r="AD39">
        <v>174</v>
      </c>
      <c r="AE39">
        <v>34</v>
      </c>
      <c r="AF39">
        <v>8</v>
      </c>
      <c r="AK39" s="88" t="s">
        <v>422</v>
      </c>
      <c r="AL39" s="88" t="s">
        <v>422</v>
      </c>
      <c r="AM39" s="88" t="s">
        <v>422</v>
      </c>
      <c r="AN39" s="88" t="s">
        <v>422</v>
      </c>
    </row>
    <row r="40" spans="1:87">
      <c r="A40" t="s">
        <v>249</v>
      </c>
      <c r="B40" s="2" t="s">
        <v>477</v>
      </c>
      <c r="I40" s="37">
        <v>58.763828275652074</v>
      </c>
      <c r="J40" s="37">
        <v>0.93372576880138014</v>
      </c>
      <c r="K40" s="37">
        <v>16.78676545214655</v>
      </c>
      <c r="L40" s="37">
        <v>8.1903988632903673</v>
      </c>
      <c r="M40" s="37">
        <v>0.12179031766974523</v>
      </c>
      <c r="N40" s="37">
        <v>2.5880442504820862</v>
      </c>
      <c r="O40" s="37">
        <v>5.6429513853648618</v>
      </c>
      <c r="P40" s="37">
        <v>3.5623667918400477</v>
      </c>
      <c r="Q40" s="37">
        <v>3.0346087486044855</v>
      </c>
      <c r="R40" s="37">
        <v>0.37552014614838114</v>
      </c>
      <c r="S40" s="38">
        <f t="shared" si="3"/>
        <v>99.999999999999986</v>
      </c>
      <c r="U40" s="37">
        <f t="shared" si="2"/>
        <v>6.5969755404445332</v>
      </c>
      <c r="W40">
        <v>27</v>
      </c>
      <c r="X40">
        <v>9</v>
      </c>
      <c r="Z40">
        <v>143</v>
      </c>
      <c r="AA40">
        <v>811</v>
      </c>
      <c r="AB40" s="145">
        <v>76</v>
      </c>
      <c r="AC40">
        <v>616</v>
      </c>
      <c r="AD40">
        <v>215</v>
      </c>
      <c r="AE40">
        <v>29</v>
      </c>
      <c r="AF40">
        <v>11</v>
      </c>
      <c r="AK40" s="88" t="s">
        <v>422</v>
      </c>
      <c r="AL40" s="88" t="s">
        <v>422</v>
      </c>
      <c r="AM40" s="88" t="s">
        <v>422</v>
      </c>
      <c r="AN40" s="88" t="s">
        <v>422</v>
      </c>
    </row>
    <row r="41" spans="1:87">
      <c r="A41" t="s">
        <v>251</v>
      </c>
      <c r="B41" s="2" t="s">
        <v>477</v>
      </c>
      <c r="C41" t="s">
        <v>821</v>
      </c>
      <c r="D41" s="3">
        <v>31.5</v>
      </c>
      <c r="I41" s="37">
        <v>59.649482422875877</v>
      </c>
      <c r="J41" s="37">
        <v>0.75842984523931523</v>
      </c>
      <c r="K41" s="37">
        <v>16.531720815824531</v>
      </c>
      <c r="L41" s="37">
        <v>7.5638003484677654</v>
      </c>
      <c r="M41" s="37">
        <v>0.13323767551501484</v>
      </c>
      <c r="N41" s="37">
        <v>3.0029722250691808</v>
      </c>
      <c r="O41" s="37">
        <v>6.0879368658399091</v>
      </c>
      <c r="P41" s="37">
        <v>3.2591985241365169</v>
      </c>
      <c r="Q41" s="37">
        <v>2.7364968740391511</v>
      </c>
      <c r="R41" s="37">
        <v>0.27672440299272316</v>
      </c>
      <c r="S41" s="38">
        <f t="shared" si="3"/>
        <v>100</v>
      </c>
      <c r="U41" s="37">
        <f t="shared" si="2"/>
        <v>5.995695398175668</v>
      </c>
      <c r="W41">
        <v>24</v>
      </c>
      <c r="X41">
        <v>20</v>
      </c>
      <c r="Z41">
        <v>158</v>
      </c>
      <c r="AA41">
        <v>716</v>
      </c>
      <c r="AB41">
        <v>61</v>
      </c>
      <c r="AC41">
        <v>602</v>
      </c>
      <c r="AD41">
        <v>157</v>
      </c>
      <c r="AE41">
        <v>28</v>
      </c>
      <c r="AF41">
        <v>8</v>
      </c>
      <c r="AK41" s="88" t="s">
        <v>422</v>
      </c>
      <c r="AL41" s="88" t="s">
        <v>422</v>
      </c>
      <c r="AM41" s="88" t="s">
        <v>422</v>
      </c>
      <c r="AN41" s="88" t="s">
        <v>422</v>
      </c>
    </row>
    <row r="42" spans="1:87">
      <c r="A42" t="s">
        <v>252</v>
      </c>
      <c r="B42" s="2" t="s">
        <v>477</v>
      </c>
      <c r="I42" s="37">
        <v>60.030627871362945</v>
      </c>
      <c r="J42" s="37">
        <v>0.85758039816232778</v>
      </c>
      <c r="K42" s="37">
        <v>16.620724859622261</v>
      </c>
      <c r="L42" s="37">
        <v>7.4834099030117418</v>
      </c>
      <c r="M42" s="37">
        <v>0.15313935681470139</v>
      </c>
      <c r="N42" s="37">
        <v>2.3175089331291479</v>
      </c>
      <c r="O42" s="37">
        <v>6.0541092394078619</v>
      </c>
      <c r="P42" s="37">
        <v>3.5222052067381324</v>
      </c>
      <c r="Q42" s="37">
        <v>2.6237876467585504</v>
      </c>
      <c r="R42" s="37">
        <v>0.33690658499234311</v>
      </c>
      <c r="S42" s="38">
        <f t="shared" si="3"/>
        <v>100.00000000000003</v>
      </c>
      <c r="U42" s="37">
        <f t="shared" si="2"/>
        <v>6.1459928534966828</v>
      </c>
      <c r="W42">
        <v>78</v>
      </c>
      <c r="X42">
        <v>88</v>
      </c>
      <c r="Z42">
        <v>135</v>
      </c>
      <c r="AA42">
        <v>827</v>
      </c>
      <c r="AB42">
        <v>62</v>
      </c>
      <c r="AC42">
        <v>707</v>
      </c>
      <c r="AD42">
        <v>183</v>
      </c>
      <c r="AE42">
        <v>30</v>
      </c>
      <c r="AF42">
        <v>11</v>
      </c>
      <c r="AK42" s="88" t="s">
        <v>422</v>
      </c>
      <c r="AL42" s="88" t="s">
        <v>422</v>
      </c>
      <c r="AM42" s="88" t="s">
        <v>422</v>
      </c>
      <c r="AN42" s="88" t="s">
        <v>422</v>
      </c>
    </row>
    <row r="43" spans="1:87">
      <c r="A43" t="s">
        <v>253</v>
      </c>
      <c r="B43" s="2" t="s">
        <v>477</v>
      </c>
      <c r="I43" s="37">
        <v>60.102688009664753</v>
      </c>
      <c r="J43" s="37">
        <v>0.85573341387294866</v>
      </c>
      <c r="K43" s="37">
        <v>16.0072485653881</v>
      </c>
      <c r="L43" s="37">
        <v>7.7821403402798754</v>
      </c>
      <c r="M43" s="37">
        <v>9.0607067351253387E-2</v>
      </c>
      <c r="N43" s="37">
        <v>2.3960535588442564</v>
      </c>
      <c r="O43" s="37">
        <v>5.5471660122822906</v>
      </c>
      <c r="P43" s="37">
        <v>3.2920567804288732</v>
      </c>
      <c r="Q43" s="37">
        <v>3.6444175979059699</v>
      </c>
      <c r="R43" s="37">
        <v>0.28188865398167723</v>
      </c>
      <c r="S43" s="38">
        <f t="shared" si="3"/>
        <v>100.00000000000001</v>
      </c>
      <c r="U43" s="37">
        <f t="shared" si="2"/>
        <v>6.936474378334843</v>
      </c>
      <c r="W43">
        <v>41</v>
      </c>
      <c r="X43">
        <v>38</v>
      </c>
      <c r="Z43">
        <v>146</v>
      </c>
      <c r="AA43">
        <v>733</v>
      </c>
      <c r="AB43" s="145">
        <v>119</v>
      </c>
      <c r="AC43">
        <v>628</v>
      </c>
      <c r="AD43" s="5">
        <v>253</v>
      </c>
      <c r="AE43">
        <v>28</v>
      </c>
      <c r="AF43">
        <v>12</v>
      </c>
      <c r="AK43">
        <v>35</v>
      </c>
      <c r="AL43">
        <v>73</v>
      </c>
      <c r="AM43">
        <v>10.220000000000001</v>
      </c>
      <c r="AN43">
        <v>33</v>
      </c>
    </row>
    <row r="44" spans="1:87">
      <c r="A44" t="s">
        <v>255</v>
      </c>
      <c r="B44" s="2" t="s">
        <v>477</v>
      </c>
      <c r="I44" s="37">
        <v>60.865139949109412</v>
      </c>
      <c r="J44" s="37">
        <v>0.73282442748091603</v>
      </c>
      <c r="K44" s="37">
        <v>16.793893129770993</v>
      </c>
      <c r="L44" s="37">
        <v>6.9007633587786259</v>
      </c>
      <c r="M44" s="37">
        <v>9.1603053435114504E-2</v>
      </c>
      <c r="N44" s="37">
        <v>2.4732824427480917</v>
      </c>
      <c r="O44" s="37">
        <v>5.6183206106870225</v>
      </c>
      <c r="P44" s="37">
        <v>3.4707379134860052</v>
      </c>
      <c r="Q44" s="37">
        <v>2.7684478371501275</v>
      </c>
      <c r="R44" s="37">
        <v>0.28498727735368962</v>
      </c>
      <c r="S44" s="38">
        <f t="shared" si="3"/>
        <v>100</v>
      </c>
      <c r="U44" s="37">
        <f t="shared" si="2"/>
        <v>6.2391857506361328</v>
      </c>
      <c r="W44">
        <v>20</v>
      </c>
      <c r="X44">
        <v>16</v>
      </c>
      <c r="Z44">
        <v>110</v>
      </c>
      <c r="AA44">
        <v>730</v>
      </c>
      <c r="AB44">
        <v>73</v>
      </c>
      <c r="AC44">
        <v>640</v>
      </c>
      <c r="AD44">
        <v>200</v>
      </c>
      <c r="AE44">
        <v>27</v>
      </c>
      <c r="AF44">
        <v>10</v>
      </c>
      <c r="AK44">
        <v>32</v>
      </c>
      <c r="AL44">
        <v>67</v>
      </c>
      <c r="AM44">
        <v>6.21</v>
      </c>
      <c r="AN44">
        <v>33</v>
      </c>
    </row>
    <row r="45" spans="1:87">
      <c r="A45" t="s">
        <v>257</v>
      </c>
      <c r="B45" s="2" t="s">
        <v>477</v>
      </c>
      <c r="I45" s="37">
        <v>62.754091525070358</v>
      </c>
      <c r="J45" s="37">
        <v>0.63588032940685912</v>
      </c>
      <c r="K45" s="37">
        <v>16.814343792348584</v>
      </c>
      <c r="L45" s="37">
        <v>5.7958928385280926</v>
      </c>
      <c r="M45" s="37">
        <v>0.12509121234233292</v>
      </c>
      <c r="N45" s="37">
        <v>1.9076409882205774</v>
      </c>
      <c r="O45" s="37">
        <v>4.993224225998123</v>
      </c>
      <c r="P45" s="37">
        <v>3.3357656624622116</v>
      </c>
      <c r="Q45" s="37">
        <v>3.3566141978526005</v>
      </c>
      <c r="R45" s="37">
        <v>0.28145522777024912</v>
      </c>
      <c r="S45" s="38">
        <f t="shared" si="3"/>
        <v>99.999999999999986</v>
      </c>
      <c r="U45" s="37">
        <f t="shared" si="2"/>
        <v>6.6923798603148121</v>
      </c>
      <c r="W45">
        <v>23</v>
      </c>
      <c r="X45">
        <v>24</v>
      </c>
      <c r="Z45">
        <v>74</v>
      </c>
      <c r="AA45">
        <v>880</v>
      </c>
      <c r="AB45">
        <v>81</v>
      </c>
      <c r="AC45">
        <v>760</v>
      </c>
      <c r="AD45">
        <v>196</v>
      </c>
      <c r="AE45">
        <v>24</v>
      </c>
      <c r="AF45">
        <v>8</v>
      </c>
      <c r="AK45">
        <v>38</v>
      </c>
      <c r="AL45">
        <v>81</v>
      </c>
      <c r="AM45">
        <v>8.08</v>
      </c>
      <c r="AN45">
        <v>38</v>
      </c>
    </row>
    <row r="46" spans="1:87">
      <c r="A46" t="s">
        <v>259</v>
      </c>
      <c r="B46" s="2" t="s">
        <v>477</v>
      </c>
      <c r="I46" s="37">
        <v>62.957689178193633</v>
      </c>
      <c r="J46" s="37">
        <v>0.69161920260374277</v>
      </c>
      <c r="K46" s="37">
        <v>16.1920260374288</v>
      </c>
      <c r="L46" s="37">
        <v>6.1025223759153766</v>
      </c>
      <c r="M46" s="37">
        <v>0.12205044751830753</v>
      </c>
      <c r="N46" s="37">
        <v>2.0951993490642793</v>
      </c>
      <c r="O46" s="37">
        <v>4.9430431244914557</v>
      </c>
      <c r="P46" s="37">
        <v>3.2343368592351496</v>
      </c>
      <c r="Q46" s="37">
        <v>3.3970707892595593</v>
      </c>
      <c r="R46" s="37">
        <v>0.26444263628966636</v>
      </c>
      <c r="S46" s="38">
        <f t="shared" si="3"/>
        <v>99.999999999999943</v>
      </c>
      <c r="U46" s="37">
        <f t="shared" si="2"/>
        <v>6.6314076484947089</v>
      </c>
      <c r="W46">
        <v>22</v>
      </c>
      <c r="X46">
        <v>19</v>
      </c>
      <c r="Z46">
        <v>94</v>
      </c>
      <c r="AA46" s="145">
        <v>29</v>
      </c>
      <c r="AB46" s="145">
        <v>107</v>
      </c>
      <c r="AC46">
        <v>574</v>
      </c>
      <c r="AD46">
        <v>229</v>
      </c>
      <c r="AE46">
        <v>29</v>
      </c>
      <c r="AF46">
        <v>11</v>
      </c>
      <c r="AK46">
        <v>36</v>
      </c>
      <c r="AL46">
        <v>74</v>
      </c>
      <c r="AM46">
        <v>8</v>
      </c>
      <c r="AN46">
        <v>35</v>
      </c>
    </row>
    <row r="47" spans="1:87">
      <c r="A47" t="s">
        <v>261</v>
      </c>
      <c r="B47" s="2" t="s">
        <v>477</v>
      </c>
      <c r="I47" s="37">
        <v>64.814246238870126</v>
      </c>
      <c r="J47" s="37">
        <v>0.56289018524204282</v>
      </c>
      <c r="K47" s="37">
        <v>16.129362398935626</v>
      </c>
      <c r="L47" s="37">
        <v>5.1171835022003886</v>
      </c>
      <c r="M47" s="37">
        <v>9.2109303039606988E-2</v>
      </c>
      <c r="N47" s="37">
        <v>1.6886705557261281</v>
      </c>
      <c r="O47" s="37">
        <v>3.9402312966942992</v>
      </c>
      <c r="P47" s="37">
        <v>3.8992938286766963</v>
      </c>
      <c r="Q47" s="37">
        <v>3.5513253505270699</v>
      </c>
      <c r="R47" s="37">
        <v>0.20468734008801556</v>
      </c>
      <c r="S47" s="38">
        <f t="shared" si="3"/>
        <v>99.999999999999986</v>
      </c>
      <c r="U47" s="37">
        <f t="shared" si="2"/>
        <v>7.4506191792037662</v>
      </c>
      <c r="W47">
        <v>21</v>
      </c>
      <c r="X47">
        <v>10</v>
      </c>
      <c r="Z47">
        <v>78</v>
      </c>
      <c r="AA47">
        <v>954</v>
      </c>
      <c r="AB47">
        <v>61</v>
      </c>
      <c r="AC47">
        <v>681</v>
      </c>
      <c r="AD47">
        <v>175</v>
      </c>
      <c r="AE47">
        <v>16</v>
      </c>
      <c r="AF47">
        <v>2</v>
      </c>
      <c r="AK47" s="88" t="s">
        <v>422</v>
      </c>
      <c r="AL47" s="88" t="s">
        <v>422</v>
      </c>
      <c r="AM47" s="88" t="s">
        <v>422</v>
      </c>
      <c r="AN47" s="88" t="s">
        <v>422</v>
      </c>
    </row>
    <row r="48" spans="1:87">
      <c r="A48" t="s">
        <v>262</v>
      </c>
      <c r="B48" s="2" t="s">
        <v>477</v>
      </c>
      <c r="C48" t="s">
        <v>820</v>
      </c>
      <c r="D48" s="3">
        <v>29.7</v>
      </c>
      <c r="I48" s="37">
        <v>69.862733046506875</v>
      </c>
      <c r="J48" s="37">
        <v>0.35853308748207335</v>
      </c>
      <c r="K48" s="37">
        <v>15.795943454210205</v>
      </c>
      <c r="L48" s="37">
        <v>2.9911903298504408</v>
      </c>
      <c r="M48" s="37">
        <v>2.0487604998975621E-2</v>
      </c>
      <c r="N48" s="37">
        <v>0.58389674247080514</v>
      </c>
      <c r="O48" s="37">
        <v>2.3663183773816843</v>
      </c>
      <c r="P48" s="37">
        <v>3.8209383323089532</v>
      </c>
      <c r="Q48" s="37">
        <v>4.0565457897971733</v>
      </c>
      <c r="R48" s="37">
        <v>0.14341323499282937</v>
      </c>
      <c r="S48" s="38">
        <f t="shared" si="3"/>
        <v>100.00000000000001</v>
      </c>
      <c r="U48" s="37">
        <f t="shared" si="2"/>
        <v>7.8774841221061269</v>
      </c>
      <c r="W48">
        <v>20</v>
      </c>
      <c r="X48">
        <v>22</v>
      </c>
      <c r="Z48">
        <v>37</v>
      </c>
      <c r="AA48">
        <v>1113</v>
      </c>
      <c r="AB48">
        <v>101</v>
      </c>
      <c r="AC48">
        <v>648</v>
      </c>
      <c r="AD48">
        <v>153</v>
      </c>
      <c r="AE48">
        <v>12</v>
      </c>
      <c r="AF48">
        <v>7</v>
      </c>
      <c r="AK48">
        <v>28</v>
      </c>
      <c r="AL48">
        <v>52</v>
      </c>
      <c r="AM48">
        <v>7.14</v>
      </c>
      <c r="AN48">
        <v>20</v>
      </c>
    </row>
    <row r="49" spans="1:41">
      <c r="S49" s="38"/>
    </row>
    <row r="50" spans="1:41">
      <c r="A50" t="s">
        <v>245</v>
      </c>
      <c r="B50" s="2" t="s">
        <v>478</v>
      </c>
      <c r="I50" s="37">
        <v>56.878705657722847</v>
      </c>
      <c r="J50" s="37">
        <v>0.92453019797005331</v>
      </c>
      <c r="K50" s="37">
        <v>17.515827555019595</v>
      </c>
      <c r="L50" s="37">
        <v>8.6925937091749574</v>
      </c>
      <c r="M50" s="37">
        <v>0.16078786051653102</v>
      </c>
      <c r="N50" s="37">
        <v>3.0248216259672391</v>
      </c>
      <c r="O50" s="37">
        <v>6.4817606270726564</v>
      </c>
      <c r="P50" s="37">
        <v>3.5875791377750978</v>
      </c>
      <c r="Q50" s="37">
        <v>2.3615717013365494</v>
      </c>
      <c r="R50" s="37">
        <v>0.37182192744447795</v>
      </c>
      <c r="S50" s="38">
        <f t="shared" si="3"/>
        <v>99.999999999999986</v>
      </c>
      <c r="U50" s="37">
        <f t="shared" ref="U50:U64" si="4">P50+Q50</f>
        <v>5.9491508391116472</v>
      </c>
      <c r="W50">
        <v>22</v>
      </c>
      <c r="X50">
        <v>11</v>
      </c>
      <c r="Z50">
        <v>148</v>
      </c>
      <c r="AA50">
        <v>978</v>
      </c>
      <c r="AB50">
        <v>30</v>
      </c>
      <c r="AC50">
        <v>783</v>
      </c>
      <c r="AD50">
        <v>151</v>
      </c>
      <c r="AE50">
        <v>28</v>
      </c>
      <c r="AF50">
        <v>6</v>
      </c>
      <c r="AK50">
        <v>30</v>
      </c>
      <c r="AL50">
        <v>63</v>
      </c>
      <c r="AM50">
        <v>2.3199999999999998</v>
      </c>
      <c r="AN50">
        <v>34</v>
      </c>
    </row>
    <row r="51" spans="1:41">
      <c r="A51" t="s">
        <v>246</v>
      </c>
      <c r="B51" s="2" t="s">
        <v>478</v>
      </c>
      <c r="I51" s="37">
        <v>56.909739928607848</v>
      </c>
      <c r="J51" s="37">
        <v>0.9280979092299847</v>
      </c>
      <c r="K51" s="37">
        <v>17.072921978582354</v>
      </c>
      <c r="L51" s="37">
        <v>8.9036206017338095</v>
      </c>
      <c r="M51" s="37">
        <v>0.13258541560428352</v>
      </c>
      <c r="N51" s="37">
        <v>3.0086690464048957</v>
      </c>
      <c r="O51" s="37">
        <v>7.1188169301376849</v>
      </c>
      <c r="P51" s="37">
        <v>3.5084140744518102</v>
      </c>
      <c r="Q51" s="37">
        <v>2.039775624681285</v>
      </c>
      <c r="R51" s="37">
        <v>0.37735849056603771</v>
      </c>
      <c r="S51" s="38">
        <f t="shared" si="3"/>
        <v>99.999999999999972</v>
      </c>
      <c r="U51" s="37">
        <f t="shared" si="4"/>
        <v>5.5481896991330952</v>
      </c>
      <c r="W51">
        <v>35</v>
      </c>
      <c r="X51">
        <v>36</v>
      </c>
      <c r="Z51">
        <v>151</v>
      </c>
      <c r="AA51">
        <v>798</v>
      </c>
      <c r="AB51">
        <v>37</v>
      </c>
      <c r="AC51">
        <v>772</v>
      </c>
      <c r="AD51">
        <v>134</v>
      </c>
      <c r="AE51">
        <v>25</v>
      </c>
      <c r="AF51">
        <v>5</v>
      </c>
      <c r="AK51">
        <v>25</v>
      </c>
      <c r="AL51">
        <v>56</v>
      </c>
      <c r="AM51">
        <v>2.14</v>
      </c>
      <c r="AN51">
        <v>30</v>
      </c>
    </row>
    <row r="52" spans="1:41">
      <c r="A52" t="s">
        <v>247</v>
      </c>
      <c r="B52" s="2" t="s">
        <v>478</v>
      </c>
      <c r="I52" s="37">
        <v>57.528043634866719</v>
      </c>
      <c r="J52" s="37">
        <v>0.87475558299886791</v>
      </c>
      <c r="K52" s="37">
        <v>17.032005763095604</v>
      </c>
      <c r="L52" s="37">
        <v>8.3153236595657081</v>
      </c>
      <c r="M52" s="37">
        <v>0.14407739014099002</v>
      </c>
      <c r="N52" s="37">
        <v>3.4166923947720487</v>
      </c>
      <c r="O52" s="37">
        <v>6.5040650406504064</v>
      </c>
      <c r="P52" s="37">
        <v>3.2314500360193472</v>
      </c>
      <c r="Q52" s="37">
        <v>2.6139755068436759</v>
      </c>
      <c r="R52" s="37">
        <v>0.33961099104661929</v>
      </c>
      <c r="S52" s="38">
        <f t="shared" si="3"/>
        <v>99.999999999999972</v>
      </c>
      <c r="U52" s="37">
        <f t="shared" si="4"/>
        <v>5.8454255428630226</v>
      </c>
      <c r="W52">
        <v>24</v>
      </c>
      <c r="X52">
        <v>4</v>
      </c>
      <c r="Z52">
        <v>146</v>
      </c>
      <c r="AA52">
        <v>963</v>
      </c>
      <c r="AB52">
        <v>38</v>
      </c>
      <c r="AC52">
        <v>826</v>
      </c>
      <c r="AD52">
        <v>143</v>
      </c>
      <c r="AE52">
        <v>24</v>
      </c>
      <c r="AF52">
        <v>5</v>
      </c>
      <c r="AK52">
        <v>31</v>
      </c>
      <c r="AL52">
        <v>62</v>
      </c>
      <c r="AM52">
        <v>2.74</v>
      </c>
      <c r="AN52">
        <v>35</v>
      </c>
    </row>
    <row r="53" spans="1:41">
      <c r="A53" t="s">
        <v>250</v>
      </c>
      <c r="B53" s="2" t="s">
        <v>478</v>
      </c>
      <c r="I53" s="37">
        <v>59.502125075895577</v>
      </c>
      <c r="J53" s="37">
        <v>0.85003035822707962</v>
      </c>
      <c r="K53" s="37">
        <v>17.192875936045336</v>
      </c>
      <c r="L53" s="37">
        <v>7.5693179518316152</v>
      </c>
      <c r="M53" s="37">
        <v>0.11131349929164139</v>
      </c>
      <c r="N53" s="37">
        <v>2.0643594414086222</v>
      </c>
      <c r="O53" s="37">
        <v>6.0008095527221217</v>
      </c>
      <c r="P53" s="37">
        <v>3.9971665654725772</v>
      </c>
      <c r="Q53" s="37">
        <v>2.3578223031774947</v>
      </c>
      <c r="R53" s="37">
        <v>0.35417931592794982</v>
      </c>
      <c r="S53" s="38">
        <f t="shared" si="3"/>
        <v>100.00000000000003</v>
      </c>
      <c r="U53" s="37">
        <f t="shared" si="4"/>
        <v>6.3549888686500715</v>
      </c>
      <c r="W53">
        <v>20</v>
      </c>
      <c r="X53">
        <v>7</v>
      </c>
      <c r="Z53">
        <v>128</v>
      </c>
      <c r="AA53">
        <v>962</v>
      </c>
      <c r="AB53">
        <v>35</v>
      </c>
      <c r="AC53">
        <v>852</v>
      </c>
      <c r="AD53">
        <v>149</v>
      </c>
      <c r="AE53">
        <v>22</v>
      </c>
      <c r="AF53">
        <v>7</v>
      </c>
      <c r="AK53" s="88" t="s">
        <v>422</v>
      </c>
      <c r="AL53" s="88" t="s">
        <v>422</v>
      </c>
      <c r="AM53" s="88" t="s">
        <v>422</v>
      </c>
      <c r="AN53" s="88" t="s">
        <v>422</v>
      </c>
    </row>
    <row r="54" spans="1:41">
      <c r="A54" t="s">
        <v>254</v>
      </c>
      <c r="B54" s="2" t="s">
        <v>478</v>
      </c>
      <c r="C54" t="s">
        <v>822</v>
      </c>
      <c r="D54" s="3">
        <v>32.6</v>
      </c>
      <c r="I54" s="37">
        <v>60.292137159432293</v>
      </c>
      <c r="J54" s="37">
        <v>0.77696053040505531</v>
      </c>
      <c r="K54" s="37">
        <v>16.689112193100588</v>
      </c>
      <c r="L54" s="37">
        <v>7.3034289858075194</v>
      </c>
      <c r="M54" s="37">
        <v>0.12431368486480884</v>
      </c>
      <c r="N54" s="37">
        <v>2.3826789599088363</v>
      </c>
      <c r="O54" s="37">
        <v>5.8531026623847504</v>
      </c>
      <c r="P54" s="37">
        <v>3.4186263337822433</v>
      </c>
      <c r="Q54" s="37">
        <v>2.8592147518906033</v>
      </c>
      <c r="R54" s="37">
        <v>0.30042473842328804</v>
      </c>
      <c r="S54" s="38">
        <f t="shared" si="3"/>
        <v>99.999999999999972</v>
      </c>
      <c r="U54" s="37">
        <f t="shared" si="4"/>
        <v>6.277841085672847</v>
      </c>
      <c r="W54">
        <v>22</v>
      </c>
      <c r="X54">
        <v>12</v>
      </c>
      <c r="Z54">
        <v>120</v>
      </c>
      <c r="AA54">
        <v>923</v>
      </c>
      <c r="AB54">
        <v>63</v>
      </c>
      <c r="AC54">
        <v>675</v>
      </c>
      <c r="AD54">
        <v>143</v>
      </c>
      <c r="AE54">
        <v>20</v>
      </c>
      <c r="AF54">
        <v>5</v>
      </c>
      <c r="AK54">
        <v>28</v>
      </c>
      <c r="AL54">
        <v>57</v>
      </c>
      <c r="AM54">
        <v>3.32</v>
      </c>
      <c r="AN54">
        <v>28</v>
      </c>
    </row>
    <row r="55" spans="1:41">
      <c r="A55" t="s">
        <v>256</v>
      </c>
      <c r="B55" s="2" t="s">
        <v>478</v>
      </c>
      <c r="I55" s="37">
        <v>62.564102564102555</v>
      </c>
      <c r="J55" s="37">
        <v>0.65641025641025641</v>
      </c>
      <c r="K55" s="37">
        <v>16.841025641025642</v>
      </c>
      <c r="L55" s="37">
        <v>6.04102564102564</v>
      </c>
      <c r="M55" s="37">
        <v>0.14358974358974358</v>
      </c>
      <c r="N55" s="37">
        <v>1.8564102564102563</v>
      </c>
      <c r="O55" s="37">
        <v>5.1897435897435891</v>
      </c>
      <c r="P55" s="37">
        <v>3.9897435897435893</v>
      </c>
      <c r="Q55" s="37">
        <v>2.451282051282051</v>
      </c>
      <c r="R55" s="37">
        <v>0.26666666666666666</v>
      </c>
      <c r="S55" s="38">
        <f t="shared" si="3"/>
        <v>99.999999999999972</v>
      </c>
      <c r="U55" s="37">
        <f t="shared" si="4"/>
        <v>6.4410256410256403</v>
      </c>
      <c r="W55">
        <v>15</v>
      </c>
      <c r="X55">
        <v>6</v>
      </c>
      <c r="Z55">
        <v>79</v>
      </c>
      <c r="AA55">
        <v>913</v>
      </c>
      <c r="AB55">
        <v>49</v>
      </c>
      <c r="AC55">
        <v>681</v>
      </c>
      <c r="AD55">
        <v>155</v>
      </c>
      <c r="AE55">
        <v>22</v>
      </c>
      <c r="AF55">
        <v>7</v>
      </c>
      <c r="AK55">
        <v>34</v>
      </c>
      <c r="AL55">
        <v>73</v>
      </c>
      <c r="AM55" s="88" t="s">
        <v>422</v>
      </c>
      <c r="AN55">
        <v>36</v>
      </c>
    </row>
    <row r="56" spans="1:41">
      <c r="A56" t="s">
        <v>258</v>
      </c>
      <c r="B56" s="2" t="s">
        <v>478</v>
      </c>
      <c r="C56" t="s">
        <v>823</v>
      </c>
      <c r="D56" s="3">
        <v>33.700000000000003</v>
      </c>
      <c r="I56" s="37">
        <v>62.943535945695778</v>
      </c>
      <c r="J56" s="37">
        <v>0.67880283863005253</v>
      </c>
      <c r="K56" s="37">
        <v>16.949501182762521</v>
      </c>
      <c r="L56" s="37">
        <v>6.1297953306592614</v>
      </c>
      <c r="M56" s="37">
        <v>8.2279131955157875E-2</v>
      </c>
      <c r="N56" s="37">
        <v>1.6970070965751312</v>
      </c>
      <c r="O56" s="37">
        <v>4.6796256299496042</v>
      </c>
      <c r="P56" s="37">
        <v>3.7642702869484728</v>
      </c>
      <c r="Q56" s="37">
        <v>2.7872055949809731</v>
      </c>
      <c r="R56" s="37">
        <v>0.2879769618430526</v>
      </c>
      <c r="S56" s="38">
        <f t="shared" si="3"/>
        <v>100.00000000000001</v>
      </c>
      <c r="U56" s="37">
        <f t="shared" si="4"/>
        <v>6.5514758819294459</v>
      </c>
      <c r="W56">
        <v>16</v>
      </c>
      <c r="X56">
        <v>12</v>
      </c>
      <c r="Z56">
        <v>76</v>
      </c>
      <c r="AA56">
        <v>926</v>
      </c>
      <c r="AB56">
        <v>49</v>
      </c>
      <c r="AC56">
        <v>664</v>
      </c>
      <c r="AD56">
        <v>156</v>
      </c>
      <c r="AE56">
        <v>20</v>
      </c>
      <c r="AF56">
        <v>6</v>
      </c>
      <c r="AK56">
        <v>34</v>
      </c>
      <c r="AL56">
        <v>73</v>
      </c>
      <c r="AM56">
        <v>3.61</v>
      </c>
      <c r="AN56">
        <v>36</v>
      </c>
    </row>
    <row r="57" spans="1:41">
      <c r="A57" t="s">
        <v>260</v>
      </c>
      <c r="B57" s="2" t="s">
        <v>478</v>
      </c>
      <c r="C57" t="s">
        <v>824</v>
      </c>
      <c r="D57" s="3">
        <v>33.9</v>
      </c>
      <c r="I57" s="37">
        <v>63.571428571428569</v>
      </c>
      <c r="J57" s="37">
        <v>0.69387755102040827</v>
      </c>
      <c r="K57" s="37">
        <v>16.857142857142858</v>
      </c>
      <c r="L57" s="37">
        <v>6.1020408163265314</v>
      </c>
      <c r="M57" s="37">
        <v>8.1632653061224497E-2</v>
      </c>
      <c r="N57" s="37">
        <v>1.1632653061224489</v>
      </c>
      <c r="O57" s="37">
        <v>4.7653061224489797</v>
      </c>
      <c r="P57" s="37">
        <v>3.795918367346939</v>
      </c>
      <c r="Q57" s="37">
        <v>2.6836734693877551</v>
      </c>
      <c r="R57" s="37">
        <v>0.28571428571428575</v>
      </c>
      <c r="S57" s="38">
        <f t="shared" si="3"/>
        <v>100.00000000000001</v>
      </c>
      <c r="U57" s="37">
        <f t="shared" si="4"/>
        <v>6.4795918367346941</v>
      </c>
      <c r="W57">
        <v>17</v>
      </c>
      <c r="X57">
        <v>19</v>
      </c>
      <c r="Z57">
        <v>86</v>
      </c>
      <c r="AA57">
        <v>909</v>
      </c>
      <c r="AB57">
        <v>56</v>
      </c>
      <c r="AC57">
        <v>785</v>
      </c>
      <c r="AD57">
        <v>160</v>
      </c>
      <c r="AE57">
        <v>20</v>
      </c>
      <c r="AF57">
        <v>9</v>
      </c>
      <c r="AK57">
        <v>27</v>
      </c>
      <c r="AL57">
        <v>58</v>
      </c>
      <c r="AM57">
        <v>2.85</v>
      </c>
      <c r="AN57">
        <v>29</v>
      </c>
    </row>
    <row r="58" spans="1:41">
      <c r="Z58" s="193"/>
    </row>
    <row r="59" spans="1:41">
      <c r="A59" s="193" t="s">
        <v>1020</v>
      </c>
      <c r="B59" s="2" t="s">
        <v>476</v>
      </c>
      <c r="I59" s="6">
        <v>55.38461538461538</v>
      </c>
      <c r="J59" s="6">
        <v>1.2205128205128204</v>
      </c>
      <c r="K59" s="6">
        <v>16.892307692307689</v>
      </c>
      <c r="L59" s="6">
        <v>9.3743589743589748</v>
      </c>
      <c r="M59" s="6">
        <v>0.15384615384615383</v>
      </c>
      <c r="N59" s="6">
        <v>3.3538461538461535</v>
      </c>
      <c r="O59" s="6">
        <v>7.5589743589743588</v>
      </c>
      <c r="P59" s="6">
        <v>2.9538461538461536</v>
      </c>
      <c r="Q59" s="6">
        <v>2.5846153846153843</v>
      </c>
      <c r="R59" s="6">
        <v>0.52307692307692299</v>
      </c>
      <c r="S59" s="6">
        <v>100</v>
      </c>
      <c r="U59" s="37">
        <f>P59+Q59</f>
        <v>5.5384615384615383</v>
      </c>
      <c r="V59" s="63"/>
      <c r="W59" s="193">
        <v>76</v>
      </c>
      <c r="X59" s="193">
        <v>54</v>
      </c>
      <c r="Y59" s="63"/>
      <c r="Z59" s="193">
        <v>219</v>
      </c>
      <c r="AA59" s="193">
        <v>722</v>
      </c>
      <c r="AB59" s="193">
        <v>78</v>
      </c>
      <c r="AC59" s="193">
        <v>704</v>
      </c>
      <c r="AD59" s="193">
        <v>319</v>
      </c>
      <c r="AE59" s="193">
        <v>36</v>
      </c>
      <c r="AF59" s="193">
        <v>13</v>
      </c>
      <c r="AG59" s="63"/>
      <c r="AH59" s="63"/>
      <c r="AI59" s="63"/>
      <c r="AJ59" s="63"/>
      <c r="AK59" s="193">
        <v>51.7</v>
      </c>
      <c r="AL59" s="193">
        <v>106.5</v>
      </c>
      <c r="AM59" s="63">
        <v>13</v>
      </c>
      <c r="AN59" s="193">
        <v>50.5</v>
      </c>
      <c r="AO59" s="63"/>
    </row>
    <row r="60" spans="1:41">
      <c r="A60" s="193" t="s">
        <v>1022</v>
      </c>
      <c r="B60" s="2" t="s">
        <v>476</v>
      </c>
      <c r="I60" s="6">
        <v>55.889852116267207</v>
      </c>
      <c r="J60" s="6">
        <v>1.2952575216726161</v>
      </c>
      <c r="K60" s="6">
        <v>16.17542070372259</v>
      </c>
      <c r="L60" s="6">
        <v>9.3421723610402854</v>
      </c>
      <c r="M60" s="6">
        <v>0.13258541560428352</v>
      </c>
      <c r="N60" s="6">
        <v>3.5696073431922488</v>
      </c>
      <c r="O60" s="6">
        <v>6.3946965833758282</v>
      </c>
      <c r="P60" s="6">
        <v>3.3452320244773071</v>
      </c>
      <c r="Q60" s="6">
        <v>3.2636409994900561</v>
      </c>
      <c r="R60" s="6">
        <v>0.65272819989801123</v>
      </c>
      <c r="S60" s="6">
        <v>100.06119326874042</v>
      </c>
      <c r="U60" s="37">
        <f>P60+Q60</f>
        <v>6.6088730239673632</v>
      </c>
      <c r="V60" s="63"/>
      <c r="W60" s="193">
        <v>67</v>
      </c>
      <c r="X60" s="193">
        <v>38</v>
      </c>
      <c r="Y60" s="63"/>
      <c r="Z60" s="193">
        <v>193</v>
      </c>
      <c r="AA60" s="193">
        <v>807</v>
      </c>
      <c r="AB60" s="193">
        <v>132</v>
      </c>
      <c r="AC60" s="193">
        <v>691</v>
      </c>
      <c r="AD60" s="193">
        <v>424</v>
      </c>
      <c r="AE60" s="193">
        <v>37</v>
      </c>
      <c r="AF60" s="193">
        <v>20</v>
      </c>
      <c r="AG60" s="63"/>
      <c r="AH60" s="63"/>
      <c r="AI60" s="63"/>
      <c r="AJ60" s="63"/>
      <c r="AK60" s="193">
        <v>67.3</v>
      </c>
      <c r="AL60" s="193">
        <v>142.1</v>
      </c>
      <c r="AM60" s="63">
        <v>18</v>
      </c>
      <c r="AN60" s="193">
        <v>65.3</v>
      </c>
      <c r="AO60" s="63"/>
    </row>
    <row r="61" spans="1:41">
      <c r="A61" s="193" t="s">
        <v>1019</v>
      </c>
      <c r="B61" s="2" t="s">
        <v>476</v>
      </c>
      <c r="I61" s="6">
        <v>55.967078189300409</v>
      </c>
      <c r="J61" s="6">
        <v>1.4094650205761319</v>
      </c>
      <c r="K61" s="6">
        <v>16.296296296296294</v>
      </c>
      <c r="L61" s="6">
        <v>9.2695473251028808</v>
      </c>
      <c r="M61" s="6">
        <v>0.16460905349794239</v>
      </c>
      <c r="N61" s="6">
        <v>3.189300411522634</v>
      </c>
      <c r="O61" s="6">
        <v>5.9670781893004108</v>
      </c>
      <c r="P61" s="6">
        <v>3.3333333333333335</v>
      </c>
      <c r="Q61" s="6">
        <v>3.4156378600823043</v>
      </c>
      <c r="R61" s="6">
        <v>0.83333333333333337</v>
      </c>
      <c r="S61" s="6">
        <v>99.845679012345656</v>
      </c>
      <c r="U61" s="37">
        <f>P61+Q61</f>
        <v>6.7489711934156382</v>
      </c>
      <c r="V61" s="63"/>
      <c r="W61" s="193">
        <v>52</v>
      </c>
      <c r="X61" s="193">
        <v>34</v>
      </c>
      <c r="Y61" s="63"/>
      <c r="Z61" s="193">
        <v>191</v>
      </c>
      <c r="AA61" s="193">
        <v>813</v>
      </c>
      <c r="AB61" s="193">
        <v>113</v>
      </c>
      <c r="AC61" s="193">
        <v>598</v>
      </c>
      <c r="AD61" s="193">
        <v>598</v>
      </c>
      <c r="AE61" s="193" t="s">
        <v>1024</v>
      </c>
      <c r="AF61" s="193">
        <v>21</v>
      </c>
      <c r="AG61" s="63"/>
      <c r="AH61" s="63"/>
      <c r="AI61" s="63"/>
      <c r="AJ61" s="63"/>
      <c r="AK61" s="195" t="s">
        <v>422</v>
      </c>
      <c r="AL61" s="195" t="s">
        <v>422</v>
      </c>
      <c r="AM61" s="195" t="s">
        <v>422</v>
      </c>
      <c r="AN61" s="195" t="s">
        <v>422</v>
      </c>
      <c r="AO61" s="63"/>
    </row>
    <row r="62" spans="1:41">
      <c r="A62" s="193" t="s">
        <v>1021</v>
      </c>
      <c r="B62" s="2" t="s">
        <v>476</v>
      </c>
      <c r="I62" s="6">
        <v>64.229551720616755</v>
      </c>
      <c r="J62" s="6">
        <v>0.9088124170325742</v>
      </c>
      <c r="K62" s="6">
        <v>16.123761870723982</v>
      </c>
      <c r="L62" s="6">
        <v>4.7585009700806697</v>
      </c>
      <c r="M62" s="6">
        <v>6.1268252833656681E-2</v>
      </c>
      <c r="N62" s="6">
        <v>0.85775553967119356</v>
      </c>
      <c r="O62" s="6">
        <v>3.8190544266312667</v>
      </c>
      <c r="P62" s="6">
        <v>3.9109568058817517</v>
      </c>
      <c r="Q62" s="6">
        <v>5.0342081078321241</v>
      </c>
      <c r="R62" s="6">
        <v>0.29612988869600732</v>
      </c>
      <c r="S62" s="6">
        <v>99.999999999999986</v>
      </c>
      <c r="U62" s="37">
        <f>P62+Q62</f>
        <v>8.9451649137138762</v>
      </c>
      <c r="V62" s="63"/>
      <c r="W62" s="193">
        <v>15</v>
      </c>
      <c r="X62" s="193">
        <v>18</v>
      </c>
      <c r="Y62" s="63"/>
      <c r="Z62" s="193">
        <v>37</v>
      </c>
      <c r="AA62" s="193">
        <v>1164</v>
      </c>
      <c r="AB62" s="193">
        <v>182</v>
      </c>
      <c r="AC62" s="193">
        <v>464</v>
      </c>
      <c r="AD62" s="193">
        <v>579</v>
      </c>
      <c r="AE62" s="193">
        <v>43</v>
      </c>
      <c r="AF62" s="193">
        <v>27</v>
      </c>
      <c r="AG62" s="63"/>
      <c r="AH62" s="63"/>
      <c r="AI62" s="63"/>
      <c r="AJ62" s="63"/>
      <c r="AK62" s="193">
        <v>62.9</v>
      </c>
      <c r="AL62" s="193">
        <v>131</v>
      </c>
      <c r="AM62" s="63">
        <v>20</v>
      </c>
      <c r="AN62" s="193">
        <v>59.9</v>
      </c>
      <c r="AO62" s="63"/>
    </row>
    <row r="63" spans="1:41">
      <c r="A63" s="193" t="s">
        <v>1025</v>
      </c>
      <c r="B63" s="2" t="s">
        <v>476</v>
      </c>
      <c r="I63" s="6">
        <v>64.375905609604658</v>
      </c>
      <c r="J63" s="6">
        <v>0.95218381287518139</v>
      </c>
      <c r="K63" s="6">
        <v>18.029393500310501</v>
      </c>
      <c r="L63" s="6">
        <v>5.2784102670254613</v>
      </c>
      <c r="M63" s="6">
        <v>0.10349824052991102</v>
      </c>
      <c r="N63" s="6">
        <v>1.4903746636307185</v>
      </c>
      <c r="O63" s="6">
        <v>3.498240529910992</v>
      </c>
      <c r="P63" s="6">
        <v>3.1256468640033126</v>
      </c>
      <c r="Q63" s="6">
        <v>2.8048023183605886</v>
      </c>
      <c r="R63" s="6">
        <v>0.34154419374870637</v>
      </c>
      <c r="S63" s="6">
        <v>100.00000000000003</v>
      </c>
      <c r="U63" s="37">
        <f>P63+Q63</f>
        <v>5.9304491823639012</v>
      </c>
      <c r="V63" s="63"/>
      <c r="W63" s="193">
        <v>18</v>
      </c>
      <c r="X63" s="193">
        <v>14</v>
      </c>
      <c r="Y63" s="63"/>
      <c r="Z63" s="193">
        <v>47</v>
      </c>
      <c r="AA63" s="193">
        <v>1123</v>
      </c>
      <c r="AB63" s="193">
        <v>205</v>
      </c>
      <c r="AC63" s="193">
        <v>492</v>
      </c>
      <c r="AD63" s="193">
        <v>546</v>
      </c>
      <c r="AE63" s="193">
        <v>47</v>
      </c>
      <c r="AF63" s="193">
        <v>27</v>
      </c>
      <c r="AG63" s="63"/>
      <c r="AH63" s="63"/>
      <c r="AI63" s="63"/>
      <c r="AJ63" s="63"/>
      <c r="AK63" s="193">
        <v>69</v>
      </c>
      <c r="AL63" s="193">
        <v>144</v>
      </c>
      <c r="AM63" s="63">
        <v>20</v>
      </c>
      <c r="AN63" s="193">
        <v>61</v>
      </c>
      <c r="AO63" s="63"/>
    </row>
    <row r="64" spans="1:41">
      <c r="A64" s="196" t="s">
        <v>1023</v>
      </c>
      <c r="B64" s="117" t="s">
        <v>476</v>
      </c>
      <c r="C64" s="85"/>
      <c r="D64" s="131"/>
      <c r="E64" s="85"/>
      <c r="F64" s="85"/>
      <c r="G64" s="85"/>
      <c r="H64" s="85"/>
      <c r="I64" s="125">
        <v>65.646701388888886</v>
      </c>
      <c r="J64" s="125">
        <v>0.87890625</v>
      </c>
      <c r="K64" s="125">
        <v>16.634114583333332</v>
      </c>
      <c r="L64" s="125">
        <v>4.3836805555555554</v>
      </c>
      <c r="M64" s="125">
        <v>0.10850694444444445</v>
      </c>
      <c r="N64" s="125">
        <v>1.2586805555555554</v>
      </c>
      <c r="O64" s="125">
        <v>3.059895833333333</v>
      </c>
      <c r="P64" s="125">
        <v>6.0112847222222223</v>
      </c>
      <c r="Q64" s="125">
        <v>1.7469618055555556</v>
      </c>
      <c r="R64" s="125">
        <v>0.2712673611111111</v>
      </c>
      <c r="S64" s="125">
        <v>100</v>
      </c>
      <c r="T64" s="85"/>
      <c r="U64" s="123">
        <f t="shared" si="4"/>
        <v>7.7582465277777777</v>
      </c>
      <c r="V64" s="129"/>
      <c r="W64" s="196">
        <v>13</v>
      </c>
      <c r="X64" s="196">
        <v>6</v>
      </c>
      <c r="Y64" s="129"/>
      <c r="Z64" s="196">
        <v>31</v>
      </c>
      <c r="AA64" s="196">
        <v>1130</v>
      </c>
      <c r="AB64" s="196">
        <v>237</v>
      </c>
      <c r="AC64" s="196">
        <v>502</v>
      </c>
      <c r="AD64" s="196">
        <v>532</v>
      </c>
      <c r="AE64" s="196">
        <v>40</v>
      </c>
      <c r="AF64" s="196">
        <v>25</v>
      </c>
      <c r="AG64" s="129"/>
      <c r="AH64" s="129"/>
      <c r="AI64" s="129"/>
      <c r="AJ64" s="129"/>
      <c r="AK64" s="196">
        <v>70.099999999999994</v>
      </c>
      <c r="AL64" s="196">
        <v>145</v>
      </c>
      <c r="AM64" s="129">
        <v>22</v>
      </c>
      <c r="AN64" s="196">
        <v>63.8</v>
      </c>
      <c r="AO64" s="129"/>
    </row>
    <row r="65" spans="1:41">
      <c r="A65" s="63" t="s">
        <v>1027</v>
      </c>
    </row>
    <row r="66" spans="1:41">
      <c r="A66" s="130" t="s">
        <v>1026</v>
      </c>
    </row>
    <row r="67" spans="1:41">
      <c r="A67" s="178" t="s">
        <v>1030</v>
      </c>
      <c r="B67" s="85"/>
      <c r="C67" s="85"/>
      <c r="D67" s="131"/>
      <c r="E67" s="85"/>
      <c r="F67" s="8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c r="AL67" s="85"/>
      <c r="AM67" s="85"/>
      <c r="AN67" s="85"/>
      <c r="AO67" s="85"/>
    </row>
    <row r="70" spans="1:41">
      <c r="G70" s="70"/>
    </row>
    <row r="71" spans="1:41">
      <c r="G71" s="70"/>
    </row>
    <row r="72" spans="1:41">
      <c r="A72" s="70"/>
      <c r="G72" s="3"/>
    </row>
  </sheetData>
  <sortState xmlns:xlrd2="http://schemas.microsoft.com/office/spreadsheetml/2017/richdata2" ref="A40:CM58">
    <sortCondition ref="B40:B58"/>
  </sortState>
  <pageMargins left="0.25" right="0.25" top="1" bottom="1" header="0.5" footer="0.5"/>
  <pageSetup scale="53" orientation="landscape"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C88"/>
  <sheetViews>
    <sheetView zoomScale="129" zoomScaleNormal="129" workbookViewId="0">
      <pane ySplit="4" topLeftCell="A5" activePane="bottomLeft" state="frozen"/>
      <selection pane="bottomLeft" activeCell="F4" sqref="F4"/>
    </sheetView>
  </sheetViews>
  <sheetFormatPr defaultColWidth="11.42578125" defaultRowHeight="12.75"/>
  <cols>
    <col min="1" max="1" width="7.28515625" customWidth="1"/>
    <col min="2" max="2" width="19.42578125" customWidth="1"/>
    <col min="3" max="3" width="18" customWidth="1"/>
    <col min="4" max="4" width="3.7109375" customWidth="1"/>
    <col min="5" max="5" width="6" customWidth="1"/>
    <col min="6" max="6" width="4.140625" customWidth="1"/>
    <col min="7" max="7" width="6.140625" customWidth="1"/>
    <col min="8" max="8" width="1.28515625" customWidth="1"/>
    <col min="9" max="9" width="6.140625" customWidth="1"/>
    <col min="10" max="10" width="4.7109375" customWidth="1"/>
    <col min="11" max="12" width="6" bestFit="1" customWidth="1"/>
    <col min="13" max="13" width="5.42578125" bestFit="1" customWidth="1"/>
    <col min="14" max="15" width="5.140625" bestFit="1" customWidth="1"/>
    <col min="16" max="16" width="5" customWidth="1"/>
    <col min="17" max="17" width="4.7109375" bestFit="1" customWidth="1"/>
    <col min="18" max="18" width="5.42578125" bestFit="1" customWidth="1"/>
    <col min="19" max="19" width="5" bestFit="1" customWidth="1"/>
    <col min="20" max="20" width="6" customWidth="1"/>
    <col min="21" max="21" width="5.85546875" customWidth="1"/>
    <col min="22" max="23" width="4" bestFit="1" customWidth="1"/>
    <col min="24" max="24" width="4.85546875" bestFit="1" customWidth="1"/>
    <col min="25" max="25" width="3.140625" bestFit="1" customWidth="1"/>
    <col min="26" max="26" width="4" bestFit="1" customWidth="1"/>
    <col min="27" max="28" width="3.28515625" bestFit="1" customWidth="1"/>
    <col min="29" max="29" width="3.140625" bestFit="1" customWidth="1"/>
    <col min="30" max="30" width="5" bestFit="1" customWidth="1"/>
    <col min="31" max="32" width="4" bestFit="1" customWidth="1"/>
    <col min="33" max="33" width="3.28515625" bestFit="1" customWidth="1"/>
    <col min="34" max="34" width="4.42578125" bestFit="1" customWidth="1"/>
    <col min="35" max="35" width="4.140625" customWidth="1"/>
    <col min="36" max="36" width="3.42578125" bestFit="1" customWidth="1"/>
    <col min="37" max="37" width="4.140625" customWidth="1"/>
    <col min="38" max="38" width="4.42578125" bestFit="1" customWidth="1"/>
    <col min="39" max="40" width="3.140625" bestFit="1" customWidth="1"/>
  </cols>
  <sheetData>
    <row r="1" spans="1:40" ht="13.5" thickBot="1">
      <c r="A1" s="140" t="s">
        <v>1017</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row>
    <row r="2" spans="1:40" ht="13.5" thickTop="1">
      <c r="I2" s="149" t="s">
        <v>949</v>
      </c>
    </row>
    <row r="3" spans="1:40" s="10" customFormat="1">
      <c r="A3" s="9" t="s">
        <v>0</v>
      </c>
      <c r="D3" s="279" t="s">
        <v>300</v>
      </c>
      <c r="E3" s="279"/>
      <c r="F3" s="279" t="s">
        <v>301</v>
      </c>
      <c r="G3" s="279"/>
      <c r="H3" s="13"/>
      <c r="I3" s="14"/>
      <c r="J3" s="15" t="s">
        <v>514</v>
      </c>
      <c r="K3" s="14"/>
      <c r="L3" s="14"/>
      <c r="M3" s="14"/>
      <c r="N3" s="14"/>
      <c r="O3" s="14"/>
      <c r="P3" s="14"/>
      <c r="Q3" s="14"/>
      <c r="R3" s="14"/>
      <c r="S3" s="14"/>
      <c r="T3" s="14"/>
      <c r="U3" s="94"/>
      <c r="V3" s="16"/>
      <c r="W3" s="16"/>
      <c r="X3" s="16"/>
      <c r="Y3" s="16"/>
      <c r="Z3" s="16"/>
      <c r="AA3" s="16"/>
      <c r="AB3" s="16"/>
      <c r="AC3" s="16"/>
      <c r="AD3" s="16"/>
      <c r="AE3" s="16"/>
      <c r="AF3" s="16"/>
      <c r="AG3" s="16"/>
      <c r="AH3" s="16"/>
      <c r="AI3" s="16"/>
      <c r="AJ3" s="16"/>
      <c r="AK3" s="16"/>
      <c r="AL3" s="16"/>
      <c r="AM3" s="16"/>
      <c r="AN3" s="16"/>
    </row>
    <row r="4" spans="1:40" s="18" customFormat="1" ht="14.25">
      <c r="A4" s="17" t="s">
        <v>99</v>
      </c>
      <c r="B4" s="18" t="s">
        <v>101</v>
      </c>
      <c r="C4" s="18" t="s">
        <v>102</v>
      </c>
      <c r="D4" s="18" t="s">
        <v>104</v>
      </c>
      <c r="E4" s="20" t="s">
        <v>105</v>
      </c>
      <c r="F4" s="21" t="s">
        <v>104</v>
      </c>
      <c r="G4" s="20" t="s">
        <v>105</v>
      </c>
      <c r="H4" s="22"/>
      <c r="I4" s="23" t="s">
        <v>106</v>
      </c>
      <c r="J4" s="22" t="s">
        <v>107</v>
      </c>
      <c r="K4" s="22" t="s">
        <v>108</v>
      </c>
      <c r="L4" s="22" t="s">
        <v>109</v>
      </c>
      <c r="M4" s="22" t="s">
        <v>3</v>
      </c>
      <c r="N4" s="22" t="s">
        <v>4</v>
      </c>
      <c r="O4" s="22" t="s">
        <v>110</v>
      </c>
      <c r="P4" s="22" t="s">
        <v>111</v>
      </c>
      <c r="Q4" s="22" t="s">
        <v>112</v>
      </c>
      <c r="R4" s="22" t="s">
        <v>2</v>
      </c>
      <c r="S4" s="22" t="s">
        <v>113</v>
      </c>
      <c r="T4" s="22" t="s">
        <v>114</v>
      </c>
      <c r="U4" s="21" t="s">
        <v>93</v>
      </c>
      <c r="V4" s="24" t="s">
        <v>11</v>
      </c>
      <c r="W4" s="24" t="s">
        <v>14</v>
      </c>
      <c r="X4" s="24" t="s">
        <v>16</v>
      </c>
      <c r="Y4" s="24" t="s">
        <v>17</v>
      </c>
      <c r="Z4" s="24" t="s">
        <v>18</v>
      </c>
      <c r="AA4" s="24" t="s">
        <v>19</v>
      </c>
      <c r="AB4" s="24" t="s">
        <v>26</v>
      </c>
      <c r="AC4" s="24" t="s">
        <v>24</v>
      </c>
      <c r="AD4" s="24" t="s">
        <v>13</v>
      </c>
      <c r="AE4" s="24" t="s">
        <v>21</v>
      </c>
      <c r="AF4" s="24" t="s">
        <v>22</v>
      </c>
      <c r="AG4" s="24" t="s">
        <v>23</v>
      </c>
      <c r="AH4" s="24" t="s">
        <v>10</v>
      </c>
      <c r="AI4" s="24" t="s">
        <v>8</v>
      </c>
      <c r="AJ4" s="24" t="s">
        <v>25</v>
      </c>
      <c r="AK4" s="24" t="s">
        <v>7</v>
      </c>
      <c r="AL4" s="24" t="s">
        <v>12</v>
      </c>
      <c r="AM4" s="24" t="s">
        <v>6</v>
      </c>
      <c r="AN4" s="25" t="s">
        <v>9</v>
      </c>
    </row>
    <row r="5" spans="1:40" s="11" customFormat="1">
      <c r="A5" s="9"/>
      <c r="E5" s="100"/>
      <c r="F5" s="94"/>
      <c r="G5" s="100"/>
      <c r="H5" s="101"/>
      <c r="I5" s="101"/>
      <c r="J5" s="101"/>
      <c r="K5" s="101"/>
      <c r="L5" s="101"/>
      <c r="M5" s="101"/>
      <c r="N5" s="101"/>
      <c r="O5" s="101"/>
      <c r="P5" s="101"/>
      <c r="Q5" s="101"/>
      <c r="R5" s="101"/>
      <c r="S5" s="101"/>
      <c r="T5" s="101"/>
      <c r="U5" s="94"/>
      <c r="V5" s="102"/>
      <c r="W5" s="102"/>
      <c r="X5" s="102"/>
      <c r="Y5" s="102"/>
      <c r="Z5" s="102"/>
      <c r="AA5" s="102"/>
      <c r="AB5" s="102"/>
      <c r="AC5" s="102"/>
      <c r="AD5" s="102"/>
      <c r="AE5" s="102"/>
      <c r="AF5" s="102"/>
      <c r="AG5" s="102"/>
      <c r="AH5" s="102"/>
      <c r="AI5" s="102"/>
      <c r="AJ5" s="102"/>
      <c r="AK5" s="102"/>
      <c r="AL5" s="102"/>
      <c r="AM5" s="102"/>
      <c r="AN5" s="102"/>
    </row>
    <row r="6" spans="1:40">
      <c r="A6" s="1" t="s">
        <v>625</v>
      </c>
    </row>
    <row r="7" spans="1:40" s="10" customFormat="1">
      <c r="A7" s="26" t="s">
        <v>601</v>
      </c>
      <c r="B7" s="10" t="s">
        <v>602</v>
      </c>
      <c r="C7" s="10" t="s">
        <v>603</v>
      </c>
      <c r="D7" s="10">
        <v>38</v>
      </c>
      <c r="E7" s="28">
        <v>12.56</v>
      </c>
      <c r="F7" s="29">
        <v>106</v>
      </c>
      <c r="G7" s="28">
        <v>14.81</v>
      </c>
      <c r="H7" s="13"/>
      <c r="I7" s="13">
        <v>56.58122874869327</v>
      </c>
      <c r="J7" s="13">
        <v>0.99433075369671264</v>
      </c>
      <c r="K7" s="13">
        <v>17.626813629786614</v>
      </c>
      <c r="L7" s="13">
        <v>7.0429446607682289</v>
      </c>
      <c r="M7" s="13">
        <v>2.66405028403278</v>
      </c>
      <c r="N7" s="13">
        <v>5.6956196448287439</v>
      </c>
      <c r="O7" s="13">
        <v>4.365678104063722</v>
      </c>
      <c r="P7" s="13">
        <v>3.6339616336917109</v>
      </c>
      <c r="Q7" s="13">
        <v>0.61438052937101395</v>
      </c>
      <c r="R7" s="13">
        <v>0.13311896883745369</v>
      </c>
      <c r="S7" s="13">
        <v>0.64854695777025817</v>
      </c>
      <c r="T7" s="13">
        <v>99.352126957770253</v>
      </c>
      <c r="U7" s="13">
        <f t="shared" ref="U7:U44" si="0">O7+P7</f>
        <v>7.9996397377554329</v>
      </c>
      <c r="V7" s="16">
        <v>107.6</v>
      </c>
      <c r="W7" s="16">
        <v>73.2</v>
      </c>
      <c r="X7" s="16">
        <v>1150</v>
      </c>
      <c r="Y7" s="16">
        <v>27.8</v>
      </c>
      <c r="Z7" s="16">
        <v>350.4</v>
      </c>
      <c r="AA7" s="16">
        <v>18.600000000000001</v>
      </c>
      <c r="AB7" s="16">
        <v>17.399999999999999</v>
      </c>
      <c r="AC7" s="16">
        <v>13.7</v>
      </c>
      <c r="AD7" s="16">
        <v>1711.6</v>
      </c>
      <c r="AE7" s="16">
        <v>80</v>
      </c>
      <c r="AF7" s="16">
        <v>162.30000000000001</v>
      </c>
      <c r="AG7" s="16">
        <v>69.400000000000006</v>
      </c>
      <c r="AH7" s="16">
        <v>55.4</v>
      </c>
      <c r="AI7" s="16">
        <v>140.30000000000001</v>
      </c>
      <c r="AJ7" s="16">
        <v>4.5999999999999996</v>
      </c>
      <c r="AK7" s="16">
        <v>4.4000000000000004</v>
      </c>
      <c r="AL7" s="16">
        <v>21</v>
      </c>
      <c r="AM7" s="16">
        <v>1.4245283018867916</v>
      </c>
      <c r="AN7" s="16">
        <v>12.4</v>
      </c>
    </row>
    <row r="8" spans="1:40" s="10" customFormat="1">
      <c r="A8" s="26" t="s">
        <v>588</v>
      </c>
      <c r="B8" s="10" t="s">
        <v>589</v>
      </c>
      <c r="C8" s="10" t="s">
        <v>590</v>
      </c>
      <c r="D8" s="10">
        <v>38</v>
      </c>
      <c r="E8" s="28">
        <v>11.8</v>
      </c>
      <c r="F8" s="29">
        <v>106</v>
      </c>
      <c r="G8" s="28">
        <v>6.8</v>
      </c>
      <c r="H8" s="13"/>
      <c r="I8" s="13">
        <v>57.248201763683554</v>
      </c>
      <c r="J8" s="13">
        <v>1.1039230044558734</v>
      </c>
      <c r="K8" s="13">
        <v>16.165761903104375</v>
      </c>
      <c r="L8" s="13">
        <v>7.077703376995955</v>
      </c>
      <c r="M8" s="13">
        <v>3.7362655798162518</v>
      </c>
      <c r="N8" s="13">
        <v>6.4439756917784754</v>
      </c>
      <c r="O8" s="13">
        <v>3.3644462417686656</v>
      </c>
      <c r="P8" s="13">
        <v>3.3775206210756852</v>
      </c>
      <c r="Q8" s="13">
        <v>0.43736569647296547</v>
      </c>
      <c r="R8" s="13">
        <v>0.12669011973717112</v>
      </c>
      <c r="S8" s="13">
        <v>2.5340237364248304</v>
      </c>
      <c r="T8" s="13">
        <v>99.081853998888974</v>
      </c>
      <c r="U8" s="13">
        <f t="shared" si="0"/>
        <v>6.7419668628443503</v>
      </c>
      <c r="V8" s="16">
        <v>89.8</v>
      </c>
      <c r="W8" s="16">
        <v>74.7</v>
      </c>
      <c r="X8" s="16">
        <v>891.9</v>
      </c>
      <c r="Y8" s="16">
        <v>23.8</v>
      </c>
      <c r="Z8" s="16">
        <v>252.4</v>
      </c>
      <c r="AA8" s="16">
        <v>16.7</v>
      </c>
      <c r="AB8" s="16">
        <v>13.9</v>
      </c>
      <c r="AC8" s="16">
        <v>9.9</v>
      </c>
      <c r="AD8" s="16">
        <v>1267.5999999999999</v>
      </c>
      <c r="AE8" s="16">
        <v>53.1</v>
      </c>
      <c r="AF8" s="16">
        <v>103.9</v>
      </c>
      <c r="AG8" s="16">
        <v>46.5</v>
      </c>
      <c r="AH8" s="16">
        <v>46.2</v>
      </c>
      <c r="AI8" s="16">
        <v>160</v>
      </c>
      <c r="AJ8" s="16">
        <v>3</v>
      </c>
      <c r="AK8" s="16">
        <v>128.80000000000001</v>
      </c>
      <c r="AL8" s="16">
        <v>19</v>
      </c>
      <c r="AM8" s="16">
        <v>46.469811320754715</v>
      </c>
      <c r="AN8" s="16">
        <v>15.9</v>
      </c>
    </row>
    <row r="9" spans="1:40" s="10" customFormat="1">
      <c r="A9" s="26" t="s">
        <v>587</v>
      </c>
      <c r="B9" s="10" t="s">
        <v>585</v>
      </c>
      <c r="C9" s="10" t="s">
        <v>586</v>
      </c>
      <c r="D9" s="10">
        <v>38</v>
      </c>
      <c r="E9" s="28">
        <v>10.47</v>
      </c>
      <c r="F9" s="10">
        <v>106</v>
      </c>
      <c r="G9" s="28">
        <v>8.08</v>
      </c>
      <c r="I9" s="13">
        <v>57.412353916036288</v>
      </c>
      <c r="J9" s="13">
        <v>1.073938242250319</v>
      </c>
      <c r="K9" s="13">
        <v>16.0490913857594</v>
      </c>
      <c r="L9" s="13">
        <v>6.9307187610203007</v>
      </c>
      <c r="M9" s="13">
        <v>3.0870918031374477</v>
      </c>
      <c r="N9" s="13">
        <v>5.8653581536218971</v>
      </c>
      <c r="O9" s="13">
        <v>3.7894277288661073</v>
      </c>
      <c r="P9" s="13">
        <v>3.2822457451785478</v>
      </c>
      <c r="Q9" s="13">
        <v>0.43885668538436512</v>
      </c>
      <c r="R9" s="13">
        <v>9.0457840073299572E-2</v>
      </c>
      <c r="S9" s="13">
        <v>1.5312249799839739</v>
      </c>
      <c r="T9" s="13">
        <v>98.019540261327975</v>
      </c>
      <c r="U9" s="13">
        <f t="shared" si="0"/>
        <v>7.0716734740446547</v>
      </c>
      <c r="V9" s="16">
        <v>93.171199999999999</v>
      </c>
      <c r="W9" s="16">
        <v>76.504800000000003</v>
      </c>
      <c r="X9" s="16">
        <v>877.99800000000005</v>
      </c>
      <c r="Y9" s="16">
        <v>24.698399999999999</v>
      </c>
      <c r="Z9" s="16">
        <v>258.83120000000002</v>
      </c>
      <c r="AA9" s="16">
        <v>17.670400000000001</v>
      </c>
      <c r="AB9" s="16">
        <v>14.457600000000001</v>
      </c>
      <c r="AC9" s="16">
        <v>11.9476</v>
      </c>
      <c r="AD9" s="16">
        <v>1380.2991999999999</v>
      </c>
      <c r="AE9" s="16">
        <v>48.493200000000002</v>
      </c>
      <c r="AF9" s="16">
        <v>105.2192</v>
      </c>
      <c r="AG9" s="16">
        <v>47.790399999999998</v>
      </c>
      <c r="AH9" s="16">
        <v>32.0276</v>
      </c>
      <c r="AI9" s="16">
        <v>160.53960000000001</v>
      </c>
      <c r="AJ9" s="16">
        <v>4.4176000000000002</v>
      </c>
      <c r="AK9" s="16">
        <v>99.496400000000008</v>
      </c>
      <c r="AL9" s="16">
        <v>19.7788</v>
      </c>
      <c r="AM9" s="16">
        <v>53.011199999999995</v>
      </c>
      <c r="AN9" s="16">
        <v>16.064</v>
      </c>
    </row>
    <row r="10" spans="1:40" s="10" customFormat="1">
      <c r="A10" s="26" t="s">
        <v>584</v>
      </c>
      <c r="B10" s="10" t="s">
        <v>585</v>
      </c>
      <c r="C10" s="10" t="s">
        <v>586</v>
      </c>
      <c r="D10" s="10">
        <v>38</v>
      </c>
      <c r="E10" s="28">
        <v>10.47</v>
      </c>
      <c r="F10" s="10">
        <v>106</v>
      </c>
      <c r="G10" s="28">
        <v>8.08</v>
      </c>
      <c r="I10" s="13">
        <v>58.044453691655804</v>
      </c>
      <c r="J10" s="13">
        <v>1.08396036673052</v>
      </c>
      <c r="K10" s="13">
        <v>16.304496531367974</v>
      </c>
      <c r="L10" s="13">
        <v>6.8322245848202261</v>
      </c>
      <c r="M10" s="13">
        <v>3.012088948597524</v>
      </c>
      <c r="N10" s="13">
        <v>5.8806049718340878</v>
      </c>
      <c r="O10" s="13">
        <v>3.8164118720101587</v>
      </c>
      <c r="P10" s="13">
        <v>3.2854051246009321</v>
      </c>
      <c r="Q10" s="13">
        <v>0.43882582677994503</v>
      </c>
      <c r="R10" s="13">
        <v>8.7239576837706403E-2</v>
      </c>
      <c r="S10" s="13">
        <v>1.4262916417313618</v>
      </c>
      <c r="T10" s="13">
        <v>98.785711495234878</v>
      </c>
      <c r="U10" s="13">
        <f t="shared" si="0"/>
        <v>7.1018169966110909</v>
      </c>
      <c r="V10" s="16">
        <v>91.2</v>
      </c>
      <c r="W10" s="16">
        <v>77.400000000000006</v>
      </c>
      <c r="X10" s="16">
        <v>889</v>
      </c>
      <c r="Y10" s="16">
        <v>25.1</v>
      </c>
      <c r="Z10" s="16">
        <v>260.89999999999998</v>
      </c>
      <c r="AA10" s="16">
        <v>18.3</v>
      </c>
      <c r="AB10" s="16">
        <v>15.4</v>
      </c>
      <c r="AC10" s="16">
        <v>11.1</v>
      </c>
      <c r="AD10" s="16">
        <v>1368.6</v>
      </c>
      <c r="AE10" s="16">
        <v>53.7</v>
      </c>
      <c r="AF10" s="16">
        <v>106.4</v>
      </c>
      <c r="AG10" s="16">
        <v>47</v>
      </c>
      <c r="AH10" s="16">
        <v>34.200000000000003</v>
      </c>
      <c r="AI10" s="16">
        <v>167.8</v>
      </c>
      <c r="AJ10" s="16">
        <v>3.5</v>
      </c>
      <c r="AK10" s="16">
        <v>103.7</v>
      </c>
      <c r="AL10" s="16">
        <v>19</v>
      </c>
      <c r="AM10" s="16">
        <v>54.2</v>
      </c>
      <c r="AN10" s="16">
        <v>15.9</v>
      </c>
    </row>
    <row r="11" spans="1:40" s="10" customFormat="1">
      <c r="A11" s="26" t="s">
        <v>598</v>
      </c>
      <c r="B11" s="10" t="s">
        <v>599</v>
      </c>
      <c r="C11" s="10" t="s">
        <v>600</v>
      </c>
      <c r="D11" s="10">
        <v>38</v>
      </c>
      <c r="E11" s="28">
        <v>17.760000000000002</v>
      </c>
      <c r="F11" s="10">
        <v>106</v>
      </c>
      <c r="G11" s="28">
        <v>14.25</v>
      </c>
      <c r="I11" s="13">
        <v>60.487307162715183</v>
      </c>
      <c r="J11" s="13">
        <v>0.89176577691325498</v>
      </c>
      <c r="K11" s="13">
        <v>16.99120655925072</v>
      </c>
      <c r="L11" s="13">
        <v>5.4694676668456061</v>
      </c>
      <c r="M11" s="13">
        <v>2.2291809798014186</v>
      </c>
      <c r="N11" s="13">
        <v>4.3667330107991855</v>
      </c>
      <c r="O11" s="13">
        <v>3.9059186740551786</v>
      </c>
      <c r="P11" s="13">
        <v>4.2291119530967478</v>
      </c>
      <c r="Q11" s="13">
        <v>0.34840722706729998</v>
      </c>
      <c r="R11" s="13">
        <v>9.9292608529668105E-2</v>
      </c>
      <c r="S11" s="13">
        <v>1.4685314685315931</v>
      </c>
      <c r="T11" s="13">
        <v>99.018391619074251</v>
      </c>
      <c r="U11" s="13">
        <f t="shared" si="0"/>
        <v>8.1350306271519273</v>
      </c>
      <c r="V11" s="16">
        <v>88.1</v>
      </c>
      <c r="W11" s="16">
        <v>101.5</v>
      </c>
      <c r="X11" s="16">
        <v>748.9</v>
      </c>
      <c r="Y11" s="16">
        <v>28.3</v>
      </c>
      <c r="Z11" s="16">
        <v>402.4</v>
      </c>
      <c r="AA11" s="16">
        <v>20.8</v>
      </c>
      <c r="AB11" s="16">
        <v>20.7</v>
      </c>
      <c r="AC11" s="16">
        <v>14.1</v>
      </c>
      <c r="AD11" s="16">
        <v>1528.1</v>
      </c>
      <c r="AE11" s="16">
        <v>67.900000000000006</v>
      </c>
      <c r="AF11" s="16">
        <v>137.1</v>
      </c>
      <c r="AG11" s="16">
        <v>59.7</v>
      </c>
      <c r="AH11" s="16">
        <v>25.8</v>
      </c>
      <c r="AI11" s="16">
        <v>116.1</v>
      </c>
      <c r="AJ11" s="16">
        <v>4.5999999999999996</v>
      </c>
      <c r="AK11" s="16">
        <v>11.1</v>
      </c>
      <c r="AL11" s="16">
        <v>20.100000000000001</v>
      </c>
      <c r="AM11" s="16">
        <v>10.5</v>
      </c>
      <c r="AN11" s="16">
        <v>12.4</v>
      </c>
    </row>
    <row r="12" spans="1:40" s="10" customFormat="1">
      <c r="A12" s="26" t="s">
        <v>610</v>
      </c>
      <c r="B12" s="10" t="s">
        <v>611</v>
      </c>
      <c r="C12" s="10" t="s">
        <v>612</v>
      </c>
      <c r="D12" s="10">
        <v>38</v>
      </c>
      <c r="E12" s="28">
        <v>8.76</v>
      </c>
      <c r="F12" s="10">
        <v>105</v>
      </c>
      <c r="G12" s="28">
        <v>59.8</v>
      </c>
      <c r="H12" s="13"/>
      <c r="I12" s="13">
        <v>60.758273241321689</v>
      </c>
      <c r="J12" s="13">
        <v>0.81274189325015</v>
      </c>
      <c r="K12" s="13">
        <v>16.865454400663005</v>
      </c>
      <c r="L12" s="13">
        <v>5.303554020276958</v>
      </c>
      <c r="M12" s="13">
        <v>1.9008001407904251</v>
      </c>
      <c r="N12" s="13">
        <v>4.7308790010201927</v>
      </c>
      <c r="O12" s="13">
        <v>4.5114780583406011</v>
      </c>
      <c r="P12" s="13">
        <v>3.668496300856555</v>
      </c>
      <c r="Q12" s="13">
        <v>0.46410297658566974</v>
      </c>
      <c r="R12" s="13">
        <v>9.3978373251657921E-2</v>
      </c>
      <c r="S12" s="13">
        <v>0.83667216592037785</v>
      </c>
      <c r="T12" s="13">
        <v>99.109758406356903</v>
      </c>
      <c r="U12" s="13">
        <f t="shared" si="0"/>
        <v>8.179974359197157</v>
      </c>
      <c r="V12" s="16">
        <v>80.681400000000011</v>
      </c>
      <c r="W12" s="16">
        <v>71.549549999999996</v>
      </c>
      <c r="X12" s="16">
        <v>1190.65275</v>
      </c>
      <c r="Y12" s="16">
        <v>21.675600000000003</v>
      </c>
      <c r="Z12" s="16">
        <v>262.71630000000005</v>
      </c>
      <c r="AA12" s="16">
        <v>20.571750000000002</v>
      </c>
      <c r="AB12" s="16">
        <v>16.75845</v>
      </c>
      <c r="AC12" s="16">
        <v>9.13185</v>
      </c>
      <c r="AD12" s="16">
        <v>1898.5216499999999</v>
      </c>
      <c r="AE12" s="16">
        <v>70.144649999999999</v>
      </c>
      <c r="AF12" s="16">
        <v>130.95675</v>
      </c>
      <c r="AG12" s="16">
        <v>55.292850000000001</v>
      </c>
      <c r="AH12" s="16">
        <v>17.460899999999999</v>
      </c>
      <c r="AI12" s="16">
        <v>94.830750000000009</v>
      </c>
      <c r="AJ12" s="16">
        <v>2.0070000000000001</v>
      </c>
      <c r="AK12" s="16">
        <v>7.8273000000000001</v>
      </c>
      <c r="AL12" s="16">
        <v>20.571750000000002</v>
      </c>
      <c r="AM12" s="16">
        <v>13.747949999999999</v>
      </c>
      <c r="AN12" s="16">
        <v>9.3325500000000012</v>
      </c>
    </row>
    <row r="13" spans="1:40" s="10" customFormat="1">
      <c r="A13" s="26" t="s">
        <v>546</v>
      </c>
      <c r="B13" s="10" t="s">
        <v>547</v>
      </c>
      <c r="C13" s="10" t="s">
        <v>548</v>
      </c>
      <c r="D13" s="10">
        <v>38</v>
      </c>
      <c r="E13" s="28">
        <v>19.489999999999998</v>
      </c>
      <c r="F13" s="10">
        <v>106</v>
      </c>
      <c r="G13" s="28">
        <v>6.92</v>
      </c>
      <c r="H13" s="13"/>
      <c r="I13" s="13">
        <v>61.056196983396795</v>
      </c>
      <c r="J13" s="13">
        <v>0.90810463241940143</v>
      </c>
      <c r="K13" s="13">
        <v>17.283843315250895</v>
      </c>
      <c r="L13" s="13">
        <v>4.7165053205498353</v>
      </c>
      <c r="M13" s="13">
        <v>1.8441482799745805</v>
      </c>
      <c r="N13" s="13">
        <v>3.6233569519849</v>
      </c>
      <c r="O13" s="13">
        <v>3.7689945471180608</v>
      </c>
      <c r="P13" s="13">
        <v>5.1985425203988198</v>
      </c>
      <c r="Q13" s="13">
        <v>0.3082669225652418</v>
      </c>
      <c r="R13" s="13">
        <v>0.1131525016498611</v>
      </c>
      <c r="S13" s="13">
        <v>1.871141975308394</v>
      </c>
      <c r="T13" s="13">
        <v>98.821111975308369</v>
      </c>
      <c r="U13" s="13">
        <f t="shared" si="0"/>
        <v>8.9675370675168811</v>
      </c>
      <c r="V13" s="16">
        <v>78</v>
      </c>
      <c r="W13" s="16">
        <v>219.6</v>
      </c>
      <c r="X13" s="16">
        <v>854.9</v>
      </c>
      <c r="Y13" s="16">
        <v>30.1</v>
      </c>
      <c r="Z13" s="16">
        <v>408.4</v>
      </c>
      <c r="AA13" s="16">
        <v>34</v>
      </c>
      <c r="AB13" s="16">
        <v>20.7</v>
      </c>
      <c r="AC13" s="16">
        <v>30.2</v>
      </c>
      <c r="AD13" s="16">
        <v>1244.9000000000001</v>
      </c>
      <c r="AE13" s="16">
        <v>76.8</v>
      </c>
      <c r="AF13" s="16">
        <v>158.9</v>
      </c>
      <c r="AG13" s="16">
        <v>61.7</v>
      </c>
      <c r="AH13" s="16"/>
      <c r="AI13" s="16"/>
      <c r="AJ13" s="16"/>
      <c r="AK13" s="16"/>
      <c r="AL13" s="16"/>
      <c r="AM13" s="16"/>
      <c r="AN13" s="16"/>
    </row>
    <row r="14" spans="1:40" s="10" customFormat="1">
      <c r="A14" s="26" t="s">
        <v>594</v>
      </c>
      <c r="B14" s="10" t="s">
        <v>595</v>
      </c>
      <c r="C14" s="10" t="s">
        <v>596</v>
      </c>
      <c r="D14" s="10">
        <v>38</v>
      </c>
      <c r="E14" s="28">
        <v>9.74</v>
      </c>
      <c r="F14" s="29">
        <v>106</v>
      </c>
      <c r="G14" s="28">
        <v>7.82</v>
      </c>
      <c r="H14" s="13"/>
      <c r="I14" s="13">
        <v>61.263587427208442</v>
      </c>
      <c r="J14" s="13">
        <v>0.76987594862952802</v>
      </c>
      <c r="K14" s="13">
        <v>17.281867892956008</v>
      </c>
      <c r="L14" s="13">
        <v>5.257279948591667</v>
      </c>
      <c r="M14" s="13">
        <v>1.5645553813811766</v>
      </c>
      <c r="N14" s="13">
        <v>4.4152117453627975</v>
      </c>
      <c r="O14" s="13">
        <v>4.3198494068152291</v>
      </c>
      <c r="P14" s="13">
        <v>3.601919616802435</v>
      </c>
      <c r="Q14" s="13">
        <v>0.39087669470010111</v>
      </c>
      <c r="R14" s="13">
        <v>6.1081100330002636E-2</v>
      </c>
      <c r="S14" s="13">
        <v>0.81155499734311998</v>
      </c>
      <c r="T14" s="13">
        <v>98.92610516277739</v>
      </c>
      <c r="U14" s="13">
        <f t="shared" si="0"/>
        <v>7.9217690236176637</v>
      </c>
      <c r="V14" s="16">
        <v>75.2</v>
      </c>
      <c r="W14" s="16">
        <v>69.900000000000006</v>
      </c>
      <c r="X14" s="16">
        <v>959.6</v>
      </c>
      <c r="Y14" s="16">
        <v>22.8</v>
      </c>
      <c r="Z14" s="16">
        <v>229.8</v>
      </c>
      <c r="AA14" s="16">
        <v>15</v>
      </c>
      <c r="AB14" s="16">
        <v>16.5</v>
      </c>
      <c r="AC14" s="16">
        <v>6.6</v>
      </c>
      <c r="AD14" s="16">
        <v>1637.7</v>
      </c>
      <c r="AE14" s="16">
        <v>56.9</v>
      </c>
      <c r="AF14" s="16">
        <v>102.6</v>
      </c>
      <c r="AG14" s="16">
        <v>43.2</v>
      </c>
      <c r="AH14" s="16">
        <v>19.600000000000001</v>
      </c>
      <c r="AI14" s="16">
        <v>112.3</v>
      </c>
      <c r="AJ14" s="16">
        <v>2.1</v>
      </c>
      <c r="AK14" s="16">
        <v>5.9</v>
      </c>
      <c r="AL14" s="16">
        <v>19.8</v>
      </c>
      <c r="AM14" s="16">
        <v>1.7811320754716995</v>
      </c>
      <c r="AN14" s="16">
        <v>9.9</v>
      </c>
    </row>
    <row r="15" spans="1:40" s="10" customFormat="1">
      <c r="A15" s="26" t="s">
        <v>576</v>
      </c>
      <c r="B15" s="10" t="s">
        <v>502</v>
      </c>
      <c r="C15" s="10" t="s">
        <v>577</v>
      </c>
      <c r="D15" s="10">
        <v>38</v>
      </c>
      <c r="E15" s="28">
        <v>19.440000000000001</v>
      </c>
      <c r="F15" s="10">
        <v>106</v>
      </c>
      <c r="G15" s="28">
        <v>14.12</v>
      </c>
      <c r="H15" s="13"/>
      <c r="I15" s="13">
        <v>61.418618869687855</v>
      </c>
      <c r="J15" s="13">
        <v>0.87332319054245411</v>
      </c>
      <c r="K15" s="13">
        <v>17.217414147587643</v>
      </c>
      <c r="L15" s="13">
        <v>4.6444103136285255</v>
      </c>
      <c r="M15" s="13">
        <v>1.6961401609117455</v>
      </c>
      <c r="N15" s="13">
        <v>3.7846474748045895</v>
      </c>
      <c r="O15" s="13">
        <v>4.011823965945208</v>
      </c>
      <c r="P15" s="13">
        <v>4.5244884906088476</v>
      </c>
      <c r="Q15" s="13">
        <v>0.28335654111217418</v>
      </c>
      <c r="R15" s="13">
        <v>0.1096297596644551</v>
      </c>
      <c r="S15" s="13">
        <v>1.4562629144935078</v>
      </c>
      <c r="T15" s="13">
        <v>98.563852914493495</v>
      </c>
      <c r="U15" s="13">
        <f t="shared" si="0"/>
        <v>8.5363124565540556</v>
      </c>
      <c r="V15" s="16">
        <v>74.599999999999994</v>
      </c>
      <c r="W15" s="16">
        <v>169.5</v>
      </c>
      <c r="X15" s="16">
        <v>722.6</v>
      </c>
      <c r="Y15" s="16">
        <v>29.9</v>
      </c>
      <c r="Z15" s="16">
        <v>417.7</v>
      </c>
      <c r="AA15" s="16">
        <v>34.6</v>
      </c>
      <c r="AB15" s="16">
        <v>21.7</v>
      </c>
      <c r="AC15" s="16">
        <v>31.9</v>
      </c>
      <c r="AD15" s="16">
        <v>1155.8</v>
      </c>
      <c r="AE15" s="16">
        <v>78</v>
      </c>
      <c r="AF15" s="16">
        <v>153</v>
      </c>
      <c r="AG15" s="16">
        <v>60.6</v>
      </c>
      <c r="AH15" s="16">
        <v>23.9</v>
      </c>
      <c r="AI15" s="16">
        <v>88.5</v>
      </c>
      <c r="AJ15" s="16">
        <v>9.3000000000000007</v>
      </c>
      <c r="AK15" s="16">
        <v>8.9</v>
      </c>
      <c r="AL15" s="16">
        <v>20</v>
      </c>
      <c r="AM15" s="16">
        <v>5.1928284994870832</v>
      </c>
      <c r="AN15" s="16">
        <v>10.199999999999999</v>
      </c>
    </row>
    <row r="16" spans="1:40" s="10" customFormat="1">
      <c r="A16" s="26" t="s">
        <v>597</v>
      </c>
      <c r="B16" s="10" t="s">
        <v>595</v>
      </c>
      <c r="C16" s="10" t="s">
        <v>596</v>
      </c>
      <c r="D16" s="10">
        <v>38</v>
      </c>
      <c r="E16" s="28">
        <v>9.74</v>
      </c>
      <c r="F16" s="29">
        <v>106</v>
      </c>
      <c r="G16" s="28">
        <v>7.82</v>
      </c>
      <c r="H16" s="13"/>
      <c r="I16" s="13">
        <v>61.534501922866582</v>
      </c>
      <c r="J16" s="13">
        <v>0.7725769577180176</v>
      </c>
      <c r="K16" s="13">
        <v>17.345610501428229</v>
      </c>
      <c r="L16" s="13">
        <v>5.0497848121939981</v>
      </c>
      <c r="M16" s="13">
        <v>1.5662970655872219</v>
      </c>
      <c r="N16" s="13">
        <v>4.4326407599269562</v>
      </c>
      <c r="O16" s="13">
        <v>4.3318352209610218</v>
      </c>
      <c r="P16" s="13">
        <v>3.611233913710036</v>
      </c>
      <c r="Q16" s="13">
        <v>0.39338156714291911</v>
      </c>
      <c r="R16" s="13">
        <v>6.1342358378550337E-2</v>
      </c>
      <c r="S16" s="13">
        <v>0.81155499734311998</v>
      </c>
      <c r="T16" s="13">
        <v>99.099205079913531</v>
      </c>
      <c r="U16" s="13">
        <f t="shared" si="0"/>
        <v>7.9430691346710578</v>
      </c>
      <c r="V16" s="16">
        <v>74</v>
      </c>
      <c r="W16" s="16">
        <v>70.099999999999994</v>
      </c>
      <c r="X16" s="16">
        <v>960.1</v>
      </c>
      <c r="Y16" s="16">
        <v>22.8</v>
      </c>
      <c r="Z16" s="16">
        <v>229.4</v>
      </c>
      <c r="AA16" s="16">
        <v>14.8</v>
      </c>
      <c r="AB16" s="16">
        <v>15.7</v>
      </c>
      <c r="AC16" s="16">
        <v>5.3</v>
      </c>
      <c r="AD16" s="16">
        <v>1639.5</v>
      </c>
      <c r="AE16" s="16">
        <v>58.2</v>
      </c>
      <c r="AF16" s="16">
        <v>106.2</v>
      </c>
      <c r="AG16" s="16">
        <v>47.3</v>
      </c>
      <c r="AH16" s="16">
        <v>21.9</v>
      </c>
      <c r="AI16" s="16">
        <v>114.2</v>
      </c>
      <c r="AJ16" s="16">
        <v>2.6</v>
      </c>
      <c r="AK16" s="16">
        <v>6.8</v>
      </c>
      <c r="AL16" s="16">
        <v>20.5</v>
      </c>
      <c r="AM16" s="16">
        <v>3.8990566037735848</v>
      </c>
      <c r="AN16" s="16">
        <v>9.8000000000000007</v>
      </c>
    </row>
    <row r="17" spans="1:40" s="10" customFormat="1">
      <c r="A17" s="26" t="s">
        <v>591</v>
      </c>
      <c r="B17" s="10" t="s">
        <v>592</v>
      </c>
      <c r="C17" s="10" t="s">
        <v>593</v>
      </c>
      <c r="D17" s="10">
        <v>38</v>
      </c>
      <c r="E17" s="28">
        <v>13.81</v>
      </c>
      <c r="F17" s="29">
        <v>106</v>
      </c>
      <c r="G17" s="28">
        <v>14.85</v>
      </c>
      <c r="H17" s="13"/>
      <c r="I17" s="13">
        <v>61.668980519208453</v>
      </c>
      <c r="J17" s="13">
        <v>0.75736497520401425</v>
      </c>
      <c r="K17" s="13">
        <v>17.616663848742618</v>
      </c>
      <c r="L17" s="13">
        <v>4.8967086003715963</v>
      </c>
      <c r="M17" s="13">
        <v>0.99836731365432341</v>
      </c>
      <c r="N17" s="13">
        <v>3.9548342861925248</v>
      </c>
      <c r="O17" s="13">
        <v>4.3990958827117588</v>
      </c>
      <c r="P17" s="13">
        <v>3.8724663983677354</v>
      </c>
      <c r="Q17" s="13">
        <v>0.58898056664968312</v>
      </c>
      <c r="R17" s="13">
        <v>0.10535427512473039</v>
      </c>
      <c r="S17" s="13">
        <v>1.3176966662274834</v>
      </c>
      <c r="T17" s="13">
        <v>98.85881666622744</v>
      </c>
      <c r="U17" s="13">
        <f t="shared" si="0"/>
        <v>8.2715622810794933</v>
      </c>
      <c r="V17" s="16">
        <v>82.8</v>
      </c>
      <c r="W17" s="16">
        <v>68.099999999999994</v>
      </c>
      <c r="X17" s="16">
        <v>932.2</v>
      </c>
      <c r="Y17" s="16">
        <v>30.3</v>
      </c>
      <c r="Z17" s="16">
        <v>280.60000000000002</v>
      </c>
      <c r="AA17" s="16">
        <v>17.899999999999999</v>
      </c>
      <c r="AB17" s="16">
        <v>17</v>
      </c>
      <c r="AC17" s="16">
        <v>10</v>
      </c>
      <c r="AD17" s="16">
        <v>1797.4</v>
      </c>
      <c r="AE17" s="16">
        <v>66.599999999999994</v>
      </c>
      <c r="AF17" s="16">
        <v>125.4</v>
      </c>
      <c r="AG17" s="16">
        <v>56.2</v>
      </c>
      <c r="AH17" s="16">
        <v>5.4</v>
      </c>
      <c r="AI17" s="16">
        <v>42.5</v>
      </c>
      <c r="AJ17" s="16">
        <v>2.1</v>
      </c>
      <c r="AK17" s="16">
        <v>2.7</v>
      </c>
      <c r="AL17" s="16">
        <v>18.100000000000001</v>
      </c>
      <c r="AM17" s="16">
        <v>0</v>
      </c>
      <c r="AN17" s="16">
        <v>8</v>
      </c>
    </row>
    <row r="18" spans="1:40">
      <c r="A18" s="2" t="s">
        <v>419</v>
      </c>
      <c r="B18" t="s">
        <v>403</v>
      </c>
      <c r="C18" t="s">
        <v>420</v>
      </c>
      <c r="D18" s="63">
        <v>38</v>
      </c>
      <c r="E18" s="2">
        <f>0.19131*60</f>
        <v>11.4786</v>
      </c>
      <c r="F18" s="63">
        <v>106</v>
      </c>
      <c r="G18" s="2">
        <f>0.18515*60</f>
        <v>11.109</v>
      </c>
      <c r="I18" s="6">
        <v>61.880180113856532</v>
      </c>
      <c r="J18" s="6">
        <v>0.85417631052974752</v>
      </c>
      <c r="K18" s="6">
        <v>16.632206737112458</v>
      </c>
      <c r="L18" s="6">
        <v>5.2906577094361316</v>
      </c>
      <c r="M18" s="6">
        <v>0.10729073583847154</v>
      </c>
      <c r="N18" s="6">
        <v>2.3421104488993691</v>
      </c>
      <c r="O18" s="6">
        <v>4.3304612896776105</v>
      </c>
      <c r="P18" s="6">
        <v>4.1027860161291194</v>
      </c>
      <c r="Q18" s="6">
        <v>3.9269116823047927</v>
      </c>
      <c r="R18" s="6">
        <v>0.33023117968111826</v>
      </c>
      <c r="S18" s="62">
        <v>1.2687534728653511</v>
      </c>
      <c r="T18" s="6">
        <v>99.797012223465359</v>
      </c>
      <c r="U18" s="6">
        <f t="shared" ref="U18" si="1">P18+Q18</f>
        <v>8.0296976984339121</v>
      </c>
      <c r="V18" s="44">
        <v>85.929602400000022</v>
      </c>
      <c r="W18" s="44">
        <v>104.81071310000002</v>
      </c>
      <c r="X18" s="44">
        <v>719.55580659999998</v>
      </c>
      <c r="Y18" s="44">
        <v>24.439998199999998</v>
      </c>
      <c r="Z18" s="44">
        <v>291.59137500000003</v>
      </c>
      <c r="AA18" s="44">
        <v>23.294105200000004</v>
      </c>
      <c r="AB18" s="44">
        <v>19.493917799999998</v>
      </c>
      <c r="AC18" s="44">
        <v>16.3144624</v>
      </c>
      <c r="AD18" s="44">
        <v>1363.3176088</v>
      </c>
      <c r="AE18" s="44">
        <v>59.225000000000001</v>
      </c>
      <c r="AF18" s="44">
        <v>112.21380339999999</v>
      </c>
      <c r="AG18" s="44">
        <v>47.194921600000008</v>
      </c>
      <c r="AH18" s="44">
        <v>37</v>
      </c>
      <c r="AI18" s="44">
        <v>112</v>
      </c>
      <c r="AJ18" s="44">
        <v>4</v>
      </c>
      <c r="AK18" s="44">
        <v>18</v>
      </c>
      <c r="AL18" s="44">
        <v>19</v>
      </c>
      <c r="AM18" s="16">
        <v>15</v>
      </c>
    </row>
    <row r="19" spans="1:40" s="10" customFormat="1">
      <c r="A19" s="26" t="s">
        <v>581</v>
      </c>
      <c r="B19" s="10" t="s">
        <v>582</v>
      </c>
      <c r="C19" s="10" t="s">
        <v>583</v>
      </c>
      <c r="D19" s="10">
        <v>38</v>
      </c>
      <c r="E19" s="28">
        <v>10.92</v>
      </c>
      <c r="F19" s="29">
        <v>106</v>
      </c>
      <c r="G19" s="28">
        <v>10.9</v>
      </c>
      <c r="H19" s="13"/>
      <c r="I19" s="13">
        <v>61.93126249275349</v>
      </c>
      <c r="J19" s="13">
        <v>0.82965852043696298</v>
      </c>
      <c r="K19" s="13">
        <v>16.264569502516565</v>
      </c>
      <c r="L19" s="13">
        <v>4.8149379636368801</v>
      </c>
      <c r="M19" s="13">
        <v>2.2922994065133908</v>
      </c>
      <c r="N19" s="13">
        <v>4.4138822417594969</v>
      </c>
      <c r="O19" s="13">
        <v>3.5927005277046065</v>
      </c>
      <c r="P19" s="13">
        <v>4.358218219058493</v>
      </c>
      <c r="Q19" s="13">
        <v>0.29686121942115179</v>
      </c>
      <c r="R19" s="13">
        <v>9.860774770982314E-2</v>
      </c>
      <c r="S19" s="13">
        <v>1.7126980177490114</v>
      </c>
      <c r="T19" s="13">
        <v>98.892997841510862</v>
      </c>
      <c r="U19" s="13">
        <f t="shared" si="0"/>
        <v>7.9509187467630991</v>
      </c>
      <c r="V19" s="16">
        <v>75.099999999999994</v>
      </c>
      <c r="W19" s="16">
        <v>124.2</v>
      </c>
      <c r="X19" s="16">
        <v>691.1</v>
      </c>
      <c r="Y19" s="16">
        <v>24.9</v>
      </c>
      <c r="Z19" s="16">
        <v>308.39999999999998</v>
      </c>
      <c r="AA19" s="16">
        <v>21.3</v>
      </c>
      <c r="AB19" s="16">
        <v>19.5</v>
      </c>
      <c r="AC19" s="16">
        <v>17.399999999999999</v>
      </c>
      <c r="AD19" s="16">
        <v>1463.1</v>
      </c>
      <c r="AE19" s="16">
        <v>59.5</v>
      </c>
      <c r="AF19" s="16">
        <v>117.4</v>
      </c>
      <c r="AG19" s="16">
        <v>49.2</v>
      </c>
      <c r="AH19" s="16">
        <v>24.1</v>
      </c>
      <c r="AI19" s="16">
        <v>107.3</v>
      </c>
      <c r="AJ19" s="16">
        <v>6.5</v>
      </c>
      <c r="AK19" s="16">
        <v>22.5</v>
      </c>
      <c r="AL19" s="16">
        <v>18.600000000000001</v>
      </c>
      <c r="AM19" s="16">
        <v>12.6</v>
      </c>
      <c r="AN19" s="16">
        <v>11</v>
      </c>
    </row>
    <row r="20" spans="1:40" s="10" customFormat="1">
      <c r="A20" s="26" t="s">
        <v>578</v>
      </c>
      <c r="B20" s="10" t="s">
        <v>579</v>
      </c>
      <c r="C20" s="10" t="s">
        <v>580</v>
      </c>
      <c r="D20" s="10">
        <v>38</v>
      </c>
      <c r="E20" s="28">
        <v>13.96</v>
      </c>
      <c r="F20" s="29">
        <v>106</v>
      </c>
      <c r="G20" s="28">
        <v>13.29</v>
      </c>
      <c r="H20" s="13"/>
      <c r="I20" s="13">
        <v>62.199330027430541</v>
      </c>
      <c r="J20" s="13">
        <v>0.79814893892698846</v>
      </c>
      <c r="K20" s="13">
        <v>16.588828704041546</v>
      </c>
      <c r="L20" s="13">
        <v>4.5465680943740061</v>
      </c>
      <c r="M20" s="13">
        <v>1.4814011779502498</v>
      </c>
      <c r="N20" s="13">
        <v>4.6223440587749414</v>
      </c>
      <c r="O20" s="13">
        <v>3.9725654197948645</v>
      </c>
      <c r="P20" s="13">
        <v>4.2670451194412706</v>
      </c>
      <c r="Q20" s="13">
        <v>0.29897080918765301</v>
      </c>
      <c r="R20" s="13">
        <v>0.10233386956967197</v>
      </c>
      <c r="S20" s="13">
        <v>2.2260562194917122</v>
      </c>
      <c r="T20" s="13">
        <v>98.877536219491731</v>
      </c>
      <c r="U20" s="13">
        <f t="shared" si="0"/>
        <v>8.2396105392361356</v>
      </c>
      <c r="V20" s="16">
        <v>80.400000000000006</v>
      </c>
      <c r="W20" s="16">
        <v>114.8</v>
      </c>
      <c r="X20" s="16">
        <v>688.9</v>
      </c>
      <c r="Y20" s="16">
        <v>26.2</v>
      </c>
      <c r="Z20" s="16">
        <v>368.6</v>
      </c>
      <c r="AA20" s="16">
        <v>19.8</v>
      </c>
      <c r="AB20" s="16">
        <v>16.399999999999999</v>
      </c>
      <c r="AC20" s="16">
        <v>17.600000000000001</v>
      </c>
      <c r="AD20" s="16">
        <v>1460.6</v>
      </c>
      <c r="AE20" s="16">
        <v>67.400000000000006</v>
      </c>
      <c r="AF20" s="16">
        <v>134.6</v>
      </c>
      <c r="AG20" s="16">
        <v>53.7</v>
      </c>
      <c r="AH20" s="16">
        <v>49.5</v>
      </c>
      <c r="AI20" s="16">
        <v>104.5</v>
      </c>
      <c r="AJ20" s="16">
        <v>5.5</v>
      </c>
      <c r="AK20" s="16">
        <v>8</v>
      </c>
      <c r="AL20" s="16">
        <v>18.899999999999999</v>
      </c>
      <c r="AM20" s="16">
        <v>4.6754716981132081</v>
      </c>
      <c r="AN20" s="16">
        <v>9.3000000000000007</v>
      </c>
    </row>
    <row r="21" spans="1:40" s="10" customFormat="1">
      <c r="A21" s="26" t="s">
        <v>571</v>
      </c>
      <c r="B21" s="10" t="s">
        <v>572</v>
      </c>
      <c r="C21" s="10" t="s">
        <v>523</v>
      </c>
      <c r="D21" s="10">
        <v>38</v>
      </c>
      <c r="E21" s="28">
        <v>12.23</v>
      </c>
      <c r="F21" s="29">
        <v>106</v>
      </c>
      <c r="G21" s="28">
        <v>10.42</v>
      </c>
      <c r="H21" s="13"/>
      <c r="I21" s="13">
        <v>62.564501728472784</v>
      </c>
      <c r="J21" s="13">
        <v>0.78681993719683729</v>
      </c>
      <c r="K21" s="13">
        <v>16.398866774961519</v>
      </c>
      <c r="L21" s="13">
        <v>4.644374161883416</v>
      </c>
      <c r="M21" s="13">
        <v>1.8787800068352922</v>
      </c>
      <c r="N21" s="13">
        <v>4.0495868209212587</v>
      </c>
      <c r="O21" s="13">
        <v>3.6751625778134667</v>
      </c>
      <c r="P21" s="13">
        <v>4.4245114946632835</v>
      </c>
      <c r="Q21" s="13">
        <v>0.31917261594033858</v>
      </c>
      <c r="R21" s="13">
        <v>0.10218997808457148</v>
      </c>
      <c r="S21" s="13">
        <v>2.0602360967727265</v>
      </c>
      <c r="T21" s="13">
        <v>98.843966096772775</v>
      </c>
      <c r="U21" s="13">
        <f t="shared" si="0"/>
        <v>8.0996740724767502</v>
      </c>
      <c r="V21" s="16">
        <v>80.8</v>
      </c>
      <c r="W21" s="16">
        <v>127.3</v>
      </c>
      <c r="X21" s="16">
        <v>729.7</v>
      </c>
      <c r="Y21" s="16">
        <v>26.3</v>
      </c>
      <c r="Z21" s="16">
        <v>342.7</v>
      </c>
      <c r="AA21" s="16">
        <v>22.6</v>
      </c>
      <c r="AB21" s="16">
        <v>21.3</v>
      </c>
      <c r="AC21" s="16">
        <v>19.600000000000001</v>
      </c>
      <c r="AD21" s="16">
        <v>1365.5</v>
      </c>
      <c r="AE21" s="16">
        <v>68.3</v>
      </c>
      <c r="AF21" s="16">
        <v>132.69999999999999</v>
      </c>
      <c r="AG21" s="16">
        <v>53</v>
      </c>
      <c r="AH21" s="16">
        <v>17.899999999999999</v>
      </c>
      <c r="AI21" s="16">
        <v>92.5</v>
      </c>
      <c r="AJ21" s="16">
        <v>6</v>
      </c>
      <c r="AK21" s="16">
        <v>4.8</v>
      </c>
      <c r="AL21" s="16">
        <v>19.2</v>
      </c>
      <c r="AM21" s="16">
        <v>0.32547169811320664</v>
      </c>
      <c r="AN21" s="16">
        <v>9.6</v>
      </c>
    </row>
    <row r="22" spans="1:40" s="10" customFormat="1">
      <c r="A22" s="26" t="s">
        <v>568</v>
      </c>
      <c r="B22" s="10" t="s">
        <v>569</v>
      </c>
      <c r="C22" s="10" t="s">
        <v>570</v>
      </c>
      <c r="D22" s="10">
        <v>38</v>
      </c>
      <c r="E22" s="28">
        <v>10.61</v>
      </c>
      <c r="F22" s="29">
        <v>106</v>
      </c>
      <c r="G22" s="28">
        <v>8.0500000000000007</v>
      </c>
      <c r="H22" s="13"/>
      <c r="I22" s="13">
        <v>62.599496239610424</v>
      </c>
      <c r="J22" s="13">
        <v>0.75853440899732449</v>
      </c>
      <c r="K22" s="13">
        <v>17.400397348111767</v>
      </c>
      <c r="L22" s="13">
        <v>4.112653087342915</v>
      </c>
      <c r="M22" s="13">
        <v>1.268772531539295</v>
      </c>
      <c r="N22" s="13">
        <v>3.643534095041959</v>
      </c>
      <c r="O22" s="13">
        <v>4.1854124556219476</v>
      </c>
      <c r="P22" s="13">
        <v>4.5137369506874023</v>
      </c>
      <c r="Q22" s="13">
        <v>0.2853197242364639</v>
      </c>
      <c r="R22" s="13">
        <v>6.5642595737318926E-2</v>
      </c>
      <c r="S22" s="13">
        <v>1.3438991612215554</v>
      </c>
      <c r="T22" s="13">
        <v>98.833499436926814</v>
      </c>
      <c r="U22" s="13">
        <f t="shared" si="0"/>
        <v>8.6991494063093491</v>
      </c>
      <c r="V22" s="16">
        <v>70</v>
      </c>
      <c r="W22" s="16">
        <v>113.9</v>
      </c>
      <c r="X22" s="16">
        <v>709.5</v>
      </c>
      <c r="Y22" s="16">
        <v>27.4</v>
      </c>
      <c r="Z22" s="16">
        <v>351.8</v>
      </c>
      <c r="AA22" s="16">
        <v>23.1</v>
      </c>
      <c r="AB22" s="16">
        <v>20.100000000000001</v>
      </c>
      <c r="AC22" s="16">
        <v>16.8</v>
      </c>
      <c r="AD22" s="16">
        <v>1557.3</v>
      </c>
      <c r="AE22" s="16">
        <v>62.6</v>
      </c>
      <c r="AF22" s="16">
        <v>128.4</v>
      </c>
      <c r="AG22" s="16">
        <v>53.5</v>
      </c>
      <c r="AH22" s="16">
        <v>5.9</v>
      </c>
      <c r="AI22" s="16">
        <v>77.900000000000006</v>
      </c>
      <c r="AJ22" s="16">
        <v>5.5</v>
      </c>
      <c r="AK22" s="16">
        <v>2.7</v>
      </c>
      <c r="AL22" s="16">
        <v>19.8</v>
      </c>
      <c r="AM22" s="16">
        <v>0</v>
      </c>
      <c r="AN22" s="16">
        <v>8.1999999999999993</v>
      </c>
    </row>
    <row r="23" spans="1:40" s="10" customFormat="1">
      <c r="A23" s="26" t="s">
        <v>573</v>
      </c>
      <c r="B23" s="10" t="s">
        <v>574</v>
      </c>
      <c r="C23" s="10" t="s">
        <v>575</v>
      </c>
      <c r="D23" s="10">
        <v>38</v>
      </c>
      <c r="E23" s="26">
        <v>13.06</v>
      </c>
      <c r="F23" s="10">
        <v>106</v>
      </c>
      <c r="G23" s="26">
        <v>4.6900000000000004</v>
      </c>
      <c r="H23" s="13"/>
      <c r="I23" s="13">
        <v>62.91233397244531</v>
      </c>
      <c r="J23" s="13">
        <v>0.82326306229958279</v>
      </c>
      <c r="K23" s="13">
        <v>16.515296177724707</v>
      </c>
      <c r="L23" s="13">
        <v>4.6937137255816124</v>
      </c>
      <c r="M23" s="13">
        <v>1.6372626661215433</v>
      </c>
      <c r="N23" s="13">
        <v>3.6267103804061063</v>
      </c>
      <c r="O23" s="13">
        <v>3.9846455135998879</v>
      </c>
      <c r="P23" s="13">
        <v>4.6377959359840562</v>
      </c>
      <c r="Q23" s="13">
        <v>0.3623881297717792</v>
      </c>
      <c r="R23" s="13">
        <v>9.975325132407889E-2</v>
      </c>
      <c r="S23" s="13">
        <v>1.6847545219637545</v>
      </c>
      <c r="T23" s="13">
        <v>99.293162815258668</v>
      </c>
      <c r="U23" s="13">
        <f t="shared" si="0"/>
        <v>8.6224414495839437</v>
      </c>
      <c r="V23" s="16">
        <v>80.420400000000001</v>
      </c>
      <c r="W23" s="16">
        <v>100.5004</v>
      </c>
      <c r="X23" s="16">
        <v>590.55279999999993</v>
      </c>
      <c r="Y23" s="16">
        <v>24.597999999999999</v>
      </c>
      <c r="Z23" s="16">
        <v>325.39640000000003</v>
      </c>
      <c r="AA23" s="16">
        <v>23.694400000000002</v>
      </c>
      <c r="AB23" s="16">
        <v>19.577999999999999</v>
      </c>
      <c r="AC23" s="16">
        <v>11.445600000000001</v>
      </c>
      <c r="AD23" s="16">
        <v>1406.0016000000001</v>
      </c>
      <c r="AE23" s="16">
        <v>61.645600000000002</v>
      </c>
      <c r="AF23" s="16">
        <v>122.2872</v>
      </c>
      <c r="AG23" s="16">
        <v>51.906800000000004</v>
      </c>
      <c r="AH23" s="16">
        <v>13.654400000000001</v>
      </c>
      <c r="AI23" s="16">
        <v>96.383999999999986</v>
      </c>
      <c r="AJ23" s="16">
        <v>3.7147999999999999</v>
      </c>
      <c r="AK23" s="16">
        <v>17.770799999999998</v>
      </c>
      <c r="AL23" s="16">
        <v>20.079999999999998</v>
      </c>
      <c r="AM23" s="16">
        <v>11.545999999999999</v>
      </c>
      <c r="AN23" s="16">
        <v>10.6424</v>
      </c>
    </row>
    <row r="24" spans="1:40" s="10" customFormat="1">
      <c r="A24" s="26" t="s">
        <v>549</v>
      </c>
      <c r="B24" s="10" t="s">
        <v>550</v>
      </c>
      <c r="C24" s="10" t="s">
        <v>551</v>
      </c>
      <c r="D24" s="10">
        <v>38</v>
      </c>
      <c r="E24" s="28">
        <v>13.65</v>
      </c>
      <c r="F24" s="29">
        <v>106</v>
      </c>
      <c r="G24" s="28">
        <v>7.41</v>
      </c>
      <c r="H24" s="13"/>
      <c r="I24" s="13">
        <v>63.183160879247517</v>
      </c>
      <c r="J24" s="13">
        <v>0.81671006114330236</v>
      </c>
      <c r="K24" s="13">
        <v>16.865318633681145</v>
      </c>
      <c r="L24" s="13">
        <v>4.2700777837916375</v>
      </c>
      <c r="M24" s="13">
        <v>1.5981453816347053</v>
      </c>
      <c r="N24" s="13">
        <v>3.6310689154296369</v>
      </c>
      <c r="O24" s="13">
        <v>3.8375796708864192</v>
      </c>
      <c r="P24" s="13">
        <v>5.1046228186629898</v>
      </c>
      <c r="Q24" s="13">
        <v>0.25058138087910642</v>
      </c>
      <c r="R24" s="13">
        <v>7.9801373925224961E-2</v>
      </c>
      <c r="S24" s="13">
        <v>0.9193993257738623</v>
      </c>
      <c r="T24" s="13">
        <v>99.637066899281677</v>
      </c>
      <c r="U24" s="13">
        <f t="shared" si="0"/>
        <v>8.942202489549409</v>
      </c>
      <c r="V24" s="16">
        <v>72.187600000000003</v>
      </c>
      <c r="W24" s="16">
        <v>204.71559999999997</v>
      </c>
      <c r="X24" s="16">
        <v>687.33839999999987</v>
      </c>
      <c r="Y24" s="16">
        <v>29.316800000000001</v>
      </c>
      <c r="Z24" s="16">
        <v>431.82040000000001</v>
      </c>
      <c r="AA24" s="16">
        <v>36.344800000000006</v>
      </c>
      <c r="AB24" s="16">
        <v>22.991599999999998</v>
      </c>
      <c r="AC24" s="16">
        <v>39.155999999999999</v>
      </c>
      <c r="AD24" s="16">
        <v>1180.6036000000001</v>
      </c>
      <c r="AE24" s="16">
        <v>76.805999999999997</v>
      </c>
      <c r="AF24" s="16">
        <v>157.82880000000003</v>
      </c>
      <c r="AG24" s="16">
        <v>59.8384</v>
      </c>
      <c r="AH24" s="16">
        <v>26.405200000000001</v>
      </c>
      <c r="AI24" s="16">
        <v>81.424399999999991</v>
      </c>
      <c r="AJ24" s="16">
        <v>10.9436</v>
      </c>
      <c r="AK24" s="16">
        <v>11.044</v>
      </c>
      <c r="AL24" s="16">
        <v>20.582000000000001</v>
      </c>
      <c r="AM24" s="16">
        <v>11.9476</v>
      </c>
      <c r="AN24" s="16">
        <v>7.6304000000000007</v>
      </c>
    </row>
    <row r="25" spans="1:40" s="10" customFormat="1">
      <c r="A25" s="26" t="s">
        <v>604</v>
      </c>
      <c r="B25" s="10" t="s">
        <v>605</v>
      </c>
      <c r="C25" s="10" t="s">
        <v>606</v>
      </c>
      <c r="D25" s="10">
        <v>38</v>
      </c>
      <c r="E25" s="28">
        <v>5.8</v>
      </c>
      <c r="F25" s="10">
        <v>106</v>
      </c>
      <c r="G25" s="28">
        <v>3.76</v>
      </c>
      <c r="H25" s="13"/>
      <c r="I25" s="13">
        <v>63.254054080590066</v>
      </c>
      <c r="J25" s="13">
        <v>0.65787900862643922</v>
      </c>
      <c r="K25" s="13">
        <v>16.831569512183176</v>
      </c>
      <c r="L25" s="13">
        <v>4.2908252912465219</v>
      </c>
      <c r="M25" s="13">
        <v>1.4562096979293768</v>
      </c>
      <c r="N25" s="13">
        <v>3.7682917391004915</v>
      </c>
      <c r="O25" s="13">
        <v>4.547174020708364</v>
      </c>
      <c r="P25" s="13">
        <v>3.9342135101893558</v>
      </c>
      <c r="Q25" s="13">
        <v>0.32838514331981949</v>
      </c>
      <c r="R25" s="13">
        <v>6.1274690353072508E-2</v>
      </c>
      <c r="S25" s="13">
        <v>1.3328106624853266</v>
      </c>
      <c r="T25" s="13">
        <v>99.12987669424669</v>
      </c>
      <c r="U25" s="13">
        <f t="shared" si="0"/>
        <v>8.4813875308977202</v>
      </c>
      <c r="V25" s="16">
        <v>74.861099999999993</v>
      </c>
      <c r="W25" s="16">
        <v>82.487700000000004</v>
      </c>
      <c r="X25" s="16">
        <v>861.00300000000004</v>
      </c>
      <c r="Y25" s="16">
        <v>19.166850000000004</v>
      </c>
      <c r="Z25" s="16">
        <v>285.89715000000007</v>
      </c>
      <c r="AA25" s="16">
        <v>22.679099999999998</v>
      </c>
      <c r="AB25" s="16">
        <v>15.35355</v>
      </c>
      <c r="AC25" s="16">
        <v>9.3325500000000012</v>
      </c>
      <c r="AD25" s="16">
        <v>1613.92905</v>
      </c>
      <c r="AE25" s="16">
        <v>65.628900000000002</v>
      </c>
      <c r="AF25" s="16">
        <v>119.71755</v>
      </c>
      <c r="AG25" s="16">
        <v>46.86345</v>
      </c>
      <c r="AH25" s="16">
        <v>15.554250000000001</v>
      </c>
      <c r="AI25" s="16">
        <v>76.968450000000004</v>
      </c>
      <c r="AJ25" s="16">
        <v>2.0070000000000001</v>
      </c>
      <c r="AK25" s="16">
        <v>6.8238000000000012</v>
      </c>
      <c r="AL25" s="16">
        <v>18.665100000000002</v>
      </c>
      <c r="AM25" s="16">
        <v>9.0315000000000012</v>
      </c>
      <c r="AN25" s="16">
        <v>6.020999999999999</v>
      </c>
    </row>
    <row r="26" spans="1:40" s="10" customFormat="1">
      <c r="A26" s="26" t="s">
        <v>566</v>
      </c>
      <c r="B26" s="10" t="s">
        <v>567</v>
      </c>
      <c r="C26" s="10" t="s">
        <v>523</v>
      </c>
      <c r="D26" s="10">
        <v>38</v>
      </c>
      <c r="E26" s="28">
        <v>11.91</v>
      </c>
      <c r="F26" s="29">
        <v>106</v>
      </c>
      <c r="G26" s="28">
        <v>10.72</v>
      </c>
      <c r="H26" s="13"/>
      <c r="I26" s="13">
        <v>63.339581114042417</v>
      </c>
      <c r="J26" s="13">
        <v>0.74083689518360984</v>
      </c>
      <c r="K26" s="13">
        <v>16.556531430000966</v>
      </c>
      <c r="L26" s="13">
        <v>4.5867971348922332</v>
      </c>
      <c r="M26" s="13">
        <v>1.5972097463482418</v>
      </c>
      <c r="N26" s="13">
        <v>3.5100741250552865</v>
      </c>
      <c r="O26" s="13">
        <v>3.7878555883056326</v>
      </c>
      <c r="P26" s="13">
        <v>4.2991122937240291</v>
      </c>
      <c r="Q26" s="13">
        <v>0.29982580238130774</v>
      </c>
      <c r="R26" s="13">
        <v>8.3681471569505714E-2</v>
      </c>
      <c r="S26" s="13">
        <v>3.4257359606851296</v>
      </c>
      <c r="T26" s="13">
        <v>98.801505601503209</v>
      </c>
      <c r="U26" s="13">
        <f t="shared" si="0"/>
        <v>8.0869678820296613</v>
      </c>
      <c r="V26" s="16">
        <v>74.8</v>
      </c>
      <c r="W26" s="16">
        <v>110.4</v>
      </c>
      <c r="X26" s="16">
        <v>545.29999999999995</v>
      </c>
      <c r="Y26" s="16">
        <v>23.7</v>
      </c>
      <c r="Z26" s="16">
        <v>296.89999999999998</v>
      </c>
      <c r="AA26" s="16">
        <v>21.7</v>
      </c>
      <c r="AB26" s="16">
        <v>19.600000000000001</v>
      </c>
      <c r="AC26" s="16">
        <v>18.600000000000001</v>
      </c>
      <c r="AD26" s="16">
        <v>1284.5</v>
      </c>
      <c r="AE26" s="16">
        <v>59.9</v>
      </c>
      <c r="AF26" s="16">
        <v>119.3</v>
      </c>
      <c r="AG26" s="16">
        <v>47.8</v>
      </c>
      <c r="AH26" s="16">
        <v>24.7</v>
      </c>
      <c r="AI26" s="16">
        <v>90.5</v>
      </c>
      <c r="AJ26" s="16">
        <v>4.9000000000000004</v>
      </c>
      <c r="AK26" s="16">
        <v>15.5</v>
      </c>
      <c r="AL26" s="16">
        <v>18.5</v>
      </c>
      <c r="AM26" s="16">
        <v>8.5566037735849054</v>
      </c>
      <c r="AN26" s="16">
        <v>10</v>
      </c>
    </row>
    <row r="27" spans="1:40" s="10" customFormat="1">
      <c r="A27" s="26" t="s">
        <v>564</v>
      </c>
      <c r="B27" s="26" t="s">
        <v>565</v>
      </c>
      <c r="C27" s="26" t="s">
        <v>554</v>
      </c>
      <c r="D27" s="14">
        <v>38</v>
      </c>
      <c r="E27" s="28">
        <v>12.46</v>
      </c>
      <c r="F27" s="29">
        <v>106</v>
      </c>
      <c r="G27" s="28">
        <v>12.9</v>
      </c>
      <c r="H27" s="28"/>
      <c r="I27" s="13">
        <v>63.952059651684216</v>
      </c>
      <c r="J27" s="13">
        <v>0.75664511419334646</v>
      </c>
      <c r="K27" s="13">
        <v>16.480352487224945</v>
      </c>
      <c r="L27" s="13">
        <v>5.0270257586818223</v>
      </c>
      <c r="M27" s="13">
        <v>1.5132902283866929</v>
      </c>
      <c r="N27" s="13">
        <v>3.700305558452393</v>
      </c>
      <c r="O27" s="13">
        <v>3.005850453644801</v>
      </c>
      <c r="P27" s="13">
        <v>4.5191406820314945</v>
      </c>
      <c r="Q27" s="13">
        <v>0.37314005631452701</v>
      </c>
      <c r="R27" s="13">
        <v>6.2190009385754502E-2</v>
      </c>
      <c r="S27" s="13">
        <v>3.5</v>
      </c>
      <c r="T27" s="13">
        <v>99.39</v>
      </c>
      <c r="U27" s="13">
        <f t="shared" si="0"/>
        <v>7.5249911356762951</v>
      </c>
      <c r="V27" s="16">
        <v>68</v>
      </c>
      <c r="W27" s="16">
        <v>179</v>
      </c>
      <c r="X27" s="16">
        <v>655</v>
      </c>
      <c r="Y27" s="16">
        <v>21</v>
      </c>
      <c r="Z27" s="16">
        <v>312</v>
      </c>
      <c r="AA27" s="16">
        <v>20</v>
      </c>
      <c r="AB27" s="16">
        <v>20</v>
      </c>
      <c r="AC27" s="16">
        <v>3</v>
      </c>
      <c r="AD27" s="16">
        <v>1590</v>
      </c>
      <c r="AE27" s="16">
        <v>71</v>
      </c>
      <c r="AF27" s="16">
        <v>119</v>
      </c>
      <c r="AG27" s="16">
        <v>56</v>
      </c>
      <c r="AH27" s="16">
        <v>12</v>
      </c>
      <c r="AI27" s="16">
        <v>106</v>
      </c>
      <c r="AJ27" s="16">
        <v>5</v>
      </c>
      <c r="AK27" s="16">
        <v>8</v>
      </c>
      <c r="AL27" s="16">
        <v>15</v>
      </c>
      <c r="AM27" s="16">
        <v>3</v>
      </c>
      <c r="AN27" s="16"/>
    </row>
    <row r="28" spans="1:40" s="10" customFormat="1">
      <c r="A28" s="26" t="s">
        <v>561</v>
      </c>
      <c r="B28" s="26" t="s">
        <v>562</v>
      </c>
      <c r="C28" s="26" t="s">
        <v>563</v>
      </c>
      <c r="D28" s="14">
        <v>38</v>
      </c>
      <c r="E28" s="28">
        <v>10.6</v>
      </c>
      <c r="F28" s="29">
        <v>106</v>
      </c>
      <c r="G28" s="28">
        <v>13.49</v>
      </c>
      <c r="H28" s="28"/>
      <c r="I28" s="13">
        <v>64.261063851593718</v>
      </c>
      <c r="J28" s="13">
        <v>0.75721635748693239</v>
      </c>
      <c r="K28" s="13">
        <v>16.474572102080558</v>
      </c>
      <c r="L28" s="13">
        <v>4.8195797888695289</v>
      </c>
      <c r="M28" s="13">
        <v>1.5553633288920772</v>
      </c>
      <c r="N28" s="13">
        <v>3.376775648252536</v>
      </c>
      <c r="O28" s="13">
        <v>3.7656164804755554</v>
      </c>
      <c r="P28" s="13">
        <v>4.4102736496874027</v>
      </c>
      <c r="Q28" s="13">
        <v>0.34791021830480678</v>
      </c>
      <c r="R28" s="13">
        <v>7.1628574356871991E-2</v>
      </c>
      <c r="S28" s="13">
        <v>2.27</v>
      </c>
      <c r="T28" s="13">
        <v>99.84</v>
      </c>
      <c r="U28" s="13">
        <f t="shared" si="0"/>
        <v>8.1758901301629585</v>
      </c>
      <c r="V28" s="16">
        <v>64</v>
      </c>
      <c r="W28" s="16">
        <v>114</v>
      </c>
      <c r="X28" s="16">
        <v>635</v>
      </c>
      <c r="Y28" s="16">
        <v>24</v>
      </c>
      <c r="Z28" s="16">
        <v>307</v>
      </c>
      <c r="AA28" s="16">
        <v>20</v>
      </c>
      <c r="AB28" s="16">
        <v>17</v>
      </c>
      <c r="AC28" s="16" t="s">
        <v>166</v>
      </c>
      <c r="AD28" s="16">
        <v>1570</v>
      </c>
      <c r="AE28" s="16">
        <v>71</v>
      </c>
      <c r="AF28" s="16">
        <v>126</v>
      </c>
      <c r="AG28" s="16">
        <v>74</v>
      </c>
      <c r="AH28" s="16">
        <v>18</v>
      </c>
      <c r="AI28" s="16">
        <v>89</v>
      </c>
      <c r="AJ28" s="16">
        <v>4</v>
      </c>
      <c r="AK28" s="16">
        <v>7</v>
      </c>
      <c r="AL28" s="16">
        <v>16</v>
      </c>
      <c r="AM28" s="16">
        <v>5</v>
      </c>
      <c r="AN28" s="16"/>
    </row>
    <row r="29" spans="1:40" s="10" customFormat="1">
      <c r="A29" s="26" t="s">
        <v>558</v>
      </c>
      <c r="B29" s="26" t="s">
        <v>559</v>
      </c>
      <c r="C29" s="26" t="s">
        <v>560</v>
      </c>
      <c r="D29" s="10">
        <v>38</v>
      </c>
      <c r="E29" s="28">
        <v>16.809999999999999</v>
      </c>
      <c r="F29" s="10">
        <v>106</v>
      </c>
      <c r="G29" s="28">
        <v>14.51</v>
      </c>
      <c r="I29" s="13">
        <v>64.381418469062694</v>
      </c>
      <c r="J29" s="13">
        <v>0.67369906056992501</v>
      </c>
      <c r="K29" s="13">
        <v>16.636069119774426</v>
      </c>
      <c r="L29" s="13">
        <v>4.2896231991505482</v>
      </c>
      <c r="M29" s="13">
        <v>1.3362709292115844</v>
      </c>
      <c r="N29" s="13">
        <v>3.369180673366948</v>
      </c>
      <c r="O29" s="13">
        <v>4.1820603438439701</v>
      </c>
      <c r="P29" s="13">
        <v>4.2121964886496919</v>
      </c>
      <c r="Q29" s="13">
        <v>0.25925147715477698</v>
      </c>
      <c r="R29" s="13">
        <v>8.3645440047721703E-2</v>
      </c>
      <c r="S29" s="13">
        <v>0.77906512185408805</v>
      </c>
      <c r="T29" s="13">
        <v>99.423415200832295</v>
      </c>
      <c r="U29" s="13">
        <f t="shared" si="0"/>
        <v>8.3942568324936619</v>
      </c>
      <c r="V29" s="16">
        <v>78.099999999999994</v>
      </c>
      <c r="W29" s="16">
        <v>118.6</v>
      </c>
      <c r="X29" s="16">
        <v>691.7</v>
      </c>
      <c r="Y29" s="16">
        <v>23.7</v>
      </c>
      <c r="Z29" s="16">
        <v>310.2</v>
      </c>
      <c r="AA29" s="16">
        <v>23.5</v>
      </c>
      <c r="AB29" s="16">
        <v>23.3</v>
      </c>
      <c r="AC29" s="16">
        <v>19.8</v>
      </c>
      <c r="AD29" s="16">
        <v>1377.3</v>
      </c>
      <c r="AE29" s="16">
        <v>61.7</v>
      </c>
      <c r="AF29" s="16">
        <v>119.8</v>
      </c>
      <c r="AG29" s="16">
        <v>47.1</v>
      </c>
      <c r="AH29" s="16">
        <v>17.100000000000001</v>
      </c>
      <c r="AI29" s="16">
        <v>77.599999999999994</v>
      </c>
      <c r="AJ29" s="16">
        <v>5.7</v>
      </c>
      <c r="AK29" s="16">
        <v>11.4</v>
      </c>
      <c r="AL29" s="16">
        <v>18.8</v>
      </c>
      <c r="AM29" s="16">
        <v>8.2000000000000011</v>
      </c>
      <c r="AN29" s="16">
        <v>8.6000000000000014</v>
      </c>
    </row>
    <row r="30" spans="1:40" s="10" customFormat="1">
      <c r="A30" s="26" t="s">
        <v>607</v>
      </c>
      <c r="B30" s="10" t="s">
        <v>608</v>
      </c>
      <c r="C30" s="10" t="s">
        <v>609</v>
      </c>
      <c r="D30" s="10">
        <v>38</v>
      </c>
      <c r="E30" s="28">
        <v>5.37</v>
      </c>
      <c r="F30" s="10">
        <v>106</v>
      </c>
      <c r="G30" s="28">
        <v>8.08</v>
      </c>
      <c r="H30" s="13"/>
      <c r="I30" s="13">
        <v>64.401389049410085</v>
      </c>
      <c r="J30" s="13">
        <v>0.64085053540686776</v>
      </c>
      <c r="K30" s="13">
        <v>16.98799726811049</v>
      </c>
      <c r="L30" s="13">
        <v>4.4372111185161174</v>
      </c>
      <c r="M30" s="13">
        <v>0.8837122824276652</v>
      </c>
      <c r="N30" s="13">
        <v>3.2343050571485517</v>
      </c>
      <c r="O30" s="13">
        <v>4.519948919147593</v>
      </c>
      <c r="P30" s="13">
        <v>4.0451415847629981</v>
      </c>
      <c r="Q30" s="13">
        <v>0.26699487250205939</v>
      </c>
      <c r="R30" s="13">
        <v>6.0652088567774792E-2</v>
      </c>
      <c r="S30" s="13">
        <v>0.98843086600021568</v>
      </c>
      <c r="T30" s="13">
        <v>99.478202776000202</v>
      </c>
      <c r="U30" s="13">
        <f t="shared" si="0"/>
        <v>8.5650905039105911</v>
      </c>
      <c r="V30" s="16">
        <v>62.919450000000005</v>
      </c>
      <c r="W30" s="16">
        <v>86.903099999999995</v>
      </c>
      <c r="X30" s="16">
        <v>778.01355000000012</v>
      </c>
      <c r="Y30" s="16">
        <v>17.96265</v>
      </c>
      <c r="Z30" s="16">
        <v>251.67780000000002</v>
      </c>
      <c r="AA30" s="16">
        <v>22.378050000000002</v>
      </c>
      <c r="AB30" s="16">
        <v>19.467900000000004</v>
      </c>
      <c r="AC30" s="16">
        <v>10.135350000000001</v>
      </c>
      <c r="AD30" s="16">
        <v>1391.1520500000001</v>
      </c>
      <c r="AE30" s="16">
        <v>50.777100000000004</v>
      </c>
      <c r="AF30" s="16">
        <v>94.529699999999991</v>
      </c>
      <c r="AG30" s="16">
        <v>38.735100000000003</v>
      </c>
      <c r="AH30" s="16">
        <v>16.357050000000001</v>
      </c>
      <c r="AI30" s="16">
        <v>70.144649999999999</v>
      </c>
      <c r="AJ30" s="16">
        <v>2.8098000000000001</v>
      </c>
      <c r="AK30" s="16">
        <v>10.536750000000001</v>
      </c>
      <c r="AL30" s="16">
        <v>20.07</v>
      </c>
      <c r="AM30" s="16">
        <v>9.0315000000000012</v>
      </c>
      <c r="AN30" s="16">
        <v>5.6196000000000002</v>
      </c>
    </row>
    <row r="31" spans="1:40" s="10" customFormat="1">
      <c r="A31" s="26" t="s">
        <v>555</v>
      </c>
      <c r="B31" s="10" t="s">
        <v>556</v>
      </c>
      <c r="C31" s="10" t="s">
        <v>557</v>
      </c>
      <c r="D31" s="10">
        <v>38</v>
      </c>
      <c r="E31" s="28">
        <v>16.09</v>
      </c>
      <c r="F31" s="10">
        <v>106</v>
      </c>
      <c r="G31" s="28">
        <v>15.38</v>
      </c>
      <c r="I31" s="13">
        <v>65.690241122592269</v>
      </c>
      <c r="J31" s="13">
        <v>0.61194009299515195</v>
      </c>
      <c r="K31" s="13">
        <v>16.3408829673253</v>
      </c>
      <c r="L31" s="13">
        <v>3.7625364159699299</v>
      </c>
      <c r="M31" s="13">
        <v>0.82138744302192601</v>
      </c>
      <c r="N31" s="13">
        <v>2.9002347544450102</v>
      </c>
      <c r="O31" s="13">
        <v>4.1813908163746198</v>
      </c>
      <c r="P31" s="13">
        <v>4.5792793244609831</v>
      </c>
      <c r="Q31" s="13">
        <v>0.245092389441596</v>
      </c>
      <c r="R31" s="13">
        <v>8.1737762796056407E-2</v>
      </c>
      <c r="S31" s="13">
        <v>0.73771308942284097</v>
      </c>
      <c r="T31" s="13">
        <v>99.214723089422861</v>
      </c>
      <c r="U31" s="13">
        <f t="shared" si="0"/>
        <v>8.7606701408356038</v>
      </c>
      <c r="V31" s="16">
        <v>65.599999999999994</v>
      </c>
      <c r="W31" s="16">
        <v>124.9</v>
      </c>
      <c r="X31" s="16">
        <v>618.29999999999995</v>
      </c>
      <c r="Y31" s="16">
        <v>24.8</v>
      </c>
      <c r="Z31" s="16">
        <v>316.3</v>
      </c>
      <c r="AA31" s="16">
        <v>23.4</v>
      </c>
      <c r="AB31" s="16">
        <v>24.2</v>
      </c>
      <c r="AC31" s="16">
        <v>22.8</v>
      </c>
      <c r="AD31" s="16">
        <v>1390.7</v>
      </c>
      <c r="AE31" s="16">
        <v>64.5</v>
      </c>
      <c r="AF31" s="16">
        <v>127.8</v>
      </c>
      <c r="AG31" s="16">
        <v>50</v>
      </c>
      <c r="AH31" s="16">
        <v>17.399999999999999</v>
      </c>
      <c r="AI31" s="16">
        <v>58</v>
      </c>
      <c r="AJ31" s="16">
        <v>5.4</v>
      </c>
      <c r="AK31" s="16">
        <v>8.6000000000000014</v>
      </c>
      <c r="AL31" s="16">
        <v>19.2</v>
      </c>
      <c r="AM31" s="16">
        <v>7.9</v>
      </c>
      <c r="AN31" s="16">
        <v>7.6</v>
      </c>
    </row>
    <row r="32" spans="1:40" s="10" customFormat="1">
      <c r="A32" s="26" t="s">
        <v>531</v>
      </c>
      <c r="B32" s="10" t="s">
        <v>532</v>
      </c>
      <c r="C32" s="10" t="s">
        <v>533</v>
      </c>
      <c r="D32" s="10">
        <v>38</v>
      </c>
      <c r="E32" s="28">
        <v>23.81</v>
      </c>
      <c r="F32" s="10">
        <v>107</v>
      </c>
      <c r="G32" s="28">
        <v>4.0999999999999996</v>
      </c>
      <c r="I32" s="77">
        <v>66.560262317669284</v>
      </c>
      <c r="J32" s="77">
        <v>0.85265371339130847</v>
      </c>
      <c r="K32" s="77">
        <v>17.055592429965518</v>
      </c>
      <c r="L32" s="77">
        <v>2.57846760795413</v>
      </c>
      <c r="M32" s="77">
        <v>0.75738491787231343</v>
      </c>
      <c r="N32" s="77">
        <v>2.5509985723463995</v>
      </c>
      <c r="O32" s="77">
        <v>3.963988508076262</v>
      </c>
      <c r="P32" s="77">
        <v>5.2259790081114765</v>
      </c>
      <c r="Q32" s="77">
        <v>1.2560713141299674E-2</v>
      </c>
      <c r="R32" s="77">
        <v>0.27417869763464764</v>
      </c>
      <c r="S32" s="77">
        <v>1.3186813186810877</v>
      </c>
      <c r="T32" s="77">
        <v>99.832066486162631</v>
      </c>
      <c r="U32" s="13">
        <f t="shared" si="0"/>
        <v>9.189967516187739</v>
      </c>
      <c r="V32" s="29">
        <v>53.856000000000002</v>
      </c>
      <c r="W32" s="29">
        <v>158.00399999999999</v>
      </c>
      <c r="X32" s="29">
        <v>545.78699999999992</v>
      </c>
      <c r="Y32" s="29">
        <v>26.036999999999999</v>
      </c>
      <c r="Z32" s="29">
        <v>412.85399999999998</v>
      </c>
      <c r="AA32" s="29">
        <v>30.096</v>
      </c>
      <c r="AB32" s="29">
        <v>24.155999999999999</v>
      </c>
      <c r="AC32" s="29">
        <v>25.146000000000001</v>
      </c>
      <c r="AD32" s="29">
        <v>1330.758</v>
      </c>
      <c r="AE32" s="29">
        <v>74.645999999999987</v>
      </c>
      <c r="AF32" s="29">
        <v>140.38200000000001</v>
      </c>
      <c r="AG32" s="29">
        <v>57.815999999999995</v>
      </c>
      <c r="AH32" s="29">
        <v>11.583</v>
      </c>
      <c r="AI32" s="29">
        <v>79.397999999999982</v>
      </c>
      <c r="AJ32" s="29">
        <v>6.5339999999999998</v>
      </c>
      <c r="AK32" s="29">
        <v>22.175999999999998</v>
      </c>
      <c r="AL32" s="29">
        <v>20.394000000000002</v>
      </c>
      <c r="AM32" s="29">
        <v>10.989000000000001</v>
      </c>
      <c r="AN32" s="29">
        <v>10.098000000000001</v>
      </c>
    </row>
    <row r="33" spans="1:55" s="10" customFormat="1">
      <c r="A33" s="10" t="s">
        <v>543</v>
      </c>
      <c r="B33" s="10" t="s">
        <v>544</v>
      </c>
      <c r="C33" s="10" t="s">
        <v>545</v>
      </c>
      <c r="D33" s="10">
        <v>38</v>
      </c>
      <c r="E33" s="28">
        <v>14.53</v>
      </c>
      <c r="F33" s="10">
        <v>106</v>
      </c>
      <c r="G33" s="28">
        <v>2.0099999999999998</v>
      </c>
      <c r="I33" s="13">
        <v>67.549660146962879</v>
      </c>
      <c r="J33" s="13">
        <v>0.53079134993510946</v>
      </c>
      <c r="K33" s="13">
        <v>16.212140701244266</v>
      </c>
      <c r="L33" s="13">
        <v>2.5614435898416028</v>
      </c>
      <c r="M33" s="13">
        <v>0.70354252608457146</v>
      </c>
      <c r="N33" s="13">
        <v>1.7876650162343068</v>
      </c>
      <c r="O33" s="13">
        <v>4.0038285197501589</v>
      </c>
      <c r="P33" s="13">
        <v>5.2410518534210908</v>
      </c>
      <c r="Q33" s="13">
        <v>0.14983757491506358</v>
      </c>
      <c r="R33" s="13">
        <v>4.6382867401729942E-2</v>
      </c>
      <c r="S33" s="13">
        <v>1.2026726057907815</v>
      </c>
      <c r="T33" s="13">
        <v>98.786344145790792</v>
      </c>
      <c r="U33" s="13">
        <f t="shared" si="0"/>
        <v>9.2448803731712488</v>
      </c>
      <c r="V33" s="16">
        <v>61.1</v>
      </c>
      <c r="W33" s="16">
        <v>128.69999999999999</v>
      </c>
      <c r="X33" s="16">
        <v>443</v>
      </c>
      <c r="Y33" s="16">
        <v>25.5</v>
      </c>
      <c r="Z33" s="16">
        <v>362.1</v>
      </c>
      <c r="AA33" s="16">
        <v>28.4</v>
      </c>
      <c r="AB33" s="16">
        <v>24.6</v>
      </c>
      <c r="AC33" s="16">
        <v>14</v>
      </c>
      <c r="AD33" s="16">
        <v>1625.6</v>
      </c>
      <c r="AE33" s="16">
        <v>63.6</v>
      </c>
      <c r="AF33" s="16">
        <v>123.1</v>
      </c>
      <c r="AG33" s="16">
        <v>49.4</v>
      </c>
      <c r="AH33" s="16">
        <v>5.6</v>
      </c>
      <c r="AI33" s="16">
        <v>33.9</v>
      </c>
      <c r="AJ33" s="16">
        <v>4.0999999999999996</v>
      </c>
      <c r="AK33" s="16">
        <v>3.3</v>
      </c>
      <c r="AL33" s="16">
        <v>17.899999999999999</v>
      </c>
      <c r="AM33" s="16">
        <v>3.7</v>
      </c>
      <c r="AN33" s="16">
        <v>5.2</v>
      </c>
    </row>
    <row r="34" spans="1:55" s="10" customFormat="1">
      <c r="A34" s="26" t="s">
        <v>552</v>
      </c>
      <c r="B34" s="26" t="s">
        <v>553</v>
      </c>
      <c r="C34" s="26" t="s">
        <v>554</v>
      </c>
      <c r="D34" s="14">
        <v>38</v>
      </c>
      <c r="E34" s="28">
        <v>13.09</v>
      </c>
      <c r="F34" s="29">
        <v>106</v>
      </c>
      <c r="G34" s="28">
        <v>14.05</v>
      </c>
      <c r="H34" s="28"/>
      <c r="I34" s="13">
        <v>68.497959811359422</v>
      </c>
      <c r="J34" s="13">
        <v>0.52303875333196626</v>
      </c>
      <c r="K34" s="13">
        <v>14.282981340988309</v>
      </c>
      <c r="L34" s="13">
        <v>2.3536743899938481</v>
      </c>
      <c r="M34" s="13">
        <v>0.35204531474266959</v>
      </c>
      <c r="N34" s="13">
        <v>0.33192843961451707</v>
      </c>
      <c r="O34" s="13">
        <v>1.3780059462784497</v>
      </c>
      <c r="P34" s="13">
        <v>10.159021939717038</v>
      </c>
      <c r="Q34" s="13">
        <v>0.18105187615337293</v>
      </c>
      <c r="R34" s="13">
        <v>5.0292187820381376E-2</v>
      </c>
      <c r="S34" s="13">
        <v>0.56999999999999995</v>
      </c>
      <c r="T34" s="13">
        <v>98.11</v>
      </c>
      <c r="U34" s="13">
        <f t="shared" si="0"/>
        <v>11.537027885995487</v>
      </c>
      <c r="V34" s="16">
        <v>42</v>
      </c>
      <c r="W34" s="16">
        <v>417</v>
      </c>
      <c r="X34" s="16">
        <v>116</v>
      </c>
      <c r="Y34" s="16">
        <v>29</v>
      </c>
      <c r="Z34" s="16">
        <v>419</v>
      </c>
      <c r="AA34" s="16">
        <v>34</v>
      </c>
      <c r="AB34" s="16">
        <v>24</v>
      </c>
      <c r="AC34" s="16" t="s">
        <v>166</v>
      </c>
      <c r="AD34" s="16">
        <v>1210</v>
      </c>
      <c r="AE34" s="16">
        <v>104</v>
      </c>
      <c r="AF34" s="16">
        <v>189</v>
      </c>
      <c r="AG34" s="16">
        <v>87</v>
      </c>
      <c r="AH34" s="16" t="s">
        <v>166</v>
      </c>
      <c r="AI34" s="16">
        <v>26</v>
      </c>
      <c r="AJ34" s="16">
        <v>7</v>
      </c>
      <c r="AK34" s="16" t="s">
        <v>167</v>
      </c>
      <c r="AL34" s="16">
        <v>15</v>
      </c>
      <c r="AM34" s="16">
        <v>3</v>
      </c>
      <c r="AN34" s="16"/>
    </row>
    <row r="35" spans="1:55" s="10" customFormat="1">
      <c r="A35" s="26" t="s">
        <v>526</v>
      </c>
      <c r="B35" s="10" t="s">
        <v>214</v>
      </c>
      <c r="C35" s="10" t="s">
        <v>527</v>
      </c>
      <c r="D35" s="10">
        <v>38</v>
      </c>
      <c r="E35" s="28">
        <v>13.31</v>
      </c>
      <c r="F35" s="10">
        <v>106</v>
      </c>
      <c r="G35" s="28">
        <v>5.26</v>
      </c>
      <c r="I35" s="13">
        <v>70.015956161207768</v>
      </c>
      <c r="J35" s="14">
        <v>0.457918627520149</v>
      </c>
      <c r="K35" s="13">
        <v>15.402688853814393</v>
      </c>
      <c r="L35" s="13">
        <v>1.853994171756818</v>
      </c>
      <c r="M35" s="13">
        <v>0.45872083556037702</v>
      </c>
      <c r="N35" s="13">
        <v>0.66686843566921405</v>
      </c>
      <c r="O35" s="13">
        <v>3.7611777829404152</v>
      </c>
      <c r="P35" s="13">
        <v>6.2612235994491297</v>
      </c>
      <c r="Q35" s="13">
        <v>9.0994762639051999E-2</v>
      </c>
      <c r="R35" s="13">
        <v>2.57214299480771E-2</v>
      </c>
      <c r="S35" s="13">
        <v>1.506534969569671</v>
      </c>
      <c r="T35" s="13">
        <v>98.995264660505413</v>
      </c>
      <c r="U35" s="13">
        <f t="shared" si="0"/>
        <v>10.022401382389544</v>
      </c>
      <c r="V35" s="16">
        <v>44.9</v>
      </c>
      <c r="W35" s="16">
        <v>147.30000000000001</v>
      </c>
      <c r="X35" s="16">
        <v>167.4</v>
      </c>
      <c r="Y35" s="16">
        <v>30.5</v>
      </c>
      <c r="Z35" s="16">
        <v>377.7</v>
      </c>
      <c r="AA35" s="16">
        <v>30.3</v>
      </c>
      <c r="AB35" s="16">
        <v>21.4</v>
      </c>
      <c r="AC35" s="16">
        <v>15.3</v>
      </c>
      <c r="AD35" s="16">
        <v>1565.6</v>
      </c>
      <c r="AE35" s="16">
        <v>64</v>
      </c>
      <c r="AF35" s="16">
        <v>123</v>
      </c>
      <c r="AG35" s="16">
        <v>51.5</v>
      </c>
      <c r="AH35" s="16">
        <v>0.4</v>
      </c>
      <c r="AI35" s="16">
        <v>25.1</v>
      </c>
      <c r="AJ35" s="16">
        <v>2.9</v>
      </c>
      <c r="AK35" s="16">
        <v>2.2000000000000002</v>
      </c>
      <c r="AL35" s="16">
        <v>18.7</v>
      </c>
      <c r="AM35" s="16">
        <v>4.4000000000000004</v>
      </c>
      <c r="AN35" s="16">
        <v>5</v>
      </c>
    </row>
    <row r="36" spans="1:55" s="10" customFormat="1">
      <c r="A36" s="26" t="s">
        <v>521</v>
      </c>
      <c r="B36" s="10" t="s">
        <v>522</v>
      </c>
      <c r="C36" s="10" t="s">
        <v>523</v>
      </c>
      <c r="D36" s="10">
        <v>38</v>
      </c>
      <c r="E36" s="28">
        <v>11.29</v>
      </c>
      <c r="F36" s="29">
        <v>106</v>
      </c>
      <c r="G36" s="28">
        <v>10.88</v>
      </c>
      <c r="H36" s="13"/>
      <c r="I36" s="13">
        <v>70.34019084249222</v>
      </c>
      <c r="J36" s="13">
        <v>0.31433735713963912</v>
      </c>
      <c r="K36" s="13">
        <v>15.070387162413619</v>
      </c>
      <c r="L36" s="13">
        <v>2.0097261596595408</v>
      </c>
      <c r="M36" s="13">
        <v>0.74186476683394853</v>
      </c>
      <c r="N36" s="13">
        <v>1.2804062831267777</v>
      </c>
      <c r="O36" s="13">
        <v>3.892123725903792</v>
      </c>
      <c r="P36" s="13">
        <v>4.8575490622419277</v>
      </c>
      <c r="Q36" s="13">
        <v>9.4914149664750966E-2</v>
      </c>
      <c r="R36" s="13">
        <v>4.2497348251572933E-2</v>
      </c>
      <c r="S36" s="13">
        <v>2.0829068577277918</v>
      </c>
      <c r="T36" s="13">
        <v>98.643996857727771</v>
      </c>
      <c r="U36" s="13">
        <f t="shared" si="0"/>
        <v>8.7496727881457197</v>
      </c>
      <c r="V36" s="16">
        <v>42.4</v>
      </c>
      <c r="W36" s="16">
        <v>131</v>
      </c>
      <c r="X36" s="16">
        <v>323.3</v>
      </c>
      <c r="Y36" s="16">
        <v>20.3</v>
      </c>
      <c r="Z36" s="16">
        <v>254.2</v>
      </c>
      <c r="AA36" s="16">
        <v>21.2</v>
      </c>
      <c r="AB36" s="16">
        <v>22</v>
      </c>
      <c r="AC36" s="16">
        <v>26.5</v>
      </c>
      <c r="AD36" s="16">
        <v>1225.5999999999999</v>
      </c>
      <c r="AE36" s="16">
        <v>57</v>
      </c>
      <c r="AF36" s="16">
        <v>106.8</v>
      </c>
      <c r="AG36" s="16">
        <v>34.299999999999997</v>
      </c>
      <c r="AH36" s="16">
        <v>8.4</v>
      </c>
      <c r="AI36" s="16">
        <v>25.4</v>
      </c>
      <c r="AJ36" s="16">
        <v>5.8</v>
      </c>
      <c r="AK36" s="16">
        <v>3.1</v>
      </c>
      <c r="AL36" s="16">
        <v>16.899999999999999</v>
      </c>
      <c r="AM36" s="16">
        <v>0</v>
      </c>
      <c r="AN36" s="16">
        <v>3.6</v>
      </c>
    </row>
    <row r="37" spans="1:55" s="10" customFormat="1">
      <c r="A37" s="26" t="s">
        <v>534</v>
      </c>
      <c r="B37" s="10" t="s">
        <v>535</v>
      </c>
      <c r="C37" s="10" t="s">
        <v>536</v>
      </c>
      <c r="D37" s="10">
        <v>38</v>
      </c>
      <c r="E37" s="28">
        <v>17.29</v>
      </c>
      <c r="F37" s="29">
        <v>106</v>
      </c>
      <c r="G37" s="28">
        <v>5.82</v>
      </c>
      <c r="H37" s="13"/>
      <c r="I37" s="13">
        <v>70.638417305517493</v>
      </c>
      <c r="J37" s="14">
        <v>0.42006672540693463</v>
      </c>
      <c r="K37" s="13">
        <v>15.007764850615168</v>
      </c>
      <c r="L37" s="13">
        <v>1.7532942599191708</v>
      </c>
      <c r="M37" s="13">
        <v>0.21754359137321688</v>
      </c>
      <c r="N37" s="13">
        <v>0.35760631958345157</v>
      </c>
      <c r="O37" s="13">
        <v>3.6526331148192264</v>
      </c>
      <c r="P37" s="13">
        <v>6.41987909636845</v>
      </c>
      <c r="Q37" s="13">
        <v>6.7642666037649846E-2</v>
      </c>
      <c r="R37" s="13">
        <v>2.9504469774016058E-2</v>
      </c>
      <c r="S37" s="13">
        <v>1.1841623994147781</v>
      </c>
      <c r="T37" s="13">
        <v>98.564352399414773</v>
      </c>
      <c r="U37" s="13">
        <f t="shared" si="0"/>
        <v>10.072512211187677</v>
      </c>
      <c r="V37" s="16">
        <v>58.7</v>
      </c>
      <c r="W37" s="16">
        <v>163.69999999999999</v>
      </c>
      <c r="X37" s="16">
        <v>206.9</v>
      </c>
      <c r="Y37" s="16">
        <v>25.7</v>
      </c>
      <c r="Z37" s="16">
        <v>351.4</v>
      </c>
      <c r="AA37" s="16">
        <v>28.5</v>
      </c>
      <c r="AB37" s="16">
        <v>26.6</v>
      </c>
      <c r="AC37" s="16">
        <v>17</v>
      </c>
      <c r="AD37" s="16">
        <v>1563.4</v>
      </c>
      <c r="AE37" s="97">
        <v>17.5</v>
      </c>
      <c r="AF37" s="16">
        <v>97.7</v>
      </c>
      <c r="AG37" s="16">
        <v>13.1</v>
      </c>
      <c r="AH37" s="16">
        <v>2</v>
      </c>
      <c r="AI37" s="16">
        <v>13.9</v>
      </c>
      <c r="AJ37" s="16">
        <v>3.7</v>
      </c>
      <c r="AK37" s="16">
        <v>1.8</v>
      </c>
      <c r="AL37" s="16">
        <v>16.8</v>
      </c>
      <c r="AM37" s="16">
        <v>0</v>
      </c>
      <c r="AN37" s="16">
        <v>4.3</v>
      </c>
    </row>
    <row r="38" spans="1:55" s="10" customFormat="1">
      <c r="A38" s="26" t="s">
        <v>537</v>
      </c>
      <c r="B38" s="10" t="s">
        <v>538</v>
      </c>
      <c r="C38" s="10" t="s">
        <v>539</v>
      </c>
      <c r="D38" s="10">
        <v>38</v>
      </c>
      <c r="E38" s="28">
        <v>17.3</v>
      </c>
      <c r="F38" s="10">
        <v>106</v>
      </c>
      <c r="G38" s="28">
        <v>7.94</v>
      </c>
      <c r="I38" s="13">
        <v>70.654441577670141</v>
      </c>
      <c r="J38" s="13">
        <v>0.44020181716787898</v>
      </c>
      <c r="K38" s="13">
        <v>15.728744482654408</v>
      </c>
      <c r="L38" s="13">
        <v>1.6984086484341301</v>
      </c>
      <c r="M38" s="13">
        <v>0.33363623065928399</v>
      </c>
      <c r="N38" s="13">
        <v>0.33505346083988702</v>
      </c>
      <c r="O38" s="13">
        <v>4.6016350426166674</v>
      </c>
      <c r="P38" s="13">
        <v>5.5212655837369615</v>
      </c>
      <c r="Q38" s="13">
        <v>6.3198342982156402E-2</v>
      </c>
      <c r="R38" s="13">
        <v>3.99152757293997E-2</v>
      </c>
      <c r="S38" s="13">
        <v>1.2086704624909299</v>
      </c>
      <c r="T38" s="13">
        <v>99.416500462490916</v>
      </c>
      <c r="U38" s="13">
        <f t="shared" si="0"/>
        <v>10.12290062635363</v>
      </c>
      <c r="V38" s="16">
        <v>72.8</v>
      </c>
      <c r="W38" s="16">
        <v>136.19999999999999</v>
      </c>
      <c r="X38" s="16">
        <v>225.6</v>
      </c>
      <c r="Y38" s="16">
        <v>23.5</v>
      </c>
      <c r="Z38" s="16">
        <v>388.8</v>
      </c>
      <c r="AA38" s="16">
        <v>32.4</v>
      </c>
      <c r="AB38" s="16">
        <v>41.300000000000004</v>
      </c>
      <c r="AC38" s="16">
        <v>14.8</v>
      </c>
      <c r="AD38" s="16">
        <v>1517.2</v>
      </c>
      <c r="AE38" s="97">
        <v>13.9</v>
      </c>
      <c r="AF38" s="97">
        <v>25.9</v>
      </c>
      <c r="AG38" s="16">
        <v>10.6</v>
      </c>
      <c r="AH38" s="16">
        <v>2.2000000000000002</v>
      </c>
      <c r="AI38" s="16">
        <v>14.5</v>
      </c>
      <c r="AJ38" s="16">
        <v>4.8</v>
      </c>
      <c r="AK38" s="16">
        <v>3.4</v>
      </c>
      <c r="AL38" s="16">
        <v>19.399999999999999</v>
      </c>
      <c r="AM38" s="16">
        <v>3.4</v>
      </c>
      <c r="AN38" s="16">
        <v>5.0999999999999996</v>
      </c>
    </row>
    <row r="39" spans="1:55" s="10" customFormat="1">
      <c r="A39" s="26" t="s">
        <v>540</v>
      </c>
      <c r="B39" s="10" t="s">
        <v>541</v>
      </c>
      <c r="C39" s="10" t="s">
        <v>542</v>
      </c>
      <c r="D39" s="10">
        <v>38</v>
      </c>
      <c r="E39" s="28">
        <v>17.22</v>
      </c>
      <c r="F39" s="10">
        <v>106</v>
      </c>
      <c r="G39" s="28">
        <v>6.04</v>
      </c>
      <c r="I39" s="13">
        <v>70.777276940636668</v>
      </c>
      <c r="J39" s="13">
        <v>0.45966280513034302</v>
      </c>
      <c r="K39" s="13">
        <v>16.106234184580227</v>
      </c>
      <c r="L39" s="13">
        <v>2.0508449216899005</v>
      </c>
      <c r="M39" s="13">
        <v>0.581502861680401</v>
      </c>
      <c r="N39" s="13">
        <v>1.0161133903046837</v>
      </c>
      <c r="O39" s="32">
        <v>2.4010048696258002</v>
      </c>
      <c r="P39" s="13">
        <v>5.642869536060978</v>
      </c>
      <c r="Q39" s="13">
        <v>9.5807340360108101E-2</v>
      </c>
      <c r="R39" s="13">
        <v>0.101781894683812</v>
      </c>
      <c r="S39" s="13">
        <v>2.0687587447529454</v>
      </c>
      <c r="T39" s="13">
        <v>99.233098744752937</v>
      </c>
      <c r="U39" s="13">
        <f t="shared" si="0"/>
        <v>8.043874405686779</v>
      </c>
      <c r="V39" s="16">
        <v>63.4</v>
      </c>
      <c r="W39" s="16">
        <v>162.30000000000001</v>
      </c>
      <c r="X39" s="16">
        <v>278</v>
      </c>
      <c r="Y39" s="16">
        <v>29.5</v>
      </c>
      <c r="Z39" s="16">
        <v>376.6</v>
      </c>
      <c r="AA39" s="16">
        <v>31.4</v>
      </c>
      <c r="AB39" s="16">
        <v>29.3</v>
      </c>
      <c r="AC39" s="16">
        <v>14.3</v>
      </c>
      <c r="AD39" s="16">
        <v>1641.4</v>
      </c>
      <c r="AE39" s="16">
        <v>52.7</v>
      </c>
      <c r="AF39" s="16">
        <v>118.5</v>
      </c>
      <c r="AG39" s="16">
        <v>42.1</v>
      </c>
      <c r="AH39" s="16">
        <v>0.7</v>
      </c>
      <c r="AI39" s="16">
        <v>15.4</v>
      </c>
      <c r="AJ39" s="16">
        <v>4.7</v>
      </c>
      <c r="AK39" s="16">
        <v>3.3</v>
      </c>
      <c r="AL39" s="16">
        <v>19</v>
      </c>
      <c r="AM39" s="16">
        <v>2.7</v>
      </c>
      <c r="AN39" s="16">
        <v>6.6</v>
      </c>
    </row>
    <row r="40" spans="1:55" s="10" customFormat="1">
      <c r="A40" s="26" t="s">
        <v>524</v>
      </c>
      <c r="B40" s="10" t="s">
        <v>214</v>
      </c>
      <c r="C40" s="26" t="s">
        <v>525</v>
      </c>
      <c r="D40" s="10">
        <v>38</v>
      </c>
      <c r="E40" s="28">
        <v>13.09</v>
      </c>
      <c r="F40" s="10">
        <v>106</v>
      </c>
      <c r="G40" s="28">
        <v>4.79</v>
      </c>
      <c r="I40" s="13">
        <v>71.230298193521193</v>
      </c>
      <c r="J40" s="13">
        <v>0.30934651641793498</v>
      </c>
      <c r="K40" s="13">
        <v>14.740885363308429</v>
      </c>
      <c r="L40" s="13">
        <v>1.3429415402006211</v>
      </c>
      <c r="M40" s="13">
        <v>8.7104884344034794E-2</v>
      </c>
      <c r="N40" s="13">
        <v>0.40897970341609302</v>
      </c>
      <c r="O40" s="13">
        <v>4.1248984021910644</v>
      </c>
      <c r="P40" s="13">
        <v>6.4645237309871444</v>
      </c>
      <c r="Q40" s="13">
        <v>3.2688211820669201E-2</v>
      </c>
      <c r="R40" s="13">
        <v>4.0239379792777002E-2</v>
      </c>
      <c r="S40" s="13">
        <v>0.53854592599996198</v>
      </c>
      <c r="T40" s="13">
        <v>98.781905925999993</v>
      </c>
      <c r="U40" s="13">
        <f t="shared" si="0"/>
        <v>10.589422133178209</v>
      </c>
      <c r="V40" s="16">
        <v>48.6</v>
      </c>
      <c r="W40" s="16">
        <v>136.80000000000001</v>
      </c>
      <c r="X40" s="16">
        <v>110.6</v>
      </c>
      <c r="Y40" s="16">
        <v>31.4</v>
      </c>
      <c r="Z40" s="16">
        <v>354.6</v>
      </c>
      <c r="AA40" s="16">
        <v>30.9</v>
      </c>
      <c r="AB40" s="16">
        <v>38.200000000000003</v>
      </c>
      <c r="AC40" s="16">
        <v>14.8</v>
      </c>
      <c r="AD40" s="16">
        <v>1157.7</v>
      </c>
      <c r="AE40" s="16">
        <v>65.599999999999994</v>
      </c>
      <c r="AF40" s="16">
        <v>126.3</v>
      </c>
      <c r="AG40" s="16">
        <v>50.7</v>
      </c>
      <c r="AH40" s="16">
        <v>0.9</v>
      </c>
      <c r="AI40" s="16">
        <v>6</v>
      </c>
      <c r="AJ40" s="16">
        <v>4.9000000000000004</v>
      </c>
      <c r="AK40" s="16">
        <v>2.9</v>
      </c>
      <c r="AL40" s="16">
        <v>18.3</v>
      </c>
      <c r="AM40" s="16">
        <v>4.0999999999999996</v>
      </c>
      <c r="AN40" s="16">
        <v>4.7</v>
      </c>
    </row>
    <row r="41" spans="1:55" s="10" customFormat="1">
      <c r="A41" s="26" t="s">
        <v>519</v>
      </c>
      <c r="B41" s="10" t="s">
        <v>214</v>
      </c>
      <c r="C41" s="10" t="s">
        <v>520</v>
      </c>
      <c r="D41" s="10">
        <v>38</v>
      </c>
      <c r="E41" s="28">
        <v>10.8</v>
      </c>
      <c r="F41" s="10">
        <v>106</v>
      </c>
      <c r="G41" s="28">
        <v>3.9</v>
      </c>
      <c r="H41" s="13"/>
      <c r="I41" s="13">
        <v>71.931049992935669</v>
      </c>
      <c r="J41" s="13">
        <v>0.29783278830685089</v>
      </c>
      <c r="K41" s="13">
        <v>14.619180396874231</v>
      </c>
      <c r="L41" s="13">
        <v>1.2885051549457123</v>
      </c>
      <c r="M41" s="13">
        <v>6.3710772584703215E-2</v>
      </c>
      <c r="N41" s="13">
        <v>0.56804082679740053</v>
      </c>
      <c r="O41" s="13">
        <v>4.5303383816602913</v>
      </c>
      <c r="P41" s="13">
        <v>5.4908234989546019</v>
      </c>
      <c r="Q41" s="13">
        <v>3.6246807052527523E-2</v>
      </c>
      <c r="R41" s="13">
        <v>4.6094844455210358E-2</v>
      </c>
      <c r="S41" s="13">
        <v>0.48228346456720295</v>
      </c>
      <c r="T41" s="13">
        <v>98.871823464567171</v>
      </c>
      <c r="U41" s="13">
        <f t="shared" si="0"/>
        <v>10.021161880614894</v>
      </c>
      <c r="V41" s="16">
        <v>54.8</v>
      </c>
      <c r="W41" s="16">
        <v>140.9</v>
      </c>
      <c r="X41" s="16">
        <v>111.3</v>
      </c>
      <c r="Y41" s="16">
        <v>30.3</v>
      </c>
      <c r="Z41" s="16">
        <v>312.3</v>
      </c>
      <c r="AA41" s="16">
        <v>30.2</v>
      </c>
      <c r="AB41" s="16">
        <v>22.7</v>
      </c>
      <c r="AC41" s="16">
        <v>15.9</v>
      </c>
      <c r="AD41" s="16">
        <v>987.7</v>
      </c>
      <c r="AE41" s="16">
        <v>69.5</v>
      </c>
      <c r="AF41" s="16">
        <v>131.9</v>
      </c>
      <c r="AG41" s="16">
        <v>54.3</v>
      </c>
      <c r="AH41" s="16">
        <v>0</v>
      </c>
      <c r="AI41" s="16">
        <v>7.9</v>
      </c>
      <c r="AJ41" s="16">
        <v>4.4000000000000004</v>
      </c>
      <c r="AK41" s="16">
        <v>1.7</v>
      </c>
      <c r="AL41" s="16">
        <v>17.899999999999999</v>
      </c>
      <c r="AM41" s="16">
        <v>0</v>
      </c>
      <c r="AN41" s="16">
        <v>4</v>
      </c>
    </row>
    <row r="42" spans="1:55" s="10" customFormat="1">
      <c r="A42" s="26" t="s">
        <v>517</v>
      </c>
      <c r="B42" s="10" t="s">
        <v>214</v>
      </c>
      <c r="C42" s="10" t="s">
        <v>518</v>
      </c>
      <c r="D42" s="10">
        <v>38</v>
      </c>
      <c r="E42" s="28">
        <v>10.61</v>
      </c>
      <c r="F42" s="10">
        <v>106</v>
      </c>
      <c r="G42" s="28">
        <v>4.25</v>
      </c>
      <c r="H42" s="13"/>
      <c r="I42" s="13">
        <v>72.047782190123684</v>
      </c>
      <c r="J42" s="13">
        <v>0.25345215004988386</v>
      </c>
      <c r="K42" s="13">
        <v>14.670868940151635</v>
      </c>
      <c r="L42" s="13">
        <v>1.1815242412702807</v>
      </c>
      <c r="M42" s="13">
        <v>1.0187112737854059E-2</v>
      </c>
      <c r="N42" s="13">
        <v>0.46836607084689968</v>
      </c>
      <c r="O42" s="13">
        <v>4.5454012947625388</v>
      </c>
      <c r="P42" s="13">
        <v>5.6326495341274727</v>
      </c>
      <c r="Q42" s="13">
        <v>2.4885087033199711E-2</v>
      </c>
      <c r="R42" s="13">
        <v>5.3256296472745934E-2</v>
      </c>
      <c r="S42" s="13">
        <v>0.45733291757617767</v>
      </c>
      <c r="T42" s="13">
        <v>98.888372917576177</v>
      </c>
      <c r="U42" s="13">
        <f t="shared" si="0"/>
        <v>10.178050828890012</v>
      </c>
      <c r="V42" s="16">
        <v>45.2</v>
      </c>
      <c r="W42" s="16">
        <v>150.1</v>
      </c>
      <c r="X42" s="16">
        <v>50.5</v>
      </c>
      <c r="Y42" s="16">
        <v>28.8</v>
      </c>
      <c r="Z42" s="16">
        <v>263.39999999999998</v>
      </c>
      <c r="AA42" s="16">
        <v>31.7</v>
      </c>
      <c r="AB42" s="16">
        <v>25.8</v>
      </c>
      <c r="AC42" s="16">
        <v>17.399999999999999</v>
      </c>
      <c r="AD42" s="16">
        <v>453.6</v>
      </c>
      <c r="AE42" s="16">
        <v>77.8</v>
      </c>
      <c r="AF42" s="16">
        <v>139.6</v>
      </c>
      <c r="AG42" s="16">
        <v>56.5</v>
      </c>
      <c r="AH42" s="16">
        <v>0.8</v>
      </c>
      <c r="AI42" s="16">
        <v>6.3</v>
      </c>
      <c r="AJ42" s="16">
        <v>4</v>
      </c>
      <c r="AK42" s="16">
        <v>4.0999999999999996</v>
      </c>
      <c r="AL42" s="16">
        <v>17.5</v>
      </c>
      <c r="AM42" s="16">
        <v>3.6176256644595739</v>
      </c>
      <c r="AN42" s="16">
        <v>2.9</v>
      </c>
    </row>
    <row r="43" spans="1:55" s="10" customFormat="1">
      <c r="A43" s="26" t="s">
        <v>528</v>
      </c>
      <c r="B43" s="26" t="s">
        <v>529</v>
      </c>
      <c r="C43" s="26" t="s">
        <v>530</v>
      </c>
      <c r="D43" s="10">
        <v>38</v>
      </c>
      <c r="E43" s="28">
        <v>12.48</v>
      </c>
      <c r="F43" s="10">
        <v>106</v>
      </c>
      <c r="G43" s="28">
        <v>4.9400000000000004</v>
      </c>
      <c r="I43" s="13">
        <v>72.252866194610959</v>
      </c>
      <c r="J43" s="13">
        <v>0.32525165810085804</v>
      </c>
      <c r="K43" s="13">
        <v>14.846340360230574</v>
      </c>
      <c r="L43" s="13">
        <v>1.2200371968187635</v>
      </c>
      <c r="M43" s="13">
        <v>0.33307788936840588</v>
      </c>
      <c r="N43" s="13">
        <v>0.63613317504465827</v>
      </c>
      <c r="O43" s="13">
        <v>4.1078554716211357</v>
      </c>
      <c r="P43" s="13">
        <v>5.5385393976670807</v>
      </c>
      <c r="Q43" s="13">
        <v>4.0627197945449646E-2</v>
      </c>
      <c r="R43" s="13">
        <v>1.621220599376285E-2</v>
      </c>
      <c r="S43" s="13">
        <v>1.3872421152478382</v>
      </c>
      <c r="T43" s="13">
        <v>99.316940747401659</v>
      </c>
      <c r="U43" s="13">
        <f t="shared" si="0"/>
        <v>9.6463948692882155</v>
      </c>
      <c r="V43" s="16">
        <v>43.150500000000001</v>
      </c>
      <c r="W43" s="16">
        <v>136.17495000000002</v>
      </c>
      <c r="X43" s="16">
        <v>106.27065000000002</v>
      </c>
      <c r="Y43" s="16">
        <v>25.990649999999999</v>
      </c>
      <c r="Z43" s="16">
        <v>339.38370000000009</v>
      </c>
      <c r="AA43" s="16">
        <v>30.205350000000003</v>
      </c>
      <c r="AB43" s="16">
        <v>28.098000000000003</v>
      </c>
      <c r="AC43" s="16">
        <v>14.14935</v>
      </c>
      <c r="AD43" s="16">
        <v>1074.7485000000001</v>
      </c>
      <c r="AE43" s="16">
        <v>52.583400000000005</v>
      </c>
      <c r="AF43" s="16">
        <v>107.77589999999999</v>
      </c>
      <c r="AG43" s="16">
        <v>44.856450000000002</v>
      </c>
      <c r="AH43" s="16">
        <v>0.80280000000000007</v>
      </c>
      <c r="AI43" s="16">
        <v>8.7304499999999994</v>
      </c>
      <c r="AJ43" s="16">
        <v>2.4083999999999999</v>
      </c>
      <c r="AK43" s="16">
        <v>3.4119000000000006</v>
      </c>
      <c r="AL43" s="16">
        <v>18.163350000000001</v>
      </c>
      <c r="AM43" s="16">
        <v>3.5122500000000003</v>
      </c>
      <c r="AN43" s="16">
        <v>4.11435</v>
      </c>
    </row>
    <row r="44" spans="1:55" s="10" customFormat="1">
      <c r="A44" s="26" t="s">
        <v>515</v>
      </c>
      <c r="B44" s="10" t="s">
        <v>214</v>
      </c>
      <c r="C44" s="26" t="s">
        <v>516</v>
      </c>
      <c r="D44" s="10">
        <v>38</v>
      </c>
      <c r="E44" s="28">
        <v>11.64</v>
      </c>
      <c r="F44" s="10">
        <v>106</v>
      </c>
      <c r="G44" s="28">
        <v>5.18</v>
      </c>
      <c r="H44" s="95"/>
      <c r="I44" s="13">
        <v>72.399067978795216</v>
      </c>
      <c r="J44" s="13">
        <v>0.25927059945034975</v>
      </c>
      <c r="K44" s="13">
        <v>14.473014841371246</v>
      </c>
      <c r="L44" s="13">
        <v>1.1854183069620876</v>
      </c>
      <c r="M44" s="13">
        <v>0.14940111459592775</v>
      </c>
      <c r="N44" s="13">
        <v>0.41759886187001638</v>
      </c>
      <c r="O44" s="13">
        <v>4.1531310854023191</v>
      </c>
      <c r="P44" s="13">
        <v>5.8577018739296456</v>
      </c>
      <c r="Q44" s="13">
        <v>3.3882813039478848E-2</v>
      </c>
      <c r="R44" s="13">
        <v>1.90445820239762E-2</v>
      </c>
      <c r="S44" s="13">
        <v>0.85509805744027312</v>
      </c>
      <c r="T44" s="13">
        <v>98.94753205744027</v>
      </c>
      <c r="U44" s="13">
        <f t="shared" si="0"/>
        <v>10.010832959331964</v>
      </c>
      <c r="V44" s="16">
        <v>51.1</v>
      </c>
      <c r="W44" s="16">
        <v>155.30000000000001</v>
      </c>
      <c r="X44" s="16">
        <v>52.9</v>
      </c>
      <c r="Y44" s="16">
        <v>28.8</v>
      </c>
      <c r="Z44" s="16">
        <v>277.3</v>
      </c>
      <c r="AA44" s="16">
        <v>31.9</v>
      </c>
      <c r="AB44" s="16">
        <v>23.7</v>
      </c>
      <c r="AC44" s="16">
        <v>15.4</v>
      </c>
      <c r="AD44" s="16">
        <v>501.3</v>
      </c>
      <c r="AE44" s="16">
        <v>66.8</v>
      </c>
      <c r="AF44" s="16">
        <v>136</v>
      </c>
      <c r="AG44" s="16">
        <v>52.1</v>
      </c>
      <c r="AH44" s="16">
        <v>0</v>
      </c>
      <c r="AI44" s="16">
        <v>3.6</v>
      </c>
      <c r="AJ44" s="16">
        <v>4.7</v>
      </c>
      <c r="AK44" s="16">
        <v>1.2</v>
      </c>
      <c r="AL44" s="16">
        <v>16.8</v>
      </c>
      <c r="AM44" s="16">
        <v>0</v>
      </c>
      <c r="AN44" s="16">
        <v>4.4000000000000004</v>
      </c>
      <c r="AO44" s="96"/>
      <c r="AP44" s="96"/>
      <c r="AQ44" s="96"/>
      <c r="AR44" s="96"/>
      <c r="AS44" s="96"/>
      <c r="AT44" s="96"/>
      <c r="AU44" s="96"/>
      <c r="AV44" s="96"/>
      <c r="AW44" s="96"/>
      <c r="AX44" s="96"/>
      <c r="AZ44" s="96"/>
      <c r="BB44" s="96"/>
      <c r="BC44" s="96"/>
    </row>
    <row r="45" spans="1:55" s="10" customFormat="1">
      <c r="E45" s="28"/>
      <c r="G45" s="28"/>
      <c r="I45" s="14"/>
      <c r="J45" s="14"/>
      <c r="K45" s="14"/>
      <c r="L45" s="14"/>
      <c r="M45" s="14"/>
      <c r="N45" s="14"/>
      <c r="O45" s="14"/>
      <c r="P45" s="14"/>
      <c r="Q45" s="14"/>
      <c r="R45" s="14"/>
      <c r="S45" s="14"/>
      <c r="T45" s="14"/>
      <c r="U45" s="14"/>
      <c r="V45" s="16"/>
      <c r="W45" s="16"/>
      <c r="X45" s="16"/>
      <c r="Y45" s="16"/>
      <c r="Z45" s="16"/>
      <c r="AA45" s="16"/>
      <c r="AB45" s="16"/>
      <c r="AC45" s="16"/>
      <c r="AD45" s="16"/>
      <c r="AE45" s="16"/>
      <c r="AF45" s="16"/>
      <c r="AG45" s="16"/>
      <c r="AH45" s="16"/>
      <c r="AI45" s="16"/>
      <c r="AJ45" s="16"/>
      <c r="AK45" s="16"/>
      <c r="AL45" s="16"/>
      <c r="AM45" s="16"/>
      <c r="AN45" s="16"/>
    </row>
    <row r="46" spans="1:55" s="10" customFormat="1">
      <c r="A46" s="11" t="s">
        <v>626</v>
      </c>
      <c r="E46" s="28"/>
      <c r="G46" s="28"/>
      <c r="H46" s="13"/>
      <c r="I46" s="13"/>
      <c r="J46" s="13"/>
      <c r="K46" s="13"/>
      <c r="L46" s="13"/>
      <c r="M46" s="13"/>
      <c r="N46" s="13"/>
      <c r="O46" s="13"/>
      <c r="P46" s="13"/>
      <c r="Q46" s="13"/>
      <c r="R46" s="13"/>
      <c r="S46" s="13"/>
      <c r="T46" s="13"/>
      <c r="U46" s="13"/>
      <c r="V46" s="16"/>
      <c r="W46" s="16"/>
      <c r="X46" s="16"/>
      <c r="Y46" s="16"/>
      <c r="Z46" s="16"/>
      <c r="AA46" s="16"/>
      <c r="AB46" s="16"/>
      <c r="AC46" s="16"/>
      <c r="AD46" s="16"/>
      <c r="AE46" s="16"/>
      <c r="AF46" s="16"/>
      <c r="AG46" s="16"/>
      <c r="AH46" s="16"/>
      <c r="AI46" s="16"/>
      <c r="AJ46" s="16"/>
      <c r="AK46" s="16"/>
      <c r="AL46" s="16"/>
      <c r="AM46" s="16"/>
      <c r="AN46" s="16"/>
    </row>
    <row r="47" spans="1:55" s="10" customFormat="1">
      <c r="A47" s="26" t="s">
        <v>616</v>
      </c>
      <c r="B47" s="26" t="s">
        <v>617</v>
      </c>
      <c r="C47" s="26" t="s">
        <v>618</v>
      </c>
      <c r="D47" s="14">
        <v>38</v>
      </c>
      <c r="E47" s="28">
        <v>22.42</v>
      </c>
      <c r="F47" s="29">
        <v>106</v>
      </c>
      <c r="G47" s="28">
        <v>22.85</v>
      </c>
      <c r="H47" s="28"/>
      <c r="I47" s="13">
        <v>65.109800000000007</v>
      </c>
      <c r="J47" s="99">
        <v>0.68536663336663339</v>
      </c>
      <c r="K47" s="99">
        <v>17.839690309690308</v>
      </c>
      <c r="L47" s="99">
        <v>3.8904635364635363</v>
      </c>
      <c r="M47" s="99">
        <v>0.755919080919081</v>
      </c>
      <c r="N47" s="99">
        <v>3.2655704295704298</v>
      </c>
      <c r="O47" s="99">
        <v>3.9610159840159844</v>
      </c>
      <c r="P47" s="99">
        <v>5.0696973026973033</v>
      </c>
      <c r="Q47" s="99">
        <v>0.26205194805194809</v>
      </c>
      <c r="R47" s="99">
        <v>5.0394605394605399E-2</v>
      </c>
      <c r="S47" s="99">
        <v>0.79</v>
      </c>
      <c r="T47" s="13">
        <v>100.89</v>
      </c>
      <c r="U47" s="13">
        <f t="shared" ref="U47:U50" si="2">O47+P47</f>
        <v>9.0307132867132882</v>
      </c>
      <c r="V47" s="16">
        <v>43</v>
      </c>
      <c r="W47" s="16">
        <v>198</v>
      </c>
      <c r="X47" s="16">
        <v>657</v>
      </c>
      <c r="Y47" s="16">
        <v>25</v>
      </c>
      <c r="Z47" s="16">
        <v>491</v>
      </c>
      <c r="AA47" s="16">
        <v>39</v>
      </c>
      <c r="AB47" s="16">
        <v>21</v>
      </c>
      <c r="AC47" s="16">
        <v>29</v>
      </c>
      <c r="AD47" s="16">
        <v>1320</v>
      </c>
      <c r="AE47" s="16">
        <v>97</v>
      </c>
      <c r="AF47" s="16">
        <v>176</v>
      </c>
      <c r="AG47" s="16">
        <v>72</v>
      </c>
      <c r="AH47" s="16">
        <v>19</v>
      </c>
      <c r="AI47" s="16">
        <v>58</v>
      </c>
      <c r="AJ47" s="16">
        <v>5</v>
      </c>
      <c r="AK47" s="16" t="s">
        <v>167</v>
      </c>
      <c r="AL47" s="16">
        <v>18</v>
      </c>
      <c r="AM47" s="16">
        <v>3</v>
      </c>
      <c r="AN47" s="16"/>
    </row>
    <row r="48" spans="1:55" s="10" customFormat="1">
      <c r="A48" s="26" t="s">
        <v>619</v>
      </c>
      <c r="B48" s="26" t="s">
        <v>617</v>
      </c>
      <c r="C48" s="26" t="s">
        <v>620</v>
      </c>
      <c r="D48" s="14">
        <v>38</v>
      </c>
      <c r="E48" s="28">
        <v>22.92</v>
      </c>
      <c r="F48" s="29">
        <v>106</v>
      </c>
      <c r="G48" s="28">
        <v>24.61</v>
      </c>
      <c r="H48" s="28"/>
      <c r="I48" s="13">
        <v>64.4921875</v>
      </c>
      <c r="J48" s="13">
        <v>0.7109375</v>
      </c>
      <c r="K48" s="13">
        <v>17.671875</v>
      </c>
      <c r="L48" s="13">
        <v>3.4429687499999999</v>
      </c>
      <c r="M48" s="13">
        <v>1.096875</v>
      </c>
      <c r="N48" s="13">
        <v>3.5242187500000002</v>
      </c>
      <c r="O48" s="13">
        <v>3.6867187499999998</v>
      </c>
      <c r="P48" s="13">
        <v>5.0984375000000002</v>
      </c>
      <c r="Q48" s="13">
        <v>0.3046875</v>
      </c>
      <c r="R48" s="13">
        <v>7.1093749999999997E-2</v>
      </c>
      <c r="S48" s="13">
        <v>1.54</v>
      </c>
      <c r="T48" s="13">
        <v>100.1</v>
      </c>
      <c r="U48" s="13">
        <f t="shared" si="2"/>
        <v>8.78515625</v>
      </c>
      <c r="V48" s="16">
        <v>54</v>
      </c>
      <c r="W48" s="16">
        <v>200</v>
      </c>
      <c r="X48" s="16">
        <v>638</v>
      </c>
      <c r="Y48" s="16">
        <v>29</v>
      </c>
      <c r="Z48" s="16">
        <v>493</v>
      </c>
      <c r="AA48" s="16">
        <v>40</v>
      </c>
      <c r="AB48" s="16">
        <v>24</v>
      </c>
      <c r="AC48" s="16" t="s">
        <v>165</v>
      </c>
      <c r="AD48" s="16">
        <v>1260</v>
      </c>
      <c r="AE48" s="16">
        <v>97</v>
      </c>
      <c r="AF48" s="16">
        <v>185</v>
      </c>
      <c r="AG48" s="16">
        <v>92</v>
      </c>
      <c r="AH48" s="16">
        <v>18</v>
      </c>
      <c r="AI48" s="16">
        <v>61</v>
      </c>
      <c r="AJ48" s="16">
        <v>5</v>
      </c>
      <c r="AK48" s="16" t="s">
        <v>167</v>
      </c>
      <c r="AL48" s="16">
        <v>17</v>
      </c>
      <c r="AM48" s="16">
        <v>3</v>
      </c>
      <c r="AN48" s="16"/>
    </row>
    <row r="49" spans="1:40" s="10" customFormat="1">
      <c r="A49" s="26" t="s">
        <v>621</v>
      </c>
      <c r="B49" s="10" t="s">
        <v>622</v>
      </c>
      <c r="C49" s="10" t="s">
        <v>623</v>
      </c>
      <c r="D49" s="10">
        <v>38</v>
      </c>
      <c r="E49" s="28">
        <v>21.58</v>
      </c>
      <c r="F49" s="10">
        <v>106</v>
      </c>
      <c r="G49" s="28">
        <v>11.68</v>
      </c>
      <c r="H49" s="13"/>
      <c r="I49" s="13">
        <v>65.250115553144482</v>
      </c>
      <c r="J49" s="13">
        <v>0.44847045146458608</v>
      </c>
      <c r="K49" s="13">
        <v>15.938925458002057</v>
      </c>
      <c r="L49" s="13">
        <v>2.6970808704609666</v>
      </c>
      <c r="M49" s="13">
        <v>1.224710823278949</v>
      </c>
      <c r="N49" s="13">
        <v>3.2833346625171442</v>
      </c>
      <c r="O49" s="13">
        <v>3.7653168951485156</v>
      </c>
      <c r="P49" s="13">
        <v>6.2967277244929125</v>
      </c>
      <c r="Q49" s="13">
        <v>0.16025252802611945</v>
      </c>
      <c r="R49" s="13">
        <v>0.12248561205648996</v>
      </c>
      <c r="S49" s="200">
        <v>3.6162005785922333</v>
      </c>
      <c r="T49" s="13">
        <v>99.187420578592238</v>
      </c>
      <c r="U49" s="13">
        <f t="shared" si="2"/>
        <v>10.062044619641428</v>
      </c>
      <c r="V49" s="16">
        <v>56.3</v>
      </c>
      <c r="W49" s="16">
        <v>108.2</v>
      </c>
      <c r="X49" s="16">
        <v>364.2</v>
      </c>
      <c r="Y49" s="16">
        <v>22.4</v>
      </c>
      <c r="Z49" s="16">
        <v>478.7</v>
      </c>
      <c r="AA49" s="16">
        <v>19.8</v>
      </c>
      <c r="AB49" s="16">
        <v>22</v>
      </c>
      <c r="AC49" s="16">
        <v>13.7</v>
      </c>
      <c r="AD49" s="16">
        <v>1309.5999999999999</v>
      </c>
      <c r="AE49" s="16">
        <v>72.3</v>
      </c>
      <c r="AF49" s="16">
        <v>142.4</v>
      </c>
      <c r="AG49" s="16">
        <v>54.8</v>
      </c>
      <c r="AH49" s="16">
        <v>4.9000000000000004</v>
      </c>
      <c r="AI49" s="16">
        <v>28.8</v>
      </c>
      <c r="AJ49" s="16">
        <v>2.9</v>
      </c>
      <c r="AK49" s="16">
        <v>4.2</v>
      </c>
      <c r="AL49" s="16">
        <v>16.399999999999999</v>
      </c>
      <c r="AM49" s="16">
        <v>0.25116105567471969</v>
      </c>
      <c r="AN49" s="16">
        <v>7.3</v>
      </c>
    </row>
    <row r="50" spans="1:40" s="10" customFormat="1">
      <c r="A50" s="26" t="s">
        <v>624</v>
      </c>
      <c r="B50" s="10" t="s">
        <v>622</v>
      </c>
      <c r="C50" s="10" t="s">
        <v>623</v>
      </c>
      <c r="D50" s="10">
        <v>38</v>
      </c>
      <c r="E50" s="28">
        <v>21.6</v>
      </c>
      <c r="F50" s="10">
        <v>106</v>
      </c>
      <c r="G50" s="28">
        <v>11.41</v>
      </c>
      <c r="H50" s="13"/>
      <c r="I50" s="13">
        <v>66.992021102293421</v>
      </c>
      <c r="J50" s="13">
        <v>0.42932583052200551</v>
      </c>
      <c r="K50" s="13">
        <v>16.41722234433821</v>
      </c>
      <c r="L50" s="13">
        <v>2.5037237782603503</v>
      </c>
      <c r="M50" s="13">
        <v>0.46073740787189715</v>
      </c>
      <c r="N50" s="13">
        <v>2.0430994726309573</v>
      </c>
      <c r="O50" s="13">
        <v>3.5811357403506121</v>
      </c>
      <c r="P50" s="13">
        <v>6.6405205540096031</v>
      </c>
      <c r="Q50" s="13">
        <v>0.15329466668069885</v>
      </c>
      <c r="R50" s="13">
        <v>8.0035259604437581E-2</v>
      </c>
      <c r="S50" s="13">
        <v>2.7236961565621964</v>
      </c>
      <c r="T50" s="13">
        <v>99.301116156562202</v>
      </c>
      <c r="U50" s="13">
        <f t="shared" si="2"/>
        <v>10.221656294360216</v>
      </c>
      <c r="V50" s="16">
        <v>56.2</v>
      </c>
      <c r="W50" s="16">
        <v>126.1</v>
      </c>
      <c r="X50" s="16">
        <v>229.7</v>
      </c>
      <c r="Y50" s="16">
        <v>22.8</v>
      </c>
      <c r="Z50" s="16">
        <v>502.3</v>
      </c>
      <c r="AA50" s="16">
        <v>20.3</v>
      </c>
      <c r="AB50" s="16">
        <v>20.9</v>
      </c>
      <c r="AC50" s="16">
        <v>14.8</v>
      </c>
      <c r="AD50" s="16">
        <v>1252.5</v>
      </c>
      <c r="AE50" s="16">
        <v>79.3</v>
      </c>
      <c r="AF50" s="16">
        <v>147.6</v>
      </c>
      <c r="AG50" s="16">
        <v>55.2</v>
      </c>
      <c r="AH50" s="16">
        <v>3.2</v>
      </c>
      <c r="AI50" s="16">
        <v>26.9</v>
      </c>
      <c r="AJ50" s="16">
        <v>3.3</v>
      </c>
      <c r="AK50" s="16">
        <v>2.7</v>
      </c>
      <c r="AL50" s="16">
        <v>16.600000000000001</v>
      </c>
      <c r="AM50" s="16">
        <v>0</v>
      </c>
      <c r="AN50" s="16">
        <v>7.3</v>
      </c>
    </row>
    <row r="51" spans="1:40" s="10" customFormat="1">
      <c r="A51" s="26" t="s">
        <v>614</v>
      </c>
      <c r="B51" s="10" t="s">
        <v>214</v>
      </c>
      <c r="C51" s="10" t="s">
        <v>615</v>
      </c>
      <c r="D51" s="10">
        <v>38</v>
      </c>
      <c r="E51" s="28">
        <v>21.38</v>
      </c>
      <c r="F51" s="10">
        <v>106</v>
      </c>
      <c r="G51" s="28">
        <v>18.62</v>
      </c>
      <c r="I51" s="7">
        <v>76.124055316203723</v>
      </c>
      <c r="J51" s="7">
        <v>0.105729308390818</v>
      </c>
      <c r="K51" s="7">
        <v>12.88821649653373</v>
      </c>
      <c r="L51" s="7">
        <v>0.73230504317143597</v>
      </c>
      <c r="M51" s="7">
        <v>8.9827137304907406E-2</v>
      </c>
      <c r="N51" s="7">
        <v>0.67661725037501497</v>
      </c>
      <c r="O51" s="7">
        <v>3.5576981291975236</v>
      </c>
      <c r="P51" s="7">
        <v>5.2428451603723447</v>
      </c>
      <c r="Q51" s="7">
        <v>1.9183251955535399E-2</v>
      </c>
      <c r="R51" s="7">
        <v>4.7012051355879297E-2</v>
      </c>
      <c r="S51" s="7">
        <v>0.63916908019567498</v>
      </c>
      <c r="T51" s="98">
        <v>99.483489144860926</v>
      </c>
      <c r="U51" s="13">
        <f>O51+P51</f>
        <v>8.8005432895698679</v>
      </c>
      <c r="V51" s="16">
        <v>27.4</v>
      </c>
      <c r="W51" s="16">
        <v>194.5</v>
      </c>
      <c r="X51" s="16">
        <v>63.4</v>
      </c>
      <c r="Y51" s="16">
        <v>10.3</v>
      </c>
      <c r="Z51" s="16">
        <v>97.4</v>
      </c>
      <c r="AA51" s="16">
        <v>23.6</v>
      </c>
      <c r="AB51" s="16">
        <v>27.3</v>
      </c>
      <c r="AC51" s="16">
        <v>19.399999999999999</v>
      </c>
      <c r="AD51" s="16">
        <v>109.1</v>
      </c>
      <c r="AE51" s="16">
        <v>31.7</v>
      </c>
      <c r="AF51" s="16">
        <v>48.800000000000004</v>
      </c>
      <c r="AG51" s="16">
        <v>18.5</v>
      </c>
      <c r="AH51" s="16">
        <v>0.7</v>
      </c>
      <c r="AI51" s="16">
        <v>2.9</v>
      </c>
      <c r="AJ51" s="16">
        <v>4.2</v>
      </c>
      <c r="AK51" s="16">
        <v>3.5</v>
      </c>
      <c r="AL51" s="16">
        <v>17.899999999999999</v>
      </c>
      <c r="AM51" s="16">
        <v>3</v>
      </c>
      <c r="AN51" s="16">
        <v>1.9</v>
      </c>
    </row>
    <row r="53" spans="1:40">
      <c r="A53" s="1" t="s">
        <v>826</v>
      </c>
    </row>
    <row r="54" spans="1:40">
      <c r="A54" s="107" t="s">
        <v>898</v>
      </c>
    </row>
    <row r="55" spans="1:40" s="10" customFormat="1">
      <c r="A55" s="10" t="s">
        <v>827</v>
      </c>
      <c r="B55" s="10" t="s">
        <v>828</v>
      </c>
      <c r="C55" s="10" t="s">
        <v>829</v>
      </c>
      <c r="D55" s="10">
        <v>38</v>
      </c>
      <c r="E55" s="28">
        <v>7.88</v>
      </c>
      <c r="F55" s="10">
        <v>106</v>
      </c>
      <c r="G55" s="28">
        <v>11.98</v>
      </c>
      <c r="I55" s="13">
        <v>61.762812525892031</v>
      </c>
      <c r="J55" s="13">
        <v>0.81704286073494337</v>
      </c>
      <c r="K55" s="13">
        <v>17.641952839412543</v>
      </c>
      <c r="L55" s="13">
        <v>4.9838463512713949</v>
      </c>
      <c r="M55" s="13">
        <v>1.2065729211621943</v>
      </c>
      <c r="N55" s="13">
        <v>3.6388110976476442</v>
      </c>
      <c r="O55" s="13">
        <v>4.0339446723315788</v>
      </c>
      <c r="P55" s="13">
        <v>5.1437332913954439</v>
      </c>
      <c r="Q55" s="13">
        <v>0.43597360201418112</v>
      </c>
      <c r="R55" s="13">
        <v>6.6262818138048463E-2</v>
      </c>
      <c r="S55" s="13">
        <v>1.1499999999999999</v>
      </c>
      <c r="T55" s="13">
        <v>99.730952979999998</v>
      </c>
      <c r="U55" s="13">
        <f t="shared" ref="U55:U87" si="3">O55+P55</f>
        <v>9.1776779637270227</v>
      </c>
      <c r="V55" s="16">
        <v>89.7</v>
      </c>
      <c r="W55" s="16">
        <v>119.2</v>
      </c>
      <c r="X55" s="16">
        <v>680.4</v>
      </c>
      <c r="Y55" s="16">
        <v>36.9</v>
      </c>
      <c r="Z55" s="16">
        <v>446.1</v>
      </c>
      <c r="AA55" s="16">
        <v>24.8</v>
      </c>
      <c r="AB55" s="16">
        <v>24.3</v>
      </c>
      <c r="AC55" s="16">
        <v>21.1</v>
      </c>
      <c r="AD55" s="16">
        <v>1362.1</v>
      </c>
      <c r="AE55" s="16">
        <v>94.2</v>
      </c>
      <c r="AF55" s="16">
        <v>186.3</v>
      </c>
      <c r="AG55" s="16">
        <v>81.8</v>
      </c>
      <c r="AH55" s="16">
        <v>17.100000000000001</v>
      </c>
      <c r="AI55" s="16">
        <v>88.4</v>
      </c>
      <c r="AJ55" s="16">
        <v>5.8</v>
      </c>
      <c r="AK55" s="16">
        <v>4.7</v>
      </c>
      <c r="AL55" s="16">
        <v>18.899999999999999</v>
      </c>
      <c r="AM55" s="16">
        <v>6.1</v>
      </c>
      <c r="AN55" s="16">
        <v>10.3</v>
      </c>
    </row>
    <row r="56" spans="1:40" s="10" customFormat="1">
      <c r="A56" s="10" t="s">
        <v>856</v>
      </c>
      <c r="B56" s="10" t="s">
        <v>857</v>
      </c>
      <c r="C56" s="10" t="s">
        <v>829</v>
      </c>
      <c r="D56" s="10">
        <v>38</v>
      </c>
      <c r="E56" s="28">
        <v>7.82</v>
      </c>
      <c r="F56" s="10">
        <v>106</v>
      </c>
      <c r="G56" s="28">
        <v>11.93</v>
      </c>
      <c r="I56" s="13">
        <v>62.060984073469342</v>
      </c>
      <c r="J56" s="13">
        <v>0.77325984836182016</v>
      </c>
      <c r="K56" s="13">
        <v>17.633784996706424</v>
      </c>
      <c r="L56" s="13">
        <v>4.1374116580275899</v>
      </c>
      <c r="M56" s="13">
        <v>1.2676348155020714</v>
      </c>
      <c r="N56" s="13">
        <v>3.2835953313005319</v>
      </c>
      <c r="O56" s="13">
        <v>4.0481990235478138</v>
      </c>
      <c r="P56" s="13">
        <v>5.3300833582221943</v>
      </c>
      <c r="Q56" s="13">
        <v>0.28094347983349538</v>
      </c>
      <c r="R56" s="13">
        <v>7.2482755028708226E-2</v>
      </c>
      <c r="S56" s="13">
        <v>0.61</v>
      </c>
      <c r="T56" s="13">
        <v>98.888379339999986</v>
      </c>
      <c r="U56" s="13">
        <f t="shared" si="3"/>
        <v>9.3782823817700081</v>
      </c>
      <c r="V56" s="16">
        <v>78.7</v>
      </c>
      <c r="W56" s="16">
        <v>132.19999999999999</v>
      </c>
      <c r="X56" s="16">
        <v>711.2</v>
      </c>
      <c r="Y56" s="16">
        <v>32.4</v>
      </c>
      <c r="Z56" s="16">
        <v>548.6</v>
      </c>
      <c r="AA56" s="16">
        <v>22.3</v>
      </c>
      <c r="AB56" s="16">
        <v>24.5</v>
      </c>
      <c r="AC56" s="16">
        <v>19</v>
      </c>
      <c r="AD56" s="16">
        <v>1660</v>
      </c>
      <c r="AE56" s="16">
        <v>98.7</v>
      </c>
      <c r="AF56" s="16">
        <v>192.1</v>
      </c>
      <c r="AG56" s="16">
        <v>82.2</v>
      </c>
      <c r="AH56" s="16">
        <v>9.6</v>
      </c>
      <c r="AI56" s="16">
        <v>78.8</v>
      </c>
      <c r="AJ56" s="16">
        <v>4.8</v>
      </c>
      <c r="AK56" s="16">
        <v>4.3</v>
      </c>
      <c r="AL56" s="16">
        <v>19.8</v>
      </c>
      <c r="AM56" s="16">
        <v>4.7</v>
      </c>
      <c r="AN56" s="16">
        <v>10.199999999999999</v>
      </c>
    </row>
    <row r="57" spans="1:40" s="10" customFormat="1">
      <c r="A57" s="26" t="s">
        <v>854</v>
      </c>
      <c r="B57" s="26" t="s">
        <v>855</v>
      </c>
      <c r="C57" s="10" t="s">
        <v>840</v>
      </c>
      <c r="D57" s="14">
        <v>38</v>
      </c>
      <c r="E57" s="28">
        <v>16.600000000000001</v>
      </c>
      <c r="F57" s="14">
        <v>106</v>
      </c>
      <c r="G57" s="28">
        <v>31.7</v>
      </c>
      <c r="H57" s="14"/>
      <c r="I57" s="115">
        <v>63.09</v>
      </c>
      <c r="J57" s="115">
        <v>0.71360808709175738</v>
      </c>
      <c r="K57" s="115">
        <v>17.685069984447903</v>
      </c>
      <c r="L57" s="115">
        <v>4.4057542768273716</v>
      </c>
      <c r="M57" s="115">
        <v>1.3548211508553656</v>
      </c>
      <c r="N57" s="115">
        <v>3.2784603421461895</v>
      </c>
      <c r="O57" s="115">
        <v>3.3405132192846034</v>
      </c>
      <c r="P57" s="115">
        <v>5.4916796267496109</v>
      </c>
      <c r="Q57" s="115">
        <v>0.28958009331259721</v>
      </c>
      <c r="R57" s="115">
        <v>0.10342146189735615</v>
      </c>
      <c r="S57" s="202">
        <v>3.3</v>
      </c>
      <c r="T57" s="115">
        <v>99.75</v>
      </c>
      <c r="U57" s="13">
        <f t="shared" si="3"/>
        <v>8.8321928460342143</v>
      </c>
      <c r="V57" s="116">
        <v>73</v>
      </c>
      <c r="W57" s="116">
        <v>121</v>
      </c>
      <c r="X57" s="116">
        <v>626</v>
      </c>
      <c r="Y57" s="116">
        <v>31</v>
      </c>
      <c r="Z57" s="116">
        <v>524</v>
      </c>
      <c r="AA57" s="116">
        <v>25</v>
      </c>
      <c r="AB57" s="116">
        <v>28</v>
      </c>
      <c r="AC57" s="116">
        <v>23</v>
      </c>
      <c r="AD57" s="116">
        <v>1510</v>
      </c>
      <c r="AE57" s="116">
        <v>102</v>
      </c>
      <c r="AF57" s="116">
        <v>190</v>
      </c>
      <c r="AG57" s="116">
        <v>86</v>
      </c>
      <c r="AH57" s="116">
        <v>10</v>
      </c>
      <c r="AI57" s="116">
        <v>69</v>
      </c>
      <c r="AJ57" s="116">
        <v>5</v>
      </c>
      <c r="AK57" s="116">
        <v>5</v>
      </c>
      <c r="AL57" s="116">
        <v>20</v>
      </c>
      <c r="AM57" s="116">
        <v>10</v>
      </c>
      <c r="AN57" s="16"/>
    </row>
    <row r="58" spans="1:40" s="10" customFormat="1">
      <c r="A58" s="10" t="s">
        <v>858</v>
      </c>
      <c r="B58" s="10" t="s">
        <v>859</v>
      </c>
      <c r="C58" s="10" t="s">
        <v>829</v>
      </c>
      <c r="D58" s="10">
        <v>38</v>
      </c>
      <c r="E58" s="28">
        <v>7.78</v>
      </c>
      <c r="F58" s="10">
        <v>106</v>
      </c>
      <c r="G58" s="28">
        <v>11.83</v>
      </c>
      <c r="I58" s="13">
        <v>63.492443127276708</v>
      </c>
      <c r="J58" s="13">
        <v>0.80597859540967054</v>
      </c>
      <c r="K58" s="13">
        <v>17.267330217041724</v>
      </c>
      <c r="L58" s="13">
        <v>3.8154210849368475</v>
      </c>
      <c r="M58" s="13">
        <v>1.0559388612324292</v>
      </c>
      <c r="N58" s="13">
        <v>4.2380157059865953</v>
      </c>
      <c r="O58" s="13">
        <v>3.981533855626445</v>
      </c>
      <c r="P58" s="13">
        <v>4.9563941059849803</v>
      </c>
      <c r="Q58" s="13">
        <v>0.25140049133490433</v>
      </c>
      <c r="R58" s="13">
        <v>4.0579875169683789E-2</v>
      </c>
      <c r="S58" s="13">
        <v>1.6</v>
      </c>
      <c r="T58" s="13">
        <v>99.905035919999989</v>
      </c>
      <c r="U58" s="13">
        <f t="shared" si="3"/>
        <v>8.9379279616114253</v>
      </c>
      <c r="V58" s="16">
        <v>65.2</v>
      </c>
      <c r="W58" s="16">
        <v>195.7</v>
      </c>
      <c r="X58" s="16">
        <v>710.1</v>
      </c>
      <c r="Y58" s="16">
        <v>29.8</v>
      </c>
      <c r="Z58" s="16">
        <v>430.6</v>
      </c>
      <c r="AA58" s="16">
        <v>34.799999999999997</v>
      </c>
      <c r="AB58" s="16">
        <v>25.2</v>
      </c>
      <c r="AC58" s="16">
        <v>38.799999999999997</v>
      </c>
      <c r="AD58" s="16">
        <v>1174.7</v>
      </c>
      <c r="AE58" s="16">
        <v>80</v>
      </c>
      <c r="AF58" s="16">
        <v>155.69999999999999</v>
      </c>
      <c r="AG58" s="16">
        <v>60.5</v>
      </c>
      <c r="AH58" s="16">
        <v>23</v>
      </c>
      <c r="AI58" s="16">
        <v>82.2</v>
      </c>
      <c r="AJ58" s="16">
        <v>11.3</v>
      </c>
      <c r="AK58" s="16">
        <v>8.8000000000000007</v>
      </c>
      <c r="AL58" s="16">
        <v>20.399999999999999</v>
      </c>
      <c r="AM58" s="16">
        <v>11</v>
      </c>
      <c r="AN58" s="16">
        <v>8.1999999999999993</v>
      </c>
    </row>
    <row r="59" spans="1:40" s="10" customFormat="1">
      <c r="A59" s="10" t="s">
        <v>860</v>
      </c>
      <c r="B59" s="10" t="s">
        <v>861</v>
      </c>
      <c r="C59" s="10" t="s">
        <v>829</v>
      </c>
      <c r="D59" s="10">
        <v>38</v>
      </c>
      <c r="E59" s="28">
        <v>7.74</v>
      </c>
      <c r="F59" s="10">
        <v>106</v>
      </c>
      <c r="G59" s="28">
        <v>11.8</v>
      </c>
      <c r="I59" s="13">
        <v>63.553426894289096</v>
      </c>
      <c r="J59" s="13">
        <v>0.81172284364251479</v>
      </c>
      <c r="K59" s="13">
        <v>17.387632133046843</v>
      </c>
      <c r="L59" s="13">
        <v>4.7150272283526853</v>
      </c>
      <c r="M59" s="13">
        <v>1.0931122526865082</v>
      </c>
      <c r="N59" s="13">
        <v>4.2015402401361586</v>
      </c>
      <c r="O59" s="13">
        <v>3.8369632614202076</v>
      </c>
      <c r="P59" s="13">
        <v>3.8606253682288725</v>
      </c>
      <c r="Q59" s="13">
        <v>0.29395578295566843</v>
      </c>
      <c r="R59" s="13">
        <v>7.5388101118223902E-2</v>
      </c>
      <c r="S59" s="13">
        <v>1.5980006058767811</v>
      </c>
      <c r="T59" s="13">
        <v>99.829394105876759</v>
      </c>
      <c r="U59" s="13">
        <f t="shared" si="3"/>
        <v>7.6975886296490801</v>
      </c>
      <c r="V59" s="16">
        <v>67</v>
      </c>
      <c r="W59" s="16">
        <v>132.30000000000001</v>
      </c>
      <c r="X59" s="16">
        <v>911</v>
      </c>
      <c r="Y59" s="16">
        <v>27.2</v>
      </c>
      <c r="Z59" s="16">
        <v>326.89999999999998</v>
      </c>
      <c r="AA59" s="16">
        <v>27.9</v>
      </c>
      <c r="AB59" s="16">
        <v>20.100000000000001</v>
      </c>
      <c r="AC59" s="16">
        <v>27.4</v>
      </c>
      <c r="AD59" s="16">
        <v>1161.3</v>
      </c>
      <c r="AE59" s="16">
        <v>68.400000000000006</v>
      </c>
      <c r="AF59" s="16">
        <v>131.9</v>
      </c>
      <c r="AG59" s="16">
        <v>53.4</v>
      </c>
      <c r="AH59" s="16">
        <v>31.2</v>
      </c>
      <c r="AI59" s="16">
        <v>92.7</v>
      </c>
      <c r="AJ59" s="16">
        <v>7.1</v>
      </c>
      <c r="AK59" s="16">
        <v>13.2</v>
      </c>
      <c r="AL59" s="16">
        <v>19.5</v>
      </c>
      <c r="AM59" s="16">
        <v>16.5</v>
      </c>
      <c r="AN59" s="16">
        <v>9.1999999999999993</v>
      </c>
    </row>
    <row r="60" spans="1:40" s="10" customFormat="1">
      <c r="A60" s="26" t="s">
        <v>851</v>
      </c>
      <c r="B60" s="26" t="s">
        <v>852</v>
      </c>
      <c r="C60" s="10" t="s">
        <v>853</v>
      </c>
      <c r="D60" s="14">
        <v>38</v>
      </c>
      <c r="E60" s="28">
        <v>13.25</v>
      </c>
      <c r="F60" s="14">
        <v>106</v>
      </c>
      <c r="G60" s="28">
        <v>36.233333333333334</v>
      </c>
      <c r="H60" s="14"/>
      <c r="I60" s="115">
        <v>63.85</v>
      </c>
      <c r="J60" s="115">
        <v>0.68186292834890971</v>
      </c>
      <c r="K60" s="115">
        <v>17.459823468328139</v>
      </c>
      <c r="L60" s="115">
        <v>4.0498525441329178</v>
      </c>
      <c r="M60" s="115">
        <v>0.91948182762201447</v>
      </c>
      <c r="N60" s="115">
        <v>2.8617580477673936</v>
      </c>
      <c r="O60" s="115">
        <v>3.6675960539979227</v>
      </c>
      <c r="P60" s="115">
        <v>5.6615285565939777</v>
      </c>
      <c r="Q60" s="115">
        <v>0.27894392523364486</v>
      </c>
      <c r="R60" s="115">
        <v>6.1987538940809966E-2</v>
      </c>
      <c r="S60" s="202">
        <v>3.19</v>
      </c>
      <c r="T60" s="115">
        <v>99.49</v>
      </c>
      <c r="U60" s="13">
        <f t="shared" si="3"/>
        <v>9.3291246105919008</v>
      </c>
      <c r="V60" s="116">
        <v>74</v>
      </c>
      <c r="W60" s="116">
        <v>131</v>
      </c>
      <c r="X60" s="116">
        <v>439</v>
      </c>
      <c r="Y60" s="116">
        <v>31</v>
      </c>
      <c r="Z60" s="116">
        <v>513</v>
      </c>
      <c r="AA60" s="116">
        <v>27</v>
      </c>
      <c r="AB60" s="116">
        <v>26</v>
      </c>
      <c r="AC60" s="116">
        <v>26</v>
      </c>
      <c r="AD60" s="116">
        <v>1560</v>
      </c>
      <c r="AE60" s="116">
        <v>104</v>
      </c>
      <c r="AF60" s="116">
        <v>188</v>
      </c>
      <c r="AG60" s="116">
        <v>92</v>
      </c>
      <c r="AH60" s="116">
        <v>9</v>
      </c>
      <c r="AI60" s="116">
        <v>66</v>
      </c>
      <c r="AJ60" s="116">
        <v>7</v>
      </c>
      <c r="AK60" s="116">
        <v>4</v>
      </c>
      <c r="AL60" s="116">
        <v>18</v>
      </c>
      <c r="AM60" s="116">
        <v>10</v>
      </c>
      <c r="AN60" s="16"/>
    </row>
    <row r="61" spans="1:40" s="10" customFormat="1">
      <c r="A61" s="26" t="s">
        <v>849</v>
      </c>
      <c r="B61" s="26" t="s">
        <v>850</v>
      </c>
      <c r="C61" s="10" t="s">
        <v>834</v>
      </c>
      <c r="D61" s="14">
        <v>38</v>
      </c>
      <c r="E61" s="28">
        <v>9.2333333333333325</v>
      </c>
      <c r="F61" s="14">
        <v>106</v>
      </c>
      <c r="G61" s="28">
        <v>16.3</v>
      </c>
      <c r="H61" s="14"/>
      <c r="I61" s="115">
        <v>64.28</v>
      </c>
      <c r="J61" s="115">
        <v>0.73898393002440999</v>
      </c>
      <c r="K61" s="115">
        <v>17.310445484133442</v>
      </c>
      <c r="L61" s="115">
        <v>3.8670117982099264</v>
      </c>
      <c r="M61" s="115">
        <v>1.0325528885272579</v>
      </c>
      <c r="N61" s="115">
        <v>2.9458126525630592</v>
      </c>
      <c r="O61" s="115">
        <v>3.8265195280716022</v>
      </c>
      <c r="P61" s="115">
        <v>5.1627644426362895</v>
      </c>
      <c r="Q61" s="115">
        <v>0.31381509357200976</v>
      </c>
      <c r="R61" s="115">
        <v>5.0615337672904798E-2</v>
      </c>
      <c r="S61" s="115">
        <v>1.21</v>
      </c>
      <c r="T61" s="115">
        <v>99.53</v>
      </c>
      <c r="U61" s="13">
        <f t="shared" si="3"/>
        <v>8.9892839707078913</v>
      </c>
      <c r="V61" s="116">
        <v>77</v>
      </c>
      <c r="W61" s="116">
        <v>126</v>
      </c>
      <c r="X61" s="116">
        <v>659</v>
      </c>
      <c r="Y61" s="116">
        <v>30</v>
      </c>
      <c r="Z61" s="116">
        <v>528</v>
      </c>
      <c r="AA61" s="116">
        <v>25</v>
      </c>
      <c r="AB61" s="116">
        <v>25</v>
      </c>
      <c r="AC61" s="116">
        <v>21</v>
      </c>
      <c r="AD61" s="116">
        <v>1720</v>
      </c>
      <c r="AE61" s="116">
        <v>101</v>
      </c>
      <c r="AF61" s="116">
        <v>183</v>
      </c>
      <c r="AG61" s="116">
        <v>92</v>
      </c>
      <c r="AH61" s="116">
        <v>11</v>
      </c>
      <c r="AI61" s="116">
        <v>76</v>
      </c>
      <c r="AJ61" s="116">
        <v>6</v>
      </c>
      <c r="AK61" s="116">
        <v>6</v>
      </c>
      <c r="AL61" s="116">
        <v>21</v>
      </c>
      <c r="AM61" s="116">
        <v>9</v>
      </c>
      <c r="AN61" s="16"/>
    </row>
    <row r="62" spans="1:40" s="10" customFormat="1">
      <c r="A62" s="10" t="s">
        <v>846</v>
      </c>
      <c r="B62" s="26" t="s">
        <v>847</v>
      </c>
      <c r="C62" s="10" t="s">
        <v>848</v>
      </c>
      <c r="D62" s="14">
        <v>38</v>
      </c>
      <c r="E62" s="28">
        <v>6.6</v>
      </c>
      <c r="F62" s="14">
        <v>106</v>
      </c>
      <c r="G62" s="28">
        <v>16.5</v>
      </c>
      <c r="H62" s="14"/>
      <c r="I62" s="115">
        <v>65.78</v>
      </c>
      <c r="J62" s="115">
        <v>0.70481812577065339</v>
      </c>
      <c r="K62" s="115">
        <v>16.3436087135224</v>
      </c>
      <c r="L62" s="115">
        <v>4.1267612001644061</v>
      </c>
      <c r="M62" s="115">
        <v>0.960187011919441</v>
      </c>
      <c r="N62" s="115">
        <v>2.4311117961364568</v>
      </c>
      <c r="O62" s="115">
        <v>3.4832316070694618</v>
      </c>
      <c r="P62" s="115">
        <v>5.2299547883271682</v>
      </c>
      <c r="Q62" s="115">
        <v>0.27579839704069053</v>
      </c>
      <c r="R62" s="115">
        <v>7.1503288121660513E-2</v>
      </c>
      <c r="S62" s="115">
        <v>2.09</v>
      </c>
      <c r="T62" s="115">
        <v>99.41</v>
      </c>
      <c r="U62" s="13">
        <f t="shared" si="3"/>
        <v>8.7131863953966295</v>
      </c>
      <c r="V62" s="116">
        <v>72</v>
      </c>
      <c r="W62" s="116">
        <v>115</v>
      </c>
      <c r="X62" s="116">
        <v>515</v>
      </c>
      <c r="Y62" s="116">
        <v>30</v>
      </c>
      <c r="Z62" s="116">
        <v>460</v>
      </c>
      <c r="AA62" s="116">
        <v>23</v>
      </c>
      <c r="AB62" s="116">
        <v>43</v>
      </c>
      <c r="AC62" s="116">
        <v>19</v>
      </c>
      <c r="AD62" s="116">
        <v>1410</v>
      </c>
      <c r="AE62" s="116">
        <v>105</v>
      </c>
      <c r="AF62" s="116">
        <v>196</v>
      </c>
      <c r="AG62" s="116">
        <v>89</v>
      </c>
      <c r="AH62" s="116">
        <v>4</v>
      </c>
      <c r="AI62" s="116">
        <v>63</v>
      </c>
      <c r="AJ62" s="116">
        <v>6</v>
      </c>
      <c r="AK62" s="116" t="s">
        <v>837</v>
      </c>
      <c r="AL62" s="116">
        <v>18</v>
      </c>
      <c r="AM62" s="116">
        <v>6</v>
      </c>
      <c r="AN62" s="16"/>
    </row>
    <row r="63" spans="1:40" s="10" customFormat="1">
      <c r="A63" s="26" t="s">
        <v>843</v>
      </c>
      <c r="B63" s="26" t="s">
        <v>844</v>
      </c>
      <c r="C63" s="10" t="s">
        <v>845</v>
      </c>
      <c r="D63" s="14">
        <v>38</v>
      </c>
      <c r="E63" s="28">
        <v>17</v>
      </c>
      <c r="F63" s="14">
        <v>106</v>
      </c>
      <c r="G63" s="28">
        <v>30.766666666666666</v>
      </c>
      <c r="H63" s="14"/>
      <c r="I63" s="115">
        <v>66.540000000000006</v>
      </c>
      <c r="J63" s="115">
        <v>0.56626143525106731</v>
      </c>
      <c r="K63" s="115">
        <v>16.482252490343566</v>
      </c>
      <c r="L63" s="115">
        <v>3.3874568001626346</v>
      </c>
      <c r="M63" s="115">
        <v>0.65726773734498878</v>
      </c>
      <c r="N63" s="115">
        <v>2.0830331368164261</v>
      </c>
      <c r="O63" s="115">
        <v>3.9941654807887779</v>
      </c>
      <c r="P63" s="115">
        <v>5.460378125635291</v>
      </c>
      <c r="Q63" s="115">
        <v>0.25279528359422643</v>
      </c>
      <c r="R63" s="115">
        <v>6.0670868062614347E-2</v>
      </c>
      <c r="S63" s="115">
        <v>1.1000000000000001</v>
      </c>
      <c r="T63" s="115">
        <v>99.48</v>
      </c>
      <c r="U63" s="13">
        <f t="shared" si="3"/>
        <v>9.4545436064240693</v>
      </c>
      <c r="V63" s="116">
        <v>65</v>
      </c>
      <c r="W63" s="116">
        <v>168</v>
      </c>
      <c r="X63" s="116">
        <v>426</v>
      </c>
      <c r="Y63" s="116">
        <v>34</v>
      </c>
      <c r="Z63" s="116">
        <v>445</v>
      </c>
      <c r="AA63" s="116">
        <v>33</v>
      </c>
      <c r="AB63" s="116">
        <v>28</v>
      </c>
      <c r="AC63" s="116">
        <v>25</v>
      </c>
      <c r="AD63" s="116">
        <v>1200</v>
      </c>
      <c r="AE63" s="116">
        <v>107</v>
      </c>
      <c r="AF63" s="116">
        <v>186</v>
      </c>
      <c r="AG63" s="116">
        <v>83</v>
      </c>
      <c r="AH63" s="116">
        <v>6</v>
      </c>
      <c r="AI63" s="116">
        <v>50</v>
      </c>
      <c r="AJ63" s="116">
        <v>7</v>
      </c>
      <c r="AK63" s="116">
        <v>4</v>
      </c>
      <c r="AL63" s="116">
        <v>19</v>
      </c>
      <c r="AM63" s="116">
        <v>8</v>
      </c>
      <c r="AN63" s="16"/>
    </row>
    <row r="64" spans="1:40" s="10" customFormat="1">
      <c r="A64" s="26" t="s">
        <v>865</v>
      </c>
      <c r="B64" s="10" t="s">
        <v>866</v>
      </c>
      <c r="C64" s="10" t="s">
        <v>867</v>
      </c>
      <c r="D64" s="10">
        <v>38</v>
      </c>
      <c r="E64" s="28">
        <v>23.35</v>
      </c>
      <c r="F64" s="10">
        <v>106</v>
      </c>
      <c r="G64" s="28">
        <v>18.38</v>
      </c>
      <c r="I64" s="13">
        <v>73.705381732276933</v>
      </c>
      <c r="J64" s="13">
        <v>0.250746665480167</v>
      </c>
      <c r="K64" s="13">
        <v>13.744292646099948</v>
      </c>
      <c r="L64" s="13">
        <v>1.1563186355468893</v>
      </c>
      <c r="M64" s="13">
        <v>0.15247604548816099</v>
      </c>
      <c r="N64" s="13">
        <v>0.42242571048925798</v>
      </c>
      <c r="O64" s="13">
        <v>3.4445267106061728</v>
      </c>
      <c r="P64" s="13">
        <v>6.3358620307132298</v>
      </c>
      <c r="Q64" s="13">
        <v>4.4941262119512701E-2</v>
      </c>
      <c r="R64" s="13">
        <v>2.8940440809204399E-2</v>
      </c>
      <c r="S64" s="13">
        <v>0.68766194937229996</v>
      </c>
      <c r="T64" s="13">
        <v>99.285911879629467</v>
      </c>
      <c r="U64" s="13">
        <f t="shared" si="3"/>
        <v>9.7803887413194026</v>
      </c>
      <c r="V64" s="16">
        <v>29</v>
      </c>
      <c r="W64" s="16">
        <v>156.5</v>
      </c>
      <c r="X64" s="16">
        <v>20.6</v>
      </c>
      <c r="Y64" s="16">
        <v>27.4</v>
      </c>
      <c r="Z64" s="16">
        <v>260.8</v>
      </c>
      <c r="AA64" s="16">
        <v>29.5</v>
      </c>
      <c r="AB64" s="16">
        <v>31.7</v>
      </c>
      <c r="AC64" s="16">
        <v>20.3</v>
      </c>
      <c r="AD64" s="16">
        <v>146.69999999999999</v>
      </c>
      <c r="AE64" s="16">
        <v>83.1</v>
      </c>
      <c r="AF64" s="16">
        <v>165</v>
      </c>
      <c r="AG64" s="16">
        <v>61.6</v>
      </c>
      <c r="AH64" s="16">
        <v>4.3</v>
      </c>
      <c r="AI64" s="16">
        <v>9.1000000000000014</v>
      </c>
      <c r="AJ64" s="16">
        <v>4.4000000000000004</v>
      </c>
      <c r="AK64" s="16">
        <v>5.4</v>
      </c>
      <c r="AL64" s="16">
        <v>18.3</v>
      </c>
      <c r="AM64" s="16">
        <v>3.6</v>
      </c>
      <c r="AN64" s="16">
        <v>4</v>
      </c>
    </row>
    <row r="65" spans="1:40" s="10" customFormat="1">
      <c r="A65" s="26" t="s">
        <v>832</v>
      </c>
      <c r="B65" s="26" t="s">
        <v>833</v>
      </c>
      <c r="C65" s="10" t="s">
        <v>834</v>
      </c>
      <c r="D65" s="14">
        <v>38</v>
      </c>
      <c r="E65" s="28">
        <v>9.3000000000000007</v>
      </c>
      <c r="F65" s="14">
        <v>106</v>
      </c>
      <c r="G65" s="28">
        <v>16.333333333333332</v>
      </c>
      <c r="H65" s="14"/>
      <c r="I65" s="115">
        <v>73.73</v>
      </c>
      <c r="J65" s="115">
        <v>0.21684759054793104</v>
      </c>
      <c r="K65" s="115">
        <v>12.701073160664533</v>
      </c>
      <c r="L65" s="115">
        <v>1.3423898462490973</v>
      </c>
      <c r="M65" s="115">
        <v>0.18586936332679807</v>
      </c>
      <c r="N65" s="115">
        <v>2.8913012073057476</v>
      </c>
      <c r="O65" s="115">
        <v>3.7793437209782272</v>
      </c>
      <c r="P65" s="115">
        <v>5.1010814157465694</v>
      </c>
      <c r="Q65" s="115">
        <v>9.2934681663399035E-2</v>
      </c>
      <c r="R65" s="115">
        <v>3.0978227221133005E-2</v>
      </c>
      <c r="S65" s="202">
        <v>3.16</v>
      </c>
      <c r="T65" s="115">
        <v>100.07</v>
      </c>
      <c r="U65" s="13">
        <f t="shared" si="3"/>
        <v>8.8804251367247957</v>
      </c>
      <c r="V65" s="116">
        <v>39</v>
      </c>
      <c r="W65" s="116">
        <v>237</v>
      </c>
      <c r="X65" s="116">
        <v>82</v>
      </c>
      <c r="Y65" s="116">
        <v>26</v>
      </c>
      <c r="Z65" s="116">
        <v>202</v>
      </c>
      <c r="AA65" s="116">
        <v>46</v>
      </c>
      <c r="AB65" s="116">
        <v>24</v>
      </c>
      <c r="AC65" s="116">
        <v>52</v>
      </c>
      <c r="AD65" s="116">
        <v>106</v>
      </c>
      <c r="AE65" s="116">
        <v>68</v>
      </c>
      <c r="AF65" s="116">
        <v>108</v>
      </c>
      <c r="AG65" s="116">
        <v>30</v>
      </c>
      <c r="AH65" s="116" t="s">
        <v>166</v>
      </c>
      <c r="AI65" s="116">
        <v>16</v>
      </c>
      <c r="AJ65" s="116">
        <v>8</v>
      </c>
      <c r="AK65" s="116">
        <v>4</v>
      </c>
      <c r="AL65" s="116">
        <v>16</v>
      </c>
      <c r="AM65" s="116">
        <v>7</v>
      </c>
      <c r="AN65" s="16"/>
    </row>
    <row r="66" spans="1:40" s="10" customFormat="1">
      <c r="A66" s="26" t="s">
        <v>838</v>
      </c>
      <c r="B66" s="26" t="s">
        <v>839</v>
      </c>
      <c r="C66" s="10" t="s">
        <v>840</v>
      </c>
      <c r="D66" s="14">
        <v>38</v>
      </c>
      <c r="E66" s="28">
        <v>18</v>
      </c>
      <c r="F66" s="14">
        <v>106</v>
      </c>
      <c r="G66" s="28">
        <v>30.95</v>
      </c>
      <c r="H66" s="14"/>
      <c r="I66" s="115">
        <v>73.8</v>
      </c>
      <c r="J66" s="115">
        <v>0.24701956745623069</v>
      </c>
      <c r="K66" s="115">
        <v>14.306549948506694</v>
      </c>
      <c r="L66" s="115">
        <v>1.5850422245108138</v>
      </c>
      <c r="M66" s="115">
        <v>0.16467971163748715</v>
      </c>
      <c r="N66" s="115">
        <v>0.6895962924819774</v>
      </c>
      <c r="O66" s="115">
        <v>3.4582739443872295</v>
      </c>
      <c r="P66" s="115">
        <v>5.5373553038105054</v>
      </c>
      <c r="Q66" s="115">
        <v>9.2632337796086497E-2</v>
      </c>
      <c r="R66" s="115">
        <v>6.1754891864057672E-2</v>
      </c>
      <c r="S66" s="115">
        <v>2.84</v>
      </c>
      <c r="T66" s="115">
        <v>99.94</v>
      </c>
      <c r="U66" s="13">
        <f t="shared" si="3"/>
        <v>8.9956292481977354</v>
      </c>
      <c r="V66" s="116">
        <v>36</v>
      </c>
      <c r="W66" s="116">
        <v>158</v>
      </c>
      <c r="X66" s="116">
        <v>86</v>
      </c>
      <c r="Y66" s="116">
        <v>27</v>
      </c>
      <c r="Z66" s="116">
        <v>218</v>
      </c>
      <c r="AA66" s="116">
        <v>19</v>
      </c>
      <c r="AB66" s="116">
        <v>23</v>
      </c>
      <c r="AC66" s="116">
        <v>19</v>
      </c>
      <c r="AD66" s="116">
        <v>511</v>
      </c>
      <c r="AE66" s="116">
        <v>66</v>
      </c>
      <c r="AF66" s="116">
        <v>114</v>
      </c>
      <c r="AG66" s="116">
        <v>50</v>
      </c>
      <c r="AH66" s="116">
        <v>5</v>
      </c>
      <c r="AI66" s="116">
        <v>16</v>
      </c>
      <c r="AJ66" s="116">
        <v>5</v>
      </c>
      <c r="AK66" s="116">
        <v>4</v>
      </c>
      <c r="AL66" s="116">
        <v>16</v>
      </c>
      <c r="AM66" s="116">
        <v>6</v>
      </c>
      <c r="AN66" s="16"/>
    </row>
    <row r="67" spans="1:40" s="10" customFormat="1">
      <c r="A67" s="10" t="s">
        <v>830</v>
      </c>
      <c r="B67" s="10" t="s">
        <v>831</v>
      </c>
      <c r="C67" s="10" t="s">
        <v>829</v>
      </c>
      <c r="D67" s="10">
        <v>38</v>
      </c>
      <c r="E67" s="28">
        <v>7.85</v>
      </c>
      <c r="F67" s="10">
        <v>106</v>
      </c>
      <c r="G67" s="28">
        <v>11.97</v>
      </c>
      <c r="I67" s="13">
        <v>74.140637945217975</v>
      </c>
      <c r="J67" s="13">
        <v>0.2164507590308862</v>
      </c>
      <c r="K67" s="13">
        <v>13.064973458403562</v>
      </c>
      <c r="L67" s="13">
        <v>1.3537972633254935</v>
      </c>
      <c r="M67" s="13">
        <v>0.25626625085690374</v>
      </c>
      <c r="N67" s="13">
        <v>1.0925225843649375</v>
      </c>
      <c r="O67" s="13">
        <v>4.0200747774513808</v>
      </c>
      <c r="P67" s="13">
        <v>5.1371759456086892</v>
      </c>
      <c r="Q67" s="13">
        <v>5.3309023477507697E-2</v>
      </c>
      <c r="R67" s="13">
        <v>7.1024952262660548E-2</v>
      </c>
      <c r="S67" s="13">
        <v>0.96</v>
      </c>
      <c r="T67" s="13">
        <v>99.406232960000011</v>
      </c>
      <c r="U67" s="13">
        <f t="shared" si="3"/>
        <v>9.1572507230600699</v>
      </c>
      <c r="V67" s="16">
        <v>41.4</v>
      </c>
      <c r="W67" s="16">
        <v>240.9</v>
      </c>
      <c r="X67" s="16">
        <v>52.5</v>
      </c>
      <c r="Y67" s="16">
        <v>28.7</v>
      </c>
      <c r="Z67" s="16">
        <v>208</v>
      </c>
      <c r="AA67" s="16">
        <v>43.1</v>
      </c>
      <c r="AB67" s="16">
        <v>25.7</v>
      </c>
      <c r="AC67" s="16">
        <v>52.2</v>
      </c>
      <c r="AD67" s="16">
        <v>126.3</v>
      </c>
      <c r="AE67" s="16">
        <v>56.1</v>
      </c>
      <c r="AF67" s="16">
        <v>112.4</v>
      </c>
      <c r="AG67" s="16">
        <v>29.7</v>
      </c>
      <c r="AH67" s="16">
        <v>2.6</v>
      </c>
      <c r="AI67" s="16">
        <v>28.5</v>
      </c>
      <c r="AJ67" s="16">
        <v>9.1</v>
      </c>
      <c r="AK67" s="16">
        <v>3.6</v>
      </c>
      <c r="AL67" s="16">
        <v>17.8</v>
      </c>
      <c r="AM67" s="16">
        <v>2.2999999999999998</v>
      </c>
      <c r="AN67" s="16">
        <v>3.1</v>
      </c>
    </row>
    <row r="68" spans="1:40" s="10" customFormat="1">
      <c r="A68" s="26" t="s">
        <v>835</v>
      </c>
      <c r="B68" s="26" t="s">
        <v>836</v>
      </c>
      <c r="C68" s="10" t="s">
        <v>834</v>
      </c>
      <c r="D68" s="14">
        <v>38</v>
      </c>
      <c r="E68" s="28">
        <v>9.2833333333333332</v>
      </c>
      <c r="F68" s="14">
        <v>106</v>
      </c>
      <c r="G68" s="28">
        <v>16.350000000000001</v>
      </c>
      <c r="H68" s="14"/>
      <c r="I68" s="115">
        <v>74.52</v>
      </c>
      <c r="J68" s="115">
        <v>0.2436566785170137</v>
      </c>
      <c r="K68" s="115">
        <v>13.198070086338243</v>
      </c>
      <c r="L68" s="115">
        <v>1.5533113255459625</v>
      </c>
      <c r="M68" s="115">
        <v>0.2436566785170137</v>
      </c>
      <c r="N68" s="115">
        <v>0.78173184357541892</v>
      </c>
      <c r="O68" s="115">
        <v>3.5736312849162011</v>
      </c>
      <c r="P68" s="115">
        <v>5.6853224987303195</v>
      </c>
      <c r="Q68" s="115">
        <v>0.12182833925850685</v>
      </c>
      <c r="R68" s="115">
        <v>3.0457084814626712E-2</v>
      </c>
      <c r="S68" s="115">
        <v>1.5</v>
      </c>
      <c r="T68" s="115">
        <v>99.95</v>
      </c>
      <c r="U68" s="13">
        <f t="shared" si="3"/>
        <v>9.2589537836465201</v>
      </c>
      <c r="V68" s="116">
        <v>49</v>
      </c>
      <c r="W68" s="116">
        <v>233</v>
      </c>
      <c r="X68" s="116">
        <v>56</v>
      </c>
      <c r="Y68" s="116">
        <v>30</v>
      </c>
      <c r="Z68" s="116">
        <v>212</v>
      </c>
      <c r="AA68" s="116">
        <v>45</v>
      </c>
      <c r="AB68" s="116">
        <v>32</v>
      </c>
      <c r="AC68" s="116">
        <v>52</v>
      </c>
      <c r="AD68" s="116">
        <v>143</v>
      </c>
      <c r="AE68" s="116">
        <v>87</v>
      </c>
      <c r="AF68" s="116">
        <v>136</v>
      </c>
      <c r="AG68" s="116">
        <v>49</v>
      </c>
      <c r="AH68" s="116" t="s">
        <v>166</v>
      </c>
      <c r="AI68" s="116">
        <v>24</v>
      </c>
      <c r="AJ68" s="116">
        <v>8</v>
      </c>
      <c r="AK68" s="116" t="s">
        <v>837</v>
      </c>
      <c r="AL68" s="116">
        <v>18</v>
      </c>
      <c r="AM68" s="116">
        <v>7</v>
      </c>
      <c r="AN68" s="16"/>
    </row>
    <row r="69" spans="1:40" s="10" customFormat="1">
      <c r="A69" s="26" t="s">
        <v>862</v>
      </c>
      <c r="B69" s="10" t="s">
        <v>863</v>
      </c>
      <c r="C69" s="10" t="s">
        <v>864</v>
      </c>
      <c r="D69" s="10">
        <v>38</v>
      </c>
      <c r="E69" s="28">
        <v>20.87</v>
      </c>
      <c r="F69" s="10">
        <v>106</v>
      </c>
      <c r="G69" s="28">
        <v>24.62</v>
      </c>
      <c r="H69" s="14"/>
      <c r="I69" s="13">
        <v>74.592377392025625</v>
      </c>
      <c r="J69" s="13">
        <v>0.2754813440280322</v>
      </c>
      <c r="K69" s="13">
        <v>13.546391185312459</v>
      </c>
      <c r="L69" s="13">
        <v>1.5456352274800778</v>
      </c>
      <c r="M69" s="13">
        <v>5.8944823912862772E-2</v>
      </c>
      <c r="N69" s="13">
        <v>0.77222444563312109</v>
      </c>
      <c r="O69" s="13">
        <v>4.0565459851531926</v>
      </c>
      <c r="P69" s="201">
        <v>5.0858937245900773</v>
      </c>
      <c r="Q69" s="13">
        <v>0.223302658012723</v>
      </c>
      <c r="R69" s="13">
        <v>7.0034051403206898E-2</v>
      </c>
      <c r="S69" s="13">
        <v>0.73469387755137827</v>
      </c>
      <c r="T69" s="13">
        <v>100.22683083755139</v>
      </c>
      <c r="U69" s="13">
        <f t="shared" si="3"/>
        <v>9.1424397097432699</v>
      </c>
      <c r="V69" s="16">
        <v>55.9</v>
      </c>
      <c r="W69" s="16">
        <v>245.8</v>
      </c>
      <c r="X69" s="16">
        <v>74</v>
      </c>
      <c r="Y69" s="16">
        <v>32</v>
      </c>
      <c r="Z69" s="16">
        <v>220.6</v>
      </c>
      <c r="AA69" s="16">
        <v>46.7</v>
      </c>
      <c r="AB69" s="16">
        <v>32.6</v>
      </c>
      <c r="AC69" s="16">
        <v>53.5</v>
      </c>
      <c r="AD69" s="16">
        <v>157.1</v>
      </c>
      <c r="AE69" s="16">
        <v>70.400000000000006</v>
      </c>
      <c r="AF69" s="16">
        <v>122.7</v>
      </c>
      <c r="AG69" s="16">
        <v>36.5</v>
      </c>
      <c r="AH69" s="16">
        <v>6.7</v>
      </c>
      <c r="AI69" s="16">
        <v>19</v>
      </c>
      <c r="AJ69" s="16">
        <v>10.7</v>
      </c>
      <c r="AK69" s="16">
        <v>7.6</v>
      </c>
      <c r="AL69" s="16">
        <v>17.5</v>
      </c>
      <c r="AM69" s="16">
        <v>5</v>
      </c>
      <c r="AN69" s="16">
        <v>3.9</v>
      </c>
    </row>
    <row r="70" spans="1:40" s="10" customFormat="1">
      <c r="A70" s="26" t="s">
        <v>841</v>
      </c>
      <c r="B70" s="26" t="s">
        <v>842</v>
      </c>
      <c r="C70" s="10" t="s">
        <v>834</v>
      </c>
      <c r="D70" s="14">
        <v>38</v>
      </c>
      <c r="E70" s="28">
        <v>9.25</v>
      </c>
      <c r="F70" s="14">
        <v>106</v>
      </c>
      <c r="G70" s="28">
        <v>16.283333333333335</v>
      </c>
      <c r="H70" s="14"/>
      <c r="I70" s="115">
        <v>75.13</v>
      </c>
      <c r="J70" s="115">
        <v>0.3572625983849535</v>
      </c>
      <c r="K70" s="115">
        <v>12.351078401308392</v>
      </c>
      <c r="L70" s="115">
        <v>2.2864806296637026</v>
      </c>
      <c r="M70" s="115">
        <v>0.36747010119595219</v>
      </c>
      <c r="N70" s="115">
        <v>1.2555228457528367</v>
      </c>
      <c r="O70" s="115">
        <v>3.1541183685985894</v>
      </c>
      <c r="P70" s="115">
        <v>4.7566963099253812</v>
      </c>
      <c r="Q70" s="115">
        <v>0.16332004497597874</v>
      </c>
      <c r="R70" s="115">
        <v>4.0830011243994685E-2</v>
      </c>
      <c r="S70" s="115">
        <v>2.0299999999999998</v>
      </c>
      <c r="T70" s="115">
        <v>99.86</v>
      </c>
      <c r="U70" s="13">
        <f t="shared" si="3"/>
        <v>7.9108146785239706</v>
      </c>
      <c r="V70" s="116">
        <v>50</v>
      </c>
      <c r="W70" s="116">
        <v>182</v>
      </c>
      <c r="X70" s="116">
        <v>178</v>
      </c>
      <c r="Y70" s="116">
        <v>23</v>
      </c>
      <c r="Z70" s="116">
        <v>218</v>
      </c>
      <c r="AA70" s="116">
        <v>37</v>
      </c>
      <c r="AB70" s="116">
        <v>25</v>
      </c>
      <c r="AC70" s="116">
        <v>37</v>
      </c>
      <c r="AD70" s="116">
        <v>411</v>
      </c>
      <c r="AE70" s="116">
        <v>66</v>
      </c>
      <c r="AF70" s="116">
        <v>113</v>
      </c>
      <c r="AG70" s="116">
        <v>41</v>
      </c>
      <c r="AH70" s="116">
        <v>5</v>
      </c>
      <c r="AI70" s="116">
        <v>36</v>
      </c>
      <c r="AJ70" s="116">
        <v>6</v>
      </c>
      <c r="AK70" s="116">
        <v>4</v>
      </c>
      <c r="AL70" s="116">
        <v>16</v>
      </c>
      <c r="AM70" s="116">
        <v>6</v>
      </c>
      <c r="AN70" s="16"/>
    </row>
    <row r="71" spans="1:40" s="10" customFormat="1">
      <c r="A71" s="107" t="s">
        <v>868</v>
      </c>
      <c r="E71" s="28"/>
      <c r="G71" s="28"/>
      <c r="I71" s="13"/>
      <c r="J71" s="13"/>
      <c r="K71" s="13"/>
      <c r="L71" s="13"/>
      <c r="M71" s="13"/>
      <c r="N71" s="13"/>
      <c r="O71" s="13"/>
      <c r="P71" s="13"/>
      <c r="Q71" s="13"/>
      <c r="R71" s="13"/>
      <c r="S71" s="13"/>
      <c r="T71" s="13"/>
      <c r="U71" s="13"/>
      <c r="V71" s="16"/>
      <c r="W71" s="16"/>
      <c r="X71" s="16"/>
      <c r="Y71" s="16"/>
      <c r="Z71" s="16"/>
      <c r="AA71" s="16"/>
      <c r="AB71" s="16"/>
      <c r="AC71" s="16"/>
      <c r="AD71" s="16"/>
      <c r="AE71" s="16"/>
      <c r="AF71" s="16"/>
      <c r="AG71" s="16"/>
      <c r="AH71" s="16"/>
      <c r="AI71" s="16"/>
      <c r="AJ71" s="16"/>
      <c r="AK71" s="16"/>
      <c r="AL71" s="16"/>
      <c r="AM71" s="16"/>
      <c r="AN71" s="16"/>
    </row>
    <row r="72" spans="1:40" s="10" customFormat="1">
      <c r="A72" s="10" t="s">
        <v>877</v>
      </c>
      <c r="B72" s="10" t="s">
        <v>878</v>
      </c>
      <c r="C72" s="10" t="s">
        <v>829</v>
      </c>
      <c r="D72" s="10">
        <v>38</v>
      </c>
      <c r="E72" s="28">
        <v>7.84</v>
      </c>
      <c r="F72" s="10">
        <v>106</v>
      </c>
      <c r="G72" s="28">
        <v>11.93</v>
      </c>
      <c r="I72" s="13">
        <v>59.721348842620408</v>
      </c>
      <c r="J72" s="13">
        <v>0.94933511203567689</v>
      </c>
      <c r="K72" s="13">
        <v>17.772513127398863</v>
      </c>
      <c r="L72" s="13">
        <v>5.3514170959989853</v>
      </c>
      <c r="M72" s="13">
        <v>1.9361465086237466</v>
      </c>
      <c r="N72" s="13">
        <v>4.3349222150490032</v>
      </c>
      <c r="O72" s="13">
        <v>3.913321604224377</v>
      </c>
      <c r="P72" s="13">
        <v>4.6069415442953465</v>
      </c>
      <c r="Q72" s="13">
        <v>0.42893798762734769</v>
      </c>
      <c r="R72" s="13">
        <v>0.12734649973609502</v>
      </c>
      <c r="S72" s="13">
        <v>0.83775481709014743</v>
      </c>
      <c r="T72" s="13">
        <v>99.142230537609862</v>
      </c>
      <c r="U72" s="13">
        <f t="shared" si="3"/>
        <v>8.5202631485197244</v>
      </c>
      <c r="V72" s="16">
        <v>91.017450000000011</v>
      </c>
      <c r="W72" s="16">
        <v>103.3605</v>
      </c>
      <c r="X72" s="16">
        <v>824.67630000000008</v>
      </c>
      <c r="Y72" s="16">
        <v>32.312700000000007</v>
      </c>
      <c r="Z72" s="16">
        <v>529.94835</v>
      </c>
      <c r="AA72" s="16">
        <v>20.672100000000004</v>
      </c>
      <c r="AB72" s="16">
        <v>22.378050000000002</v>
      </c>
      <c r="AC72" s="16">
        <v>15.35355</v>
      </c>
      <c r="AD72" s="16">
        <v>1809.3104999999998</v>
      </c>
      <c r="AE72" s="16">
        <v>91.519200000000012</v>
      </c>
      <c r="AF72" s="16">
        <v>178.02089999999998</v>
      </c>
      <c r="AG72" s="16">
        <v>82.487700000000004</v>
      </c>
      <c r="AH72" s="16">
        <v>14.249700000000002</v>
      </c>
      <c r="AI72" s="16">
        <v>109.28115000000001</v>
      </c>
      <c r="AJ72" s="16">
        <v>3.4119000000000006</v>
      </c>
      <c r="AK72" s="16">
        <v>2.7094500000000004</v>
      </c>
      <c r="AL72" s="16">
        <v>18.2637</v>
      </c>
      <c r="AM72" s="16">
        <v>7.0245000000000006</v>
      </c>
      <c r="AN72" s="16">
        <v>11.941650000000001</v>
      </c>
    </row>
    <row r="73" spans="1:40" s="10" customFormat="1">
      <c r="A73" s="10" t="s">
        <v>879</v>
      </c>
      <c r="B73" s="10" t="s">
        <v>878</v>
      </c>
      <c r="C73" s="10" t="s">
        <v>829</v>
      </c>
      <c r="D73" s="10">
        <v>38</v>
      </c>
      <c r="E73" s="28">
        <v>7.84</v>
      </c>
      <c r="F73" s="10">
        <v>106</v>
      </c>
      <c r="G73" s="28">
        <v>11.93</v>
      </c>
      <c r="I73" s="13">
        <v>62.242625265510512</v>
      </c>
      <c r="J73" s="13">
        <v>0.7519598130620907</v>
      </c>
      <c r="K73" s="13">
        <v>17.161859807454189</v>
      </c>
      <c r="L73" s="13">
        <v>3.9702369864717717</v>
      </c>
      <c r="M73" s="13">
        <v>1.5662085988673666</v>
      </c>
      <c r="N73" s="13">
        <v>3.3391269481644077</v>
      </c>
      <c r="O73" s="13">
        <v>3.8708191002945864</v>
      </c>
      <c r="P73" s="13">
        <v>5.2012871110678338</v>
      </c>
      <c r="Q73" s="13">
        <v>0.31863636244964516</v>
      </c>
      <c r="R73" s="13">
        <v>9.5394313939481695E-2</v>
      </c>
      <c r="S73" s="13">
        <v>1.4629156010230613</v>
      </c>
      <c r="T73" s="13">
        <v>98.518154307281876</v>
      </c>
      <c r="U73" s="13">
        <f t="shared" si="3"/>
        <v>9.0721062113624207</v>
      </c>
      <c r="V73" s="16">
        <v>82.287000000000006</v>
      </c>
      <c r="W73" s="16">
        <v>98.744399999999999</v>
      </c>
      <c r="X73" s="16">
        <v>667.92959999999994</v>
      </c>
      <c r="Y73" s="16">
        <v>35.523899999999998</v>
      </c>
      <c r="Z73" s="16">
        <v>546.80714999999998</v>
      </c>
      <c r="AA73" s="16">
        <v>22.879800000000003</v>
      </c>
      <c r="AB73" s="16">
        <v>39.236850000000004</v>
      </c>
      <c r="AC73" s="16">
        <v>19.467900000000004</v>
      </c>
      <c r="AD73" s="16">
        <v>2148.6942000000004</v>
      </c>
      <c r="AE73" s="16">
        <v>111.9906</v>
      </c>
      <c r="AF73" s="16">
        <v>210.93570000000003</v>
      </c>
      <c r="AG73" s="16">
        <v>97.941599999999994</v>
      </c>
      <c r="AH73" s="16">
        <v>10.6371</v>
      </c>
      <c r="AI73" s="16">
        <v>74.459700000000012</v>
      </c>
      <c r="AJ73" s="16">
        <v>5.5192500000000004</v>
      </c>
      <c r="AK73" s="16">
        <v>2.7094500000000004</v>
      </c>
      <c r="AL73" s="16">
        <v>18.063000000000002</v>
      </c>
      <c r="AM73" s="16">
        <v>5.2181999999999995</v>
      </c>
      <c r="AN73" s="16">
        <v>8.1283499999999993</v>
      </c>
    </row>
    <row r="74" spans="1:40" s="10" customFormat="1">
      <c r="A74" s="10" t="s">
        <v>874</v>
      </c>
      <c r="B74" s="10" t="s">
        <v>875</v>
      </c>
      <c r="C74" s="10" t="s">
        <v>829</v>
      </c>
      <c r="D74" s="10">
        <v>38</v>
      </c>
      <c r="E74" s="28">
        <v>7.74</v>
      </c>
      <c r="F74" s="10">
        <v>106</v>
      </c>
      <c r="G74" s="28">
        <v>11.8</v>
      </c>
      <c r="I74" s="13">
        <v>61.833964306099453</v>
      </c>
      <c r="J74" s="13">
        <v>0.79580533358440064</v>
      </c>
      <c r="K74" s="13">
        <v>18.066810305179342</v>
      </c>
      <c r="L74" s="13">
        <v>4.1592351261458198</v>
      </c>
      <c r="M74" s="13">
        <v>1.9238385510451117</v>
      </c>
      <c r="N74" s="13">
        <v>4.4645953383525878</v>
      </c>
      <c r="O74" s="13">
        <v>3.3751018138604829</v>
      </c>
      <c r="P74" s="13">
        <v>4.2320882545955918</v>
      </c>
      <c r="Q74" s="13">
        <v>0.2338703926239141</v>
      </c>
      <c r="R74" s="13">
        <v>7.1668098434681332E-2</v>
      </c>
      <c r="S74" s="32">
        <v>4.2736737729300849</v>
      </c>
      <c r="T74" s="13">
        <v>99.156977519921384</v>
      </c>
      <c r="U74" s="13">
        <f t="shared" si="3"/>
        <v>7.6071900684560747</v>
      </c>
      <c r="V74" s="16">
        <v>80.079300000000003</v>
      </c>
      <c r="W74" s="16">
        <v>163.57049999999998</v>
      </c>
      <c r="X74" s="16">
        <v>795.27375000000006</v>
      </c>
      <c r="Y74" s="16">
        <v>25.789950000000001</v>
      </c>
      <c r="Z74" s="16">
        <v>412.33815000000004</v>
      </c>
      <c r="AA74" s="16">
        <v>34.319699999999997</v>
      </c>
      <c r="AB74" s="16">
        <v>25.187850000000005</v>
      </c>
      <c r="AC74" s="16">
        <v>35.222850000000001</v>
      </c>
      <c r="AD74" s="16">
        <v>1211.2245</v>
      </c>
      <c r="AE74" s="16">
        <v>71.348849999999999</v>
      </c>
      <c r="AF74" s="16">
        <v>133.6662</v>
      </c>
      <c r="AG74" s="16">
        <v>55.894950000000009</v>
      </c>
      <c r="AH74" s="16">
        <v>19.066500000000001</v>
      </c>
      <c r="AI74" s="16">
        <v>76.466700000000003</v>
      </c>
      <c r="AJ74" s="16">
        <v>9.13185</v>
      </c>
      <c r="AK74" s="16">
        <v>13.747949999999999</v>
      </c>
      <c r="AL74" s="16">
        <v>19.869300000000003</v>
      </c>
      <c r="AM74" s="16">
        <v>11.339549999999999</v>
      </c>
      <c r="AN74" s="16">
        <v>8.5297499999999999</v>
      </c>
    </row>
    <row r="75" spans="1:40" s="10" customFormat="1">
      <c r="A75" s="10" t="s">
        <v>876</v>
      </c>
      <c r="B75" s="10" t="s">
        <v>875</v>
      </c>
      <c r="C75" s="10" t="s">
        <v>829</v>
      </c>
      <c r="D75" s="10">
        <v>38</v>
      </c>
      <c r="E75" s="28">
        <v>7.74</v>
      </c>
      <c r="F75" s="10">
        <v>106</v>
      </c>
      <c r="G75" s="28">
        <v>11.8</v>
      </c>
      <c r="I75" s="13">
        <v>63.385514739687366</v>
      </c>
      <c r="J75" s="13">
        <v>0.73610316588652602</v>
      </c>
      <c r="K75" s="13">
        <v>17.487639253620145</v>
      </c>
      <c r="L75" s="13">
        <v>3.4299737828507664</v>
      </c>
      <c r="M75" s="13">
        <v>1.4459670957994855</v>
      </c>
      <c r="N75" s="13">
        <v>3.8211277541680602</v>
      </c>
      <c r="O75" s="13">
        <v>3.4789460603002422</v>
      </c>
      <c r="P75" s="13">
        <v>5.0181342323579194</v>
      </c>
      <c r="Q75" s="13">
        <v>0.20767699812385615</v>
      </c>
      <c r="R75" s="13">
        <v>6.8219932703678418E-2</v>
      </c>
      <c r="S75" s="32">
        <v>3.5153256704980604</v>
      </c>
      <c r="T75" s="13">
        <v>99.07930301549807</v>
      </c>
      <c r="U75" s="13">
        <f t="shared" si="3"/>
        <v>8.4970802926581612</v>
      </c>
      <c r="V75" s="16">
        <v>77.36985</v>
      </c>
      <c r="W75" s="16">
        <v>193.07340000000002</v>
      </c>
      <c r="X75" s="16">
        <v>703.25280000000009</v>
      </c>
      <c r="Y75" s="16">
        <v>25.990649999999999</v>
      </c>
      <c r="Z75" s="16">
        <v>444.14910000000003</v>
      </c>
      <c r="AA75" s="16">
        <v>36.326700000000002</v>
      </c>
      <c r="AB75" s="16">
        <v>27.39555</v>
      </c>
      <c r="AC75" s="16">
        <v>40.14</v>
      </c>
      <c r="AD75" s="16">
        <v>1141.6819500000001</v>
      </c>
      <c r="AE75" s="16">
        <v>70.646400000000014</v>
      </c>
      <c r="AF75" s="16">
        <v>145.80855</v>
      </c>
      <c r="AG75" s="16">
        <v>55.092150000000004</v>
      </c>
      <c r="AH75" s="16">
        <v>14.14935</v>
      </c>
      <c r="AI75" s="16">
        <v>66.331350000000015</v>
      </c>
      <c r="AJ75" s="16">
        <v>11.138850000000001</v>
      </c>
      <c r="AK75" s="16">
        <v>9.0315000000000012</v>
      </c>
      <c r="AL75" s="16">
        <v>18.2637</v>
      </c>
      <c r="AM75" s="16">
        <v>9.0315000000000012</v>
      </c>
      <c r="AN75" s="16">
        <v>6.92415</v>
      </c>
    </row>
    <row r="76" spans="1:40" s="10" customFormat="1">
      <c r="A76" s="10" t="s">
        <v>872</v>
      </c>
      <c r="B76" s="10" t="s">
        <v>870</v>
      </c>
      <c r="C76" s="10" t="s">
        <v>871</v>
      </c>
      <c r="D76" s="10">
        <v>38</v>
      </c>
      <c r="E76" s="28">
        <v>12.09</v>
      </c>
      <c r="F76" s="10">
        <v>106</v>
      </c>
      <c r="G76" s="28">
        <v>21.07</v>
      </c>
      <c r="I76" s="13">
        <v>63.912284931771843</v>
      </c>
      <c r="J76" s="13">
        <v>0.63142732563450488</v>
      </c>
      <c r="K76" s="13">
        <v>17.286448948978027</v>
      </c>
      <c r="L76" s="13">
        <v>3.3076781983566268</v>
      </c>
      <c r="M76" s="13">
        <v>0.95953229960560471</v>
      </c>
      <c r="N76" s="13">
        <v>2.5042552375610287</v>
      </c>
      <c r="O76" s="13">
        <v>4.036632253780752</v>
      </c>
      <c r="P76" s="13">
        <v>5.8517853450498087</v>
      </c>
      <c r="Q76" s="13">
        <v>0.22862145593252006</v>
      </c>
      <c r="R76" s="13">
        <v>8.6956038630294524E-2</v>
      </c>
      <c r="S76" s="13">
        <v>1.0436178753009895</v>
      </c>
      <c r="T76" s="13">
        <v>98.805622035301013</v>
      </c>
      <c r="U76" s="13">
        <f t="shared" si="3"/>
        <v>9.8884175988305607</v>
      </c>
      <c r="V76" s="16">
        <v>80.400000000000006</v>
      </c>
      <c r="W76" s="16">
        <v>124.9</v>
      </c>
      <c r="X76" s="16">
        <v>592.5</v>
      </c>
      <c r="Y76" s="16">
        <v>34.799999999999997</v>
      </c>
      <c r="Z76" s="16">
        <v>599.79999999999995</v>
      </c>
      <c r="AA76" s="16">
        <v>23.2</v>
      </c>
      <c r="AB76" s="16">
        <v>26.6</v>
      </c>
      <c r="AC76" s="16">
        <v>21.4</v>
      </c>
      <c r="AD76" s="16">
        <v>1730</v>
      </c>
      <c r="AE76" s="16">
        <v>104.5</v>
      </c>
      <c r="AF76" s="16">
        <v>207.4</v>
      </c>
      <c r="AG76" s="16">
        <v>89</v>
      </c>
      <c r="AH76" s="16">
        <v>6.4</v>
      </c>
      <c r="AI76" s="16">
        <v>54.2</v>
      </c>
      <c r="AJ76" s="16">
        <v>6</v>
      </c>
      <c r="AK76" s="16">
        <v>1.7</v>
      </c>
      <c r="AL76" s="16">
        <v>18.8</v>
      </c>
      <c r="AM76" s="16">
        <v>4.5</v>
      </c>
      <c r="AN76" s="16">
        <v>8.6999999999999993</v>
      </c>
    </row>
    <row r="77" spans="1:40" s="10" customFormat="1">
      <c r="A77" s="10" t="s">
        <v>869</v>
      </c>
      <c r="B77" s="10" t="s">
        <v>870</v>
      </c>
      <c r="C77" s="10" t="s">
        <v>871</v>
      </c>
      <c r="D77" s="10">
        <v>38</v>
      </c>
      <c r="E77" s="28">
        <v>12.09</v>
      </c>
      <c r="F77" s="10">
        <v>106</v>
      </c>
      <c r="G77" s="28">
        <v>21.07</v>
      </c>
      <c r="I77" s="13">
        <v>64.522752662572898</v>
      </c>
      <c r="J77" s="13">
        <v>0.66036829165637156</v>
      </c>
      <c r="K77" s="13">
        <v>17.368374512316038</v>
      </c>
      <c r="L77" s="13">
        <v>3.4385492091210588</v>
      </c>
      <c r="M77" s="13">
        <v>1.0209358690564878</v>
      </c>
      <c r="N77" s="13">
        <v>2.4087272857136384</v>
      </c>
      <c r="O77" s="13">
        <v>4.0284659504115066</v>
      </c>
      <c r="P77" s="13">
        <v>5.762065400268134</v>
      </c>
      <c r="Q77" s="13">
        <v>0.23021856169940988</v>
      </c>
      <c r="R77" s="13">
        <v>9.2257260530839783E-2</v>
      </c>
      <c r="S77" s="13">
        <v>1.2728186233463803</v>
      </c>
      <c r="T77" s="13">
        <v>99.532715003346382</v>
      </c>
      <c r="U77" s="13">
        <f t="shared" si="3"/>
        <v>9.7905313506796396</v>
      </c>
      <c r="V77" s="16">
        <v>73.900000000000006</v>
      </c>
      <c r="W77" s="16">
        <v>131.5</v>
      </c>
      <c r="X77" s="16">
        <v>552.79999999999995</v>
      </c>
      <c r="Y77" s="16">
        <v>34.4</v>
      </c>
      <c r="Z77" s="16">
        <v>600.20000000000005</v>
      </c>
      <c r="AA77" s="16">
        <v>24.6</v>
      </c>
      <c r="AB77" s="16">
        <v>25.2</v>
      </c>
      <c r="AC77" s="16">
        <v>21.4</v>
      </c>
      <c r="AD77" s="16">
        <v>1612.4</v>
      </c>
      <c r="AE77" s="16">
        <v>98.3</v>
      </c>
      <c r="AF77" s="16">
        <v>199.7</v>
      </c>
      <c r="AG77" s="16">
        <v>88.7</v>
      </c>
      <c r="AH77" s="16">
        <v>6.1</v>
      </c>
      <c r="AI77" s="16">
        <v>55.9</v>
      </c>
      <c r="AJ77" s="16">
        <v>5.6</v>
      </c>
      <c r="AK77" s="16">
        <v>2.9</v>
      </c>
      <c r="AL77" s="16">
        <v>19</v>
      </c>
      <c r="AM77" s="16">
        <v>4.2</v>
      </c>
      <c r="AN77" s="16">
        <v>7.9</v>
      </c>
    </row>
    <row r="78" spans="1:40" s="10" customFormat="1">
      <c r="A78" s="10" t="s">
        <v>873</v>
      </c>
      <c r="B78" s="10" t="s">
        <v>870</v>
      </c>
      <c r="C78" s="10" t="s">
        <v>871</v>
      </c>
      <c r="D78" s="10">
        <v>38</v>
      </c>
      <c r="E78" s="28">
        <v>12.09</v>
      </c>
      <c r="F78" s="10">
        <v>106</v>
      </c>
      <c r="G78" s="28">
        <v>21.07</v>
      </c>
      <c r="I78" s="13">
        <v>65.09973965076226</v>
      </c>
      <c r="J78" s="13">
        <v>0.642988500235814</v>
      </c>
      <c r="K78" s="13">
        <v>17.120009481308163</v>
      </c>
      <c r="L78" s="13">
        <v>3.3131761539132354</v>
      </c>
      <c r="M78" s="13">
        <v>0.96552821904862973</v>
      </c>
      <c r="N78" s="13">
        <v>2.1535746011904138</v>
      </c>
      <c r="O78" s="13">
        <v>3.9744679321700578</v>
      </c>
      <c r="P78" s="13">
        <v>6.0782842841709082</v>
      </c>
      <c r="Q78" s="13">
        <v>0.22204340919305107</v>
      </c>
      <c r="R78" s="13">
        <v>8.4667812567380318E-2</v>
      </c>
      <c r="S78" s="13">
        <v>1.1951932445599056</v>
      </c>
      <c r="T78" s="13">
        <v>99.654480044559904</v>
      </c>
      <c r="U78" s="13">
        <f t="shared" si="3"/>
        <v>10.052752216340966</v>
      </c>
      <c r="V78" s="16">
        <v>74.3</v>
      </c>
      <c r="W78" s="16">
        <v>143.80000000000001</v>
      </c>
      <c r="X78" s="16">
        <v>478.2</v>
      </c>
      <c r="Y78" s="16">
        <v>35.700000000000003</v>
      </c>
      <c r="Z78" s="16">
        <v>590.5</v>
      </c>
      <c r="AA78" s="16">
        <v>26</v>
      </c>
      <c r="AB78" s="16">
        <v>28.1</v>
      </c>
      <c r="AC78" s="16">
        <v>23.1</v>
      </c>
      <c r="AD78" s="16">
        <v>1476.3</v>
      </c>
      <c r="AE78" s="16">
        <v>113.7</v>
      </c>
      <c r="AF78" s="16">
        <v>220.6</v>
      </c>
      <c r="AG78" s="16">
        <v>95.5</v>
      </c>
      <c r="AH78" s="16">
        <v>6.1</v>
      </c>
      <c r="AI78" s="16">
        <v>52.4</v>
      </c>
      <c r="AJ78" s="16">
        <v>4.5</v>
      </c>
      <c r="AK78" s="16">
        <v>3.7</v>
      </c>
      <c r="AL78" s="16">
        <v>17.3</v>
      </c>
      <c r="AM78" s="16">
        <v>4.5</v>
      </c>
      <c r="AN78" s="16">
        <v>7.8</v>
      </c>
    </row>
    <row r="79" spans="1:40" s="10" customFormat="1">
      <c r="A79" s="107" t="s">
        <v>880</v>
      </c>
      <c r="E79" s="28"/>
      <c r="G79" s="28"/>
      <c r="H79" s="13"/>
      <c r="I79" s="14"/>
      <c r="J79" s="14"/>
      <c r="K79" s="14"/>
      <c r="L79" s="14"/>
      <c r="M79" s="14"/>
      <c r="N79" s="14"/>
      <c r="O79" s="14"/>
      <c r="P79" s="14"/>
      <c r="Q79" s="14"/>
      <c r="R79" s="14"/>
      <c r="S79" s="14"/>
      <c r="T79" s="14"/>
      <c r="U79" s="13"/>
      <c r="V79" s="16"/>
      <c r="W79" s="16"/>
      <c r="X79" s="16"/>
      <c r="Y79" s="16"/>
      <c r="Z79" s="16"/>
      <c r="AA79" s="16"/>
      <c r="AB79" s="16"/>
      <c r="AC79" s="16"/>
      <c r="AD79" s="16"/>
      <c r="AE79" s="16"/>
      <c r="AF79" s="16"/>
      <c r="AG79" s="16"/>
      <c r="AH79" s="16"/>
      <c r="AI79" s="16"/>
      <c r="AJ79" s="16"/>
      <c r="AK79" s="16"/>
      <c r="AL79" s="16"/>
      <c r="AM79" s="16"/>
      <c r="AN79" s="16"/>
    </row>
    <row r="80" spans="1:40" s="10" customFormat="1">
      <c r="A80" s="26" t="s">
        <v>886</v>
      </c>
      <c r="B80" s="10" t="s">
        <v>885</v>
      </c>
      <c r="C80" s="10" t="s">
        <v>883</v>
      </c>
      <c r="D80" s="10">
        <v>38</v>
      </c>
      <c r="E80" s="28">
        <v>36.61</v>
      </c>
      <c r="F80" s="10">
        <v>105</v>
      </c>
      <c r="G80" s="28">
        <v>46.76</v>
      </c>
      <c r="H80" s="13"/>
      <c r="I80" s="13">
        <v>66.790764180976481</v>
      </c>
      <c r="J80" s="13">
        <v>0.58151091509335262</v>
      </c>
      <c r="K80" s="13">
        <v>15.926856786481682</v>
      </c>
      <c r="L80" s="13">
        <v>3.0284993473149471</v>
      </c>
      <c r="M80" s="13">
        <v>0.68673890377790392</v>
      </c>
      <c r="N80" s="13">
        <v>2.2951433779819155</v>
      </c>
      <c r="O80" s="13">
        <v>3.89275136797685</v>
      </c>
      <c r="P80" s="13">
        <v>5.3793356797211302</v>
      </c>
      <c r="Q80" s="13">
        <v>0.22587090170116764</v>
      </c>
      <c r="R80" s="13">
        <v>4.6586879671971046E-2</v>
      </c>
      <c r="S80" s="13">
        <v>0.60873834069742716</v>
      </c>
      <c r="T80" s="13">
        <v>98.854058340697421</v>
      </c>
      <c r="U80" s="13">
        <f t="shared" si="3"/>
        <v>9.2720870476979798</v>
      </c>
      <c r="V80" s="16">
        <v>70.7</v>
      </c>
      <c r="W80" s="16">
        <v>152.30000000000001</v>
      </c>
      <c r="X80" s="16">
        <v>469.1</v>
      </c>
      <c r="Y80" s="16">
        <v>31.3</v>
      </c>
      <c r="Z80" s="16">
        <v>427.6</v>
      </c>
      <c r="AA80" s="16">
        <v>29</v>
      </c>
      <c r="AB80" s="16">
        <v>32.200000000000003</v>
      </c>
      <c r="AC80" s="16">
        <v>29.2</v>
      </c>
      <c r="AD80" s="16">
        <v>1110.5999999999999</v>
      </c>
      <c r="AE80" s="16">
        <v>83.8</v>
      </c>
      <c r="AF80" s="16">
        <v>166.4</v>
      </c>
      <c r="AG80" s="16">
        <v>67.5</v>
      </c>
      <c r="AH80" s="16">
        <v>6.8</v>
      </c>
      <c r="AI80" s="16">
        <v>50.2</v>
      </c>
      <c r="AJ80" s="16">
        <v>7.1</v>
      </c>
      <c r="AK80" s="16">
        <v>5.4</v>
      </c>
      <c r="AL80" s="16">
        <v>18.399999999999999</v>
      </c>
      <c r="AM80" s="16">
        <v>0.72160775902266217</v>
      </c>
      <c r="AN80" s="16">
        <v>8.5</v>
      </c>
    </row>
    <row r="81" spans="1:40" s="10" customFormat="1">
      <c r="A81" s="10" t="s">
        <v>884</v>
      </c>
      <c r="B81" s="10" t="s">
        <v>885</v>
      </c>
      <c r="C81" s="10" t="s">
        <v>883</v>
      </c>
      <c r="D81" s="10">
        <v>38</v>
      </c>
      <c r="E81" s="28">
        <v>36.67</v>
      </c>
      <c r="F81" s="10">
        <v>105</v>
      </c>
      <c r="G81" s="28">
        <v>46.7</v>
      </c>
      <c r="I81" s="200">
        <v>72.28551636851995</v>
      </c>
      <c r="J81" s="13">
        <v>0.53206019463147403</v>
      </c>
      <c r="K81" s="13">
        <v>13.732429735871937</v>
      </c>
      <c r="L81" s="13">
        <v>2.7606810233050885</v>
      </c>
      <c r="M81" s="13">
        <v>0.67815475872038489</v>
      </c>
      <c r="N81" s="13">
        <v>2.1476125462107341</v>
      </c>
      <c r="O81" s="13">
        <v>3.2003834066720276</v>
      </c>
      <c r="P81" s="13">
        <v>4.6376910001648861</v>
      </c>
      <c r="Q81" s="13">
        <v>0.19154371134948925</v>
      </c>
      <c r="R81" s="13">
        <v>4.437747412732878E-2</v>
      </c>
      <c r="S81" s="13">
        <v>1.6338848995732975</v>
      </c>
      <c r="T81" s="13">
        <v>100.2104502195733</v>
      </c>
      <c r="U81" s="13">
        <f t="shared" si="3"/>
        <v>7.8380744068369133</v>
      </c>
      <c r="V81" s="16">
        <v>49.497200000000007</v>
      </c>
      <c r="W81" s="199">
        <v>114.35560000000001</v>
      </c>
      <c r="X81" s="16">
        <v>435.93680000000001</v>
      </c>
      <c r="Y81" s="16">
        <v>25.501600000000003</v>
      </c>
      <c r="Z81" s="16">
        <v>382.72480000000002</v>
      </c>
      <c r="AA81" s="16">
        <v>25.200400000000002</v>
      </c>
      <c r="AB81" s="16">
        <v>22.288800000000002</v>
      </c>
      <c r="AC81" s="16">
        <v>21.686400000000003</v>
      </c>
      <c r="AD81" s="16">
        <v>1123.2752</v>
      </c>
      <c r="AE81" s="16">
        <v>78.613199999999992</v>
      </c>
      <c r="AF81" s="16">
        <v>145.68039999999999</v>
      </c>
      <c r="AG81" s="16">
        <v>61.244000000000007</v>
      </c>
      <c r="AH81" s="16">
        <v>4.6184000000000003</v>
      </c>
      <c r="AI81" s="16">
        <v>45.782400000000003</v>
      </c>
      <c r="AJ81" s="16">
        <v>6.3251999999999997</v>
      </c>
      <c r="AK81" s="16">
        <v>5.120400000000001</v>
      </c>
      <c r="AL81" s="16">
        <v>14.6584</v>
      </c>
      <c r="AM81" s="16">
        <v>4.016</v>
      </c>
      <c r="AN81" s="16">
        <v>4.9195999999999991</v>
      </c>
    </row>
    <row r="82" spans="1:40" s="10" customFormat="1">
      <c r="A82" s="10" t="s">
        <v>895</v>
      </c>
      <c r="B82" s="10" t="s">
        <v>896</v>
      </c>
      <c r="C82" s="10" t="s">
        <v>897</v>
      </c>
      <c r="D82" s="10">
        <v>38</v>
      </c>
      <c r="E82" s="28">
        <v>31.4</v>
      </c>
      <c r="F82" s="10">
        <v>105</v>
      </c>
      <c r="G82" s="28">
        <v>37.06</v>
      </c>
      <c r="I82" s="13">
        <v>70.663868140579595</v>
      </c>
      <c r="J82" s="13">
        <v>0.39202016139065482</v>
      </c>
      <c r="K82" s="13">
        <v>14.535931690842835</v>
      </c>
      <c r="L82" s="13">
        <v>2.2463523518243202</v>
      </c>
      <c r="M82" s="13">
        <v>0.54836322008245109</v>
      </c>
      <c r="N82" s="13">
        <v>1.0737389763432843</v>
      </c>
      <c r="O82" s="13">
        <v>3.7360289651088077</v>
      </c>
      <c r="P82" s="13">
        <v>5.6143898281475675</v>
      </c>
      <c r="Q82" s="13">
        <v>9.9794302043541602E-2</v>
      </c>
      <c r="R82" s="13">
        <v>0.11133857807005342</v>
      </c>
      <c r="S82" s="13">
        <v>1.2618978944331039</v>
      </c>
      <c r="T82" s="13">
        <v>99.021826214433091</v>
      </c>
      <c r="U82" s="13">
        <f t="shared" si="3"/>
        <v>9.3504187932563756</v>
      </c>
      <c r="V82" s="16">
        <v>56.9</v>
      </c>
      <c r="W82" s="16">
        <v>235.7</v>
      </c>
      <c r="X82" s="16">
        <v>159.80000000000001</v>
      </c>
      <c r="Y82" s="16">
        <v>31.8</v>
      </c>
      <c r="Z82" s="16">
        <v>291.10000000000002</v>
      </c>
      <c r="AA82" s="16">
        <v>45.1</v>
      </c>
      <c r="AB82" s="16">
        <v>36.200000000000003</v>
      </c>
      <c r="AC82" s="16">
        <v>47.9</v>
      </c>
      <c r="AD82" s="16">
        <v>394.1</v>
      </c>
      <c r="AE82" s="16">
        <v>72.7</v>
      </c>
      <c r="AF82" s="16">
        <v>148.30000000000001</v>
      </c>
      <c r="AG82" s="16">
        <v>46.9</v>
      </c>
      <c r="AH82" s="16">
        <v>8.8000000000000007</v>
      </c>
      <c r="AI82" s="16">
        <v>36</v>
      </c>
      <c r="AJ82" s="16">
        <v>10.199999999999999</v>
      </c>
      <c r="AK82" s="16">
        <v>5.5</v>
      </c>
      <c r="AL82" s="16">
        <v>18.399999999999999</v>
      </c>
      <c r="AM82" s="16">
        <v>6.2</v>
      </c>
      <c r="AN82" s="16">
        <v>4.8</v>
      </c>
    </row>
    <row r="83" spans="1:40" s="10" customFormat="1">
      <c r="A83" s="26" t="s">
        <v>889</v>
      </c>
      <c r="B83" s="10" t="s">
        <v>890</v>
      </c>
      <c r="C83" s="10" t="s">
        <v>883</v>
      </c>
      <c r="D83" s="10">
        <v>38</v>
      </c>
      <c r="E83" s="28">
        <v>36.53</v>
      </c>
      <c r="F83" s="10">
        <v>105</v>
      </c>
      <c r="G83" s="28">
        <v>46.76</v>
      </c>
      <c r="H83" s="13"/>
      <c r="I83" s="13">
        <v>71.610092964258783</v>
      </c>
      <c r="J83" s="13">
        <v>0.35634957268397643</v>
      </c>
      <c r="K83" s="13">
        <v>13.96174361320336</v>
      </c>
      <c r="L83" s="13">
        <v>1.7181615098457874</v>
      </c>
      <c r="M83" s="13">
        <v>0.35307504172032872</v>
      </c>
      <c r="N83" s="13">
        <v>1.0570286705453702</v>
      </c>
      <c r="O83" s="13">
        <v>3.9066766473099328</v>
      </c>
      <c r="P83" s="13">
        <v>5.2987654015356256</v>
      </c>
      <c r="Q83" s="13">
        <v>0.11789319017120585</v>
      </c>
      <c r="R83" s="13">
        <v>5.5052422108834181E-2</v>
      </c>
      <c r="S83" s="13">
        <v>0.73741903338321124</v>
      </c>
      <c r="T83" s="13">
        <v>98.434839033383199</v>
      </c>
      <c r="U83" s="13">
        <f t="shared" si="3"/>
        <v>9.2054420488455584</v>
      </c>
      <c r="V83" s="16">
        <v>66.7</v>
      </c>
      <c r="W83" s="16">
        <v>219</v>
      </c>
      <c r="X83" s="16">
        <v>160.9</v>
      </c>
      <c r="Y83" s="16">
        <v>31.8</v>
      </c>
      <c r="Z83" s="16">
        <v>267.3</v>
      </c>
      <c r="AA83" s="16">
        <v>41.5</v>
      </c>
      <c r="AB83" s="16">
        <v>26</v>
      </c>
      <c r="AC83" s="16">
        <v>45</v>
      </c>
      <c r="AD83" s="16">
        <v>375.5</v>
      </c>
      <c r="AE83" s="16">
        <v>73</v>
      </c>
      <c r="AF83" s="16">
        <v>136.5</v>
      </c>
      <c r="AG83" s="16">
        <v>43.1</v>
      </c>
      <c r="AH83" s="16">
        <v>5.3</v>
      </c>
      <c r="AI83" s="16">
        <v>36.4</v>
      </c>
      <c r="AJ83" s="16">
        <v>8.8000000000000007</v>
      </c>
      <c r="AK83" s="16">
        <v>6.3</v>
      </c>
      <c r="AL83" s="16">
        <v>16.899999999999999</v>
      </c>
      <c r="AM83" s="16">
        <v>1.219807889583139</v>
      </c>
      <c r="AN83" s="16">
        <v>4.3</v>
      </c>
    </row>
    <row r="84" spans="1:40" s="10" customFormat="1">
      <c r="A84" s="26" t="s">
        <v>887</v>
      </c>
      <c r="B84" s="10" t="s">
        <v>888</v>
      </c>
      <c r="C84" s="10" t="s">
        <v>883</v>
      </c>
      <c r="D84" s="10">
        <v>38</v>
      </c>
      <c r="E84" s="28">
        <v>36.549999999999997</v>
      </c>
      <c r="F84" s="10">
        <v>105</v>
      </c>
      <c r="G84" s="28">
        <v>46.76</v>
      </c>
      <c r="H84" s="13"/>
      <c r="I84" s="13">
        <v>72.808889407401821</v>
      </c>
      <c r="J84" s="13">
        <v>0.33105362037702768</v>
      </c>
      <c r="K84" s="13">
        <v>13.531739855071645</v>
      </c>
      <c r="L84" s="13">
        <v>1.7243321280639914</v>
      </c>
      <c r="M84" s="13">
        <v>0.35572510534923985</v>
      </c>
      <c r="N84" s="13">
        <v>1.1004369543490387</v>
      </c>
      <c r="O84" s="13">
        <v>3.7373619678951764</v>
      </c>
      <c r="P84" s="13">
        <v>5.1140046152616874</v>
      </c>
      <c r="Q84" s="13">
        <v>8.9894139767978637E-2</v>
      </c>
      <c r="R84" s="13">
        <v>6.3427998349075101E-2</v>
      </c>
      <c r="S84" s="13">
        <v>0.80733579188666305</v>
      </c>
      <c r="T84" s="13">
        <v>98.85686579188669</v>
      </c>
      <c r="U84" s="13">
        <f t="shared" si="3"/>
        <v>8.8513665831568638</v>
      </c>
      <c r="V84" s="16">
        <v>47.2</v>
      </c>
      <c r="W84" s="16">
        <v>203.1</v>
      </c>
      <c r="X84" s="16">
        <v>149.6</v>
      </c>
      <c r="Y84" s="16">
        <v>32.299999999999997</v>
      </c>
      <c r="Z84" s="16">
        <v>258.89999999999998</v>
      </c>
      <c r="AA84" s="16">
        <v>39.4</v>
      </c>
      <c r="AB84" s="16">
        <v>24.6</v>
      </c>
      <c r="AC84" s="16">
        <v>43.9</v>
      </c>
      <c r="AD84" s="16">
        <v>364.1</v>
      </c>
      <c r="AE84" s="16">
        <v>71.2</v>
      </c>
      <c r="AF84" s="16">
        <v>137.4</v>
      </c>
      <c r="AG84" s="16">
        <v>44.1</v>
      </c>
      <c r="AH84" s="16">
        <v>3.3</v>
      </c>
      <c r="AI84" s="16">
        <v>28.9</v>
      </c>
      <c r="AJ84" s="16">
        <v>7.1</v>
      </c>
      <c r="AK84" s="16">
        <v>6.6</v>
      </c>
      <c r="AL84" s="16">
        <v>17</v>
      </c>
      <c r="AM84" s="16">
        <v>1.0099785507787011</v>
      </c>
      <c r="AN84" s="16">
        <v>5.4</v>
      </c>
    </row>
    <row r="85" spans="1:40" s="10" customFormat="1">
      <c r="A85" s="26" t="s">
        <v>891</v>
      </c>
      <c r="B85" s="10" t="s">
        <v>892</v>
      </c>
      <c r="C85" s="10" t="s">
        <v>883</v>
      </c>
      <c r="D85" s="10">
        <v>38</v>
      </c>
      <c r="E85" s="28">
        <v>36.51</v>
      </c>
      <c r="F85" s="10">
        <v>105</v>
      </c>
      <c r="G85" s="28">
        <v>46.77</v>
      </c>
      <c r="H85" s="13"/>
      <c r="I85" s="13">
        <v>73.530405566223081</v>
      </c>
      <c r="J85" s="13">
        <v>0.26624310489214437</v>
      </c>
      <c r="K85" s="13">
        <v>13.59060052923577</v>
      </c>
      <c r="L85" s="13">
        <v>1.2647982144598342</v>
      </c>
      <c r="M85" s="13">
        <v>0.1602895244086909</v>
      </c>
      <c r="N85" s="13">
        <v>0.74010448579433985</v>
      </c>
      <c r="O85" s="13">
        <v>3.9851996849342735</v>
      </c>
      <c r="P85" s="13">
        <v>5.287329320567868</v>
      </c>
      <c r="Q85" s="13">
        <v>5.3923163917652686E-2</v>
      </c>
      <c r="R85" s="13">
        <v>3.9949050490150462E-2</v>
      </c>
      <c r="S85" s="13">
        <v>0.66620264492379577</v>
      </c>
      <c r="T85" s="13">
        <v>98.918842644923799</v>
      </c>
      <c r="U85" s="13">
        <f t="shared" si="3"/>
        <v>9.2725290055021414</v>
      </c>
      <c r="V85" s="16">
        <v>45.4</v>
      </c>
      <c r="W85" s="16">
        <v>226.8</v>
      </c>
      <c r="X85" s="16">
        <v>86.2</v>
      </c>
      <c r="Y85" s="16">
        <v>29.9</v>
      </c>
      <c r="Z85" s="16">
        <v>231.9</v>
      </c>
      <c r="AA85" s="16">
        <v>43.5</v>
      </c>
      <c r="AB85" s="16">
        <v>32.6</v>
      </c>
      <c r="AC85" s="16">
        <v>48.6</v>
      </c>
      <c r="AD85" s="16">
        <v>207.6</v>
      </c>
      <c r="AE85" s="16">
        <v>70.900000000000006</v>
      </c>
      <c r="AF85" s="16">
        <v>120</v>
      </c>
      <c r="AG85" s="16">
        <v>39.6</v>
      </c>
      <c r="AH85" s="16">
        <v>2.2000000000000002</v>
      </c>
      <c r="AI85" s="16">
        <v>22.3</v>
      </c>
      <c r="AJ85" s="16">
        <v>8.6999999999999993</v>
      </c>
      <c r="AK85" s="16">
        <v>2.7</v>
      </c>
      <c r="AL85" s="16">
        <v>17.399999999999999</v>
      </c>
      <c r="AM85" s="16">
        <v>0</v>
      </c>
      <c r="AN85" s="16">
        <v>3.8</v>
      </c>
    </row>
    <row r="86" spans="1:40" s="10" customFormat="1">
      <c r="A86" s="26" t="s">
        <v>893</v>
      </c>
      <c r="B86" s="10" t="s">
        <v>894</v>
      </c>
      <c r="C86" s="10" t="s">
        <v>883</v>
      </c>
      <c r="D86" s="10">
        <v>38</v>
      </c>
      <c r="E86" s="28">
        <v>36.49</v>
      </c>
      <c r="F86" s="10">
        <v>105</v>
      </c>
      <c r="G86" s="28">
        <v>46.79</v>
      </c>
      <c r="H86" s="13"/>
      <c r="I86" s="13">
        <v>74.565539560259154</v>
      </c>
      <c r="J86" s="13">
        <v>0.27677773019634</v>
      </c>
      <c r="K86" s="13">
        <v>13.071916959488902</v>
      </c>
      <c r="L86" s="13">
        <v>1.2300388144991088</v>
      </c>
      <c r="M86" s="13">
        <v>0.25611919765844043</v>
      </c>
      <c r="N86" s="13">
        <v>0.75458861518277354</v>
      </c>
      <c r="O86" s="13">
        <v>3.8031760632081748</v>
      </c>
      <c r="P86" s="13">
        <v>5.0867609024560814</v>
      </c>
      <c r="Q86" s="13">
        <v>7.7466964092584217E-2</v>
      </c>
      <c r="R86" s="13">
        <v>3.954401789868639E-2</v>
      </c>
      <c r="S86" s="13">
        <v>1.2889688249402367</v>
      </c>
      <c r="T86" s="13">
        <v>99.161928824940233</v>
      </c>
      <c r="U86" s="13">
        <f t="shared" si="3"/>
        <v>8.8899369656642566</v>
      </c>
      <c r="V86" s="16">
        <v>50.8</v>
      </c>
      <c r="W86" s="16">
        <v>237.6</v>
      </c>
      <c r="X86" s="16">
        <v>83.8</v>
      </c>
      <c r="Y86" s="16">
        <v>28.6</v>
      </c>
      <c r="Z86" s="16">
        <v>209</v>
      </c>
      <c r="AA86" s="16">
        <v>46.6</v>
      </c>
      <c r="AB86" s="16">
        <v>30.5</v>
      </c>
      <c r="AC86" s="16">
        <v>51.7</v>
      </c>
      <c r="AD86" s="16">
        <v>201</v>
      </c>
      <c r="AE86" s="16">
        <v>68</v>
      </c>
      <c r="AF86" s="16">
        <v>110.9</v>
      </c>
      <c r="AG86" s="16">
        <v>34.799999999999997</v>
      </c>
      <c r="AH86" s="16">
        <v>3.1</v>
      </c>
      <c r="AI86" s="16">
        <v>27.2</v>
      </c>
      <c r="AJ86" s="16">
        <v>6.9</v>
      </c>
      <c r="AK86" s="16">
        <v>5</v>
      </c>
      <c r="AL86" s="16">
        <v>17.8</v>
      </c>
      <c r="AM86" s="16">
        <v>0</v>
      </c>
      <c r="AN86" s="16">
        <v>3.8</v>
      </c>
    </row>
    <row r="87" spans="1:40" s="10" customFormat="1">
      <c r="A87" s="135" t="s">
        <v>881</v>
      </c>
      <c r="B87" s="135" t="s">
        <v>882</v>
      </c>
      <c r="C87" s="135" t="s">
        <v>883</v>
      </c>
      <c r="D87" s="135">
        <v>38</v>
      </c>
      <c r="E87" s="137">
        <v>36.68</v>
      </c>
      <c r="F87" s="135">
        <v>105</v>
      </c>
      <c r="G87" s="137">
        <v>46.61</v>
      </c>
      <c r="H87" s="135"/>
      <c r="I87" s="138">
        <v>76.383961320431624</v>
      </c>
      <c r="J87" s="138">
        <v>0.27659543107008699</v>
      </c>
      <c r="K87" s="138">
        <v>12.08512071502642</v>
      </c>
      <c r="L87" s="138">
        <v>1.4449737302671049</v>
      </c>
      <c r="M87" s="138">
        <v>0.236901020513546</v>
      </c>
      <c r="N87" s="138">
        <v>0.86356855488513495</v>
      </c>
      <c r="O87" s="138">
        <v>3.3793600042591319</v>
      </c>
      <c r="P87" s="138">
        <v>4.6521221512624455</v>
      </c>
      <c r="Q87" s="138">
        <v>0.110275749602755</v>
      </c>
      <c r="R87" s="138">
        <v>4.7104843743837103E-2</v>
      </c>
      <c r="S87" s="138">
        <v>1.4105354810620629</v>
      </c>
      <c r="T87" s="138">
        <v>99.479983521062096</v>
      </c>
      <c r="U87" s="138">
        <f t="shared" si="3"/>
        <v>8.0314821555215765</v>
      </c>
      <c r="V87" s="139">
        <v>35.4</v>
      </c>
      <c r="W87" s="139">
        <v>193.2</v>
      </c>
      <c r="X87" s="139">
        <v>104.3</v>
      </c>
      <c r="Y87" s="139">
        <v>32.700000000000003</v>
      </c>
      <c r="Z87" s="139">
        <v>223.9</v>
      </c>
      <c r="AA87" s="139">
        <v>40.1</v>
      </c>
      <c r="AB87" s="139">
        <v>24.1</v>
      </c>
      <c r="AC87" s="139">
        <v>43.5</v>
      </c>
      <c r="AD87" s="139">
        <v>271.2</v>
      </c>
      <c r="AE87" s="139">
        <v>62.2</v>
      </c>
      <c r="AF87" s="139">
        <v>116.4</v>
      </c>
      <c r="AG87" s="139">
        <v>36.4</v>
      </c>
      <c r="AH87" s="139">
        <v>6.2</v>
      </c>
      <c r="AI87" s="139">
        <v>29.4</v>
      </c>
      <c r="AJ87" s="139">
        <v>6.4</v>
      </c>
      <c r="AK87" s="139">
        <v>6.4</v>
      </c>
      <c r="AL87" s="139">
        <v>15.9</v>
      </c>
      <c r="AM87" s="139">
        <v>4.8</v>
      </c>
      <c r="AN87" s="139">
        <v>3.8</v>
      </c>
    </row>
    <row r="88" spans="1:40">
      <c r="A88" s="85" t="s">
        <v>818</v>
      </c>
      <c r="B88" s="85"/>
      <c r="C88" s="85"/>
      <c r="D88" s="124" t="s">
        <v>1028</v>
      </c>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5"/>
      <c r="AL88" s="85"/>
      <c r="AM88" s="85"/>
      <c r="AN88" s="85"/>
    </row>
  </sheetData>
  <sortState xmlns:xlrd2="http://schemas.microsoft.com/office/spreadsheetml/2017/richdata2" ref="A84:BC90">
    <sortCondition ref="I84:I90"/>
  </sortState>
  <mergeCells count="2">
    <mergeCell ref="D3:E3"/>
    <mergeCell ref="F3:G3"/>
  </mergeCells>
  <pageMargins left="0.25" right="0.25" top="1" bottom="1" header="0.5" footer="0.5"/>
  <pageSetup scale="60" fitToHeight="2" orientation="landscape" horizontalDpi="4294967292" verticalDpi="4294967292"/>
  <headerFooter>
    <oddFooter>&amp;L&amp;K000000Page &amp;P&amp;C&amp;K000000File S2-G. Compositions,  Rawley volcanics &amp; Bonanza Tuff</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C92"/>
  <sheetViews>
    <sheetView zoomScale="122" zoomScaleNormal="122" workbookViewId="0">
      <pane ySplit="3" topLeftCell="A41" activePane="bottomLeft" state="frozen"/>
      <selection pane="bottomLeft" activeCell="F3" sqref="F3"/>
    </sheetView>
  </sheetViews>
  <sheetFormatPr defaultColWidth="11.42578125" defaultRowHeight="12.75"/>
  <cols>
    <col min="1" max="1" width="7" customWidth="1"/>
    <col min="2" max="2" width="20.140625" customWidth="1"/>
    <col min="3" max="3" width="22.140625" customWidth="1"/>
    <col min="4" max="4" width="3.85546875" customWidth="1"/>
    <col min="5" max="5" width="5.85546875" customWidth="1"/>
    <col min="6" max="6" width="4" customWidth="1"/>
    <col min="7" max="7" width="5.42578125" customWidth="1"/>
    <col min="8" max="8" width="1.7109375" customWidth="1"/>
    <col min="9" max="9" width="5.85546875" customWidth="1"/>
    <col min="10" max="10" width="5.28515625" customWidth="1"/>
    <col min="11" max="11" width="5.42578125" bestFit="1" customWidth="1"/>
    <col min="12" max="13" width="5.28515625" customWidth="1"/>
    <col min="14" max="15" width="5.140625" bestFit="1" customWidth="1"/>
    <col min="16" max="16" width="4.42578125" bestFit="1" customWidth="1"/>
    <col min="17" max="17" width="4.7109375" bestFit="1" customWidth="1"/>
    <col min="18" max="18" width="5.42578125" bestFit="1" customWidth="1"/>
    <col min="19" max="19" width="4.42578125" bestFit="1" customWidth="1"/>
    <col min="20" max="20" width="6.7109375" customWidth="1"/>
    <col min="21" max="21" width="5.85546875" customWidth="1"/>
    <col min="22" max="22" width="4" bestFit="1" customWidth="1"/>
    <col min="23" max="23" width="4.140625" bestFit="1" customWidth="1"/>
    <col min="24" max="24" width="5" bestFit="1" customWidth="1"/>
    <col min="25" max="25" width="4" bestFit="1" customWidth="1"/>
    <col min="26" max="26" width="4.140625" bestFit="1" customWidth="1"/>
    <col min="27" max="27" width="3.42578125" customWidth="1"/>
    <col min="28" max="28" width="3.28515625" bestFit="1" customWidth="1"/>
    <col min="29" max="29" width="3.140625" bestFit="1" customWidth="1"/>
    <col min="30" max="30" width="5" bestFit="1" customWidth="1"/>
    <col min="31" max="33" width="4" bestFit="1" customWidth="1"/>
    <col min="34" max="34" width="4" customWidth="1"/>
    <col min="35" max="35" width="4" bestFit="1" customWidth="1"/>
    <col min="36" max="37" width="3.140625" bestFit="1" customWidth="1"/>
    <col min="38" max="38" width="3.42578125" bestFit="1" customWidth="1"/>
    <col min="39" max="40" width="3.140625" bestFit="1" customWidth="1"/>
    <col min="41" max="41" width="2.140625" bestFit="1" customWidth="1"/>
  </cols>
  <sheetData>
    <row r="1" spans="1:48" s="121" customFormat="1" ht="13.5" thickBot="1">
      <c r="A1" s="140" t="s">
        <v>1018</v>
      </c>
      <c r="AP1"/>
      <c r="AQ1"/>
      <c r="AR1"/>
      <c r="AS1"/>
      <c r="AT1"/>
      <c r="AU1"/>
      <c r="AV1"/>
    </row>
    <row r="2" spans="1:48" s="10" customFormat="1" ht="13.5" thickTop="1">
      <c r="A2" s="9" t="s">
        <v>0</v>
      </c>
      <c r="D2" s="279" t="s">
        <v>300</v>
      </c>
      <c r="E2" s="279"/>
      <c r="F2" s="279" t="s">
        <v>301</v>
      </c>
      <c r="G2" s="279"/>
      <c r="H2" s="13"/>
      <c r="I2" s="14"/>
      <c r="J2" s="149" t="s">
        <v>949</v>
      </c>
      <c r="K2" s="14"/>
      <c r="L2" s="14"/>
      <c r="M2" s="14"/>
      <c r="N2" s="14"/>
      <c r="O2" s="14"/>
      <c r="P2" s="14"/>
      <c r="Q2" s="14"/>
      <c r="R2" s="14"/>
      <c r="S2" s="14"/>
      <c r="T2" s="14"/>
      <c r="U2" s="94"/>
      <c r="V2" s="16"/>
      <c r="W2" s="16"/>
      <c r="X2" s="16"/>
      <c r="Y2" s="16"/>
      <c r="Z2" s="16"/>
      <c r="AA2" s="16"/>
      <c r="AB2" s="16"/>
      <c r="AC2" s="16"/>
      <c r="AD2" s="16"/>
      <c r="AE2" s="16"/>
      <c r="AF2" s="16"/>
      <c r="AG2" s="16"/>
      <c r="AH2" s="16"/>
      <c r="AI2" s="16"/>
      <c r="AJ2" s="16"/>
      <c r="AK2" s="16"/>
      <c r="AL2" s="16"/>
      <c r="AM2" s="16"/>
      <c r="AN2" s="16"/>
      <c r="AP2"/>
      <c r="AQ2"/>
      <c r="AR2"/>
      <c r="AS2"/>
      <c r="AT2"/>
      <c r="AU2"/>
      <c r="AV2"/>
    </row>
    <row r="3" spans="1:48" s="18" customFormat="1" ht="14.25">
      <c r="A3" s="17" t="s">
        <v>99</v>
      </c>
      <c r="B3" s="18" t="s">
        <v>101</v>
      </c>
      <c r="C3" s="18" t="s">
        <v>102</v>
      </c>
      <c r="D3" s="18" t="s">
        <v>104</v>
      </c>
      <c r="E3" s="20" t="s">
        <v>105</v>
      </c>
      <c r="F3" s="21" t="s">
        <v>104</v>
      </c>
      <c r="G3" s="20" t="s">
        <v>105</v>
      </c>
      <c r="H3" s="22"/>
      <c r="I3" s="23" t="s">
        <v>106</v>
      </c>
      <c r="J3" s="22" t="s">
        <v>107</v>
      </c>
      <c r="K3" s="22" t="s">
        <v>108</v>
      </c>
      <c r="L3" s="22" t="s">
        <v>109</v>
      </c>
      <c r="M3" s="22" t="s">
        <v>3</v>
      </c>
      <c r="N3" s="22" t="s">
        <v>4</v>
      </c>
      <c r="O3" s="22" t="s">
        <v>110</v>
      </c>
      <c r="P3" s="22" t="s">
        <v>111</v>
      </c>
      <c r="Q3" s="22" t="s">
        <v>112</v>
      </c>
      <c r="R3" s="22" t="s">
        <v>2</v>
      </c>
      <c r="S3" s="22" t="s">
        <v>113</v>
      </c>
      <c r="T3" s="22" t="s">
        <v>114</v>
      </c>
      <c r="U3" s="21" t="s">
        <v>93</v>
      </c>
      <c r="V3" s="24" t="s">
        <v>11</v>
      </c>
      <c r="W3" s="24" t="s">
        <v>14</v>
      </c>
      <c r="X3" s="24" t="s">
        <v>16</v>
      </c>
      <c r="Y3" s="24" t="s">
        <v>17</v>
      </c>
      <c r="Z3" s="24" t="s">
        <v>18</v>
      </c>
      <c r="AA3" s="24" t="s">
        <v>19</v>
      </c>
      <c r="AB3" s="24" t="s">
        <v>26</v>
      </c>
      <c r="AC3" s="24" t="s">
        <v>24</v>
      </c>
      <c r="AD3" s="24" t="s">
        <v>13</v>
      </c>
      <c r="AE3" s="24" t="s">
        <v>21</v>
      </c>
      <c r="AF3" s="24" t="s">
        <v>22</v>
      </c>
      <c r="AG3" s="24" t="s">
        <v>23</v>
      </c>
      <c r="AH3" s="24" t="s">
        <v>10</v>
      </c>
      <c r="AI3" s="24" t="s">
        <v>8</v>
      </c>
      <c r="AJ3" s="24" t="s">
        <v>25</v>
      </c>
      <c r="AK3" s="24" t="s">
        <v>7</v>
      </c>
      <c r="AL3" s="24" t="s">
        <v>12</v>
      </c>
      <c r="AM3" s="24" t="s">
        <v>6</v>
      </c>
      <c r="AN3" s="25" t="s">
        <v>9</v>
      </c>
      <c r="AP3"/>
      <c r="AQ3"/>
      <c r="AR3"/>
      <c r="AS3"/>
      <c r="AT3"/>
      <c r="AU3"/>
      <c r="AV3"/>
    </row>
    <row r="5" spans="1:48" s="11" customFormat="1">
      <c r="A5" s="11" t="s">
        <v>644</v>
      </c>
      <c r="E5" s="100"/>
      <c r="F5" s="94"/>
      <c r="G5" s="100"/>
      <c r="H5" s="101"/>
      <c r="I5" s="101"/>
      <c r="J5" s="101"/>
      <c r="K5" s="101"/>
      <c r="L5" s="101"/>
      <c r="M5" s="101"/>
      <c r="N5" s="101"/>
      <c r="O5" s="101"/>
      <c r="P5" s="101"/>
      <c r="Q5" s="101"/>
      <c r="R5" s="101"/>
      <c r="S5" s="94"/>
      <c r="T5" s="101"/>
      <c r="U5" s="94"/>
      <c r="V5" s="102"/>
      <c r="W5" s="102"/>
      <c r="X5" s="102"/>
      <c r="Y5" s="102"/>
      <c r="Z5" s="102"/>
      <c r="AA5" s="102"/>
      <c r="AB5" s="102"/>
      <c r="AC5" s="102"/>
      <c r="AD5" s="102"/>
      <c r="AE5" s="102"/>
      <c r="AF5" s="102"/>
      <c r="AG5" s="102"/>
      <c r="AH5" s="102"/>
      <c r="AI5" s="102"/>
      <c r="AJ5" s="102"/>
      <c r="AK5" s="102"/>
      <c r="AL5" s="102"/>
      <c r="AM5" s="102"/>
      <c r="AN5" s="102"/>
      <c r="AP5"/>
      <c r="AQ5"/>
      <c r="AR5"/>
      <c r="AS5"/>
      <c r="AT5"/>
      <c r="AU5"/>
      <c r="AV5"/>
    </row>
    <row r="6" spans="1:48" s="10" customFormat="1">
      <c r="E6" s="28"/>
      <c r="G6" s="28"/>
      <c r="I6" s="14"/>
      <c r="J6" s="14"/>
      <c r="K6" s="14"/>
      <c r="L6" s="14"/>
      <c r="M6" s="14"/>
      <c r="N6" s="14"/>
      <c r="O6" s="14"/>
      <c r="P6" s="14"/>
      <c r="Q6" s="14"/>
      <c r="R6" s="14"/>
      <c r="S6" s="14"/>
      <c r="T6" s="14"/>
      <c r="U6" s="14"/>
      <c r="V6" s="16"/>
      <c r="W6" s="16"/>
      <c r="X6" s="16"/>
      <c r="Y6" s="16"/>
      <c r="Z6" s="16"/>
      <c r="AA6" s="16"/>
      <c r="AB6" s="16"/>
      <c r="AC6" s="16"/>
      <c r="AD6" s="16"/>
      <c r="AE6" s="16"/>
      <c r="AF6" s="16"/>
      <c r="AG6" s="16"/>
      <c r="AH6" s="16"/>
      <c r="AI6" s="16"/>
      <c r="AJ6" s="16"/>
      <c r="AK6" s="16"/>
      <c r="AL6" s="16"/>
      <c r="AM6" s="16"/>
      <c r="AN6" s="16"/>
      <c r="AP6"/>
      <c r="AQ6"/>
      <c r="AR6"/>
      <c r="AS6"/>
      <c r="AT6"/>
      <c r="AU6"/>
      <c r="AV6"/>
    </row>
    <row r="7" spans="1:48" s="10" customFormat="1">
      <c r="A7" s="26" t="s">
        <v>645</v>
      </c>
      <c r="B7" s="10" t="s">
        <v>646</v>
      </c>
      <c r="C7" s="10" t="s">
        <v>647</v>
      </c>
      <c r="D7" s="10">
        <v>38</v>
      </c>
      <c r="E7" s="28">
        <v>20.47</v>
      </c>
      <c r="F7" s="10">
        <v>106</v>
      </c>
      <c r="G7" s="28">
        <v>5.45</v>
      </c>
      <c r="H7" s="13"/>
      <c r="I7" s="13">
        <v>72.307283550377718</v>
      </c>
      <c r="J7" s="13">
        <v>0.45333142064010917</v>
      </c>
      <c r="K7" s="13">
        <v>14.06861985908801</v>
      </c>
      <c r="L7" s="13">
        <v>1.8601692240366399</v>
      </c>
      <c r="M7" s="13">
        <v>0.48563522661401931</v>
      </c>
      <c r="N7" s="13">
        <v>0.37956468217005424</v>
      </c>
      <c r="O7" s="13">
        <v>3.3203798472222545</v>
      </c>
      <c r="P7" s="13">
        <v>6.0002354767416097</v>
      </c>
      <c r="Q7" s="13">
        <v>6.3055900743833271E-2</v>
      </c>
      <c r="R7" s="13">
        <v>1.9607987032198716E-2</v>
      </c>
      <c r="S7" s="13">
        <v>0.74686317466642871</v>
      </c>
      <c r="T7" s="13">
        <v>98.957883174666449</v>
      </c>
      <c r="U7" s="13">
        <f>O7+P7</f>
        <v>9.3206153239638638</v>
      </c>
      <c r="V7" s="16">
        <v>28.1</v>
      </c>
      <c r="W7" s="16">
        <v>273.8</v>
      </c>
      <c r="X7" s="16">
        <v>185.9</v>
      </c>
      <c r="Y7" s="16">
        <v>22.8</v>
      </c>
      <c r="Z7" s="16">
        <v>325.5</v>
      </c>
      <c r="AA7" s="16">
        <v>46.7</v>
      </c>
      <c r="AB7" s="16">
        <v>18.7</v>
      </c>
      <c r="AC7" s="16">
        <v>36.4</v>
      </c>
      <c r="AD7" s="16">
        <v>545.4</v>
      </c>
      <c r="AE7" s="16">
        <v>38.700000000000003</v>
      </c>
      <c r="AF7" s="16">
        <v>76.5</v>
      </c>
      <c r="AG7" s="16">
        <v>27.8</v>
      </c>
      <c r="AH7" s="16">
        <v>17.899999999999999</v>
      </c>
      <c r="AI7" s="16">
        <v>32.4</v>
      </c>
      <c r="AJ7" s="16">
        <v>9.1999999999999993</v>
      </c>
      <c r="AK7" s="16">
        <v>4.2</v>
      </c>
      <c r="AL7" s="16">
        <v>18.100000000000001</v>
      </c>
      <c r="AM7" s="16"/>
      <c r="AN7" s="16"/>
      <c r="AP7"/>
      <c r="AQ7"/>
      <c r="AR7"/>
      <c r="AS7"/>
      <c r="AT7"/>
      <c r="AU7"/>
      <c r="AV7"/>
    </row>
    <row r="8" spans="1:48" s="10" customFormat="1">
      <c r="A8" s="26"/>
      <c r="E8" s="28"/>
      <c r="G8" s="28"/>
      <c r="H8" s="13"/>
      <c r="I8" s="13"/>
      <c r="J8" s="13"/>
      <c r="K8" s="13"/>
      <c r="L8" s="13"/>
      <c r="M8" s="13"/>
      <c r="N8" s="13"/>
      <c r="O8" s="13"/>
      <c r="P8" s="13"/>
      <c r="Q8" s="13"/>
      <c r="R8" s="13"/>
      <c r="S8" s="13"/>
      <c r="T8" s="13"/>
      <c r="U8" s="13"/>
      <c r="V8" s="16"/>
      <c r="W8" s="16"/>
      <c r="X8" s="16"/>
      <c r="Y8" s="16"/>
      <c r="Z8" s="16"/>
      <c r="AA8" s="16"/>
      <c r="AB8" s="16"/>
      <c r="AC8" s="16"/>
      <c r="AD8" s="16"/>
      <c r="AE8" s="16"/>
      <c r="AF8" s="16"/>
      <c r="AG8" s="16"/>
      <c r="AH8" s="16"/>
      <c r="AI8" s="16"/>
      <c r="AJ8" s="16"/>
      <c r="AK8" s="16"/>
      <c r="AL8" s="16"/>
      <c r="AM8" s="16"/>
      <c r="AN8" s="16"/>
      <c r="AP8"/>
      <c r="AQ8"/>
      <c r="AR8"/>
      <c r="AS8"/>
      <c r="AT8"/>
      <c r="AU8"/>
      <c r="AV8"/>
    </row>
    <row r="9" spans="1:48" s="10" customFormat="1">
      <c r="A9" s="26" t="s">
        <v>648</v>
      </c>
      <c r="B9" s="10" t="s">
        <v>649</v>
      </c>
      <c r="C9" s="10" t="s">
        <v>650</v>
      </c>
      <c r="D9" s="10">
        <v>38</v>
      </c>
      <c r="E9" s="28">
        <v>19.72</v>
      </c>
      <c r="F9" s="10">
        <v>106</v>
      </c>
      <c r="G9" s="28">
        <v>3.47</v>
      </c>
      <c r="H9" s="13"/>
      <c r="I9" s="13">
        <v>72.615553881999716</v>
      </c>
      <c r="J9" s="13">
        <v>0.28333054025126297</v>
      </c>
      <c r="K9" s="13">
        <v>13.965860525725169</v>
      </c>
      <c r="L9" s="13">
        <v>1.8261414592775838</v>
      </c>
      <c r="M9" s="13">
        <v>0.47469480696672045</v>
      </c>
      <c r="N9" s="13">
        <v>0.82155196831428645</v>
      </c>
      <c r="O9" s="13">
        <v>4.0093775502646203</v>
      </c>
      <c r="P9" s="13">
        <v>4.8873261136569601</v>
      </c>
      <c r="Q9" s="13">
        <v>9.0407523136894194E-2</v>
      </c>
      <c r="R9" s="13">
        <v>8.6073191382500289E-2</v>
      </c>
      <c r="S9" s="13">
        <v>0.55609756097570084</v>
      </c>
      <c r="T9" s="13">
        <v>99.060317560975676</v>
      </c>
      <c r="U9" s="13">
        <f t="shared" ref="U9:U32" si="0">O9+P9</f>
        <v>8.8967036639215813</v>
      </c>
      <c r="V9" s="16">
        <v>59.5</v>
      </c>
      <c r="W9" s="16">
        <v>177.3</v>
      </c>
      <c r="X9" s="16">
        <v>158.4</v>
      </c>
      <c r="Y9" s="16">
        <v>22.8</v>
      </c>
      <c r="Z9" s="16">
        <v>203</v>
      </c>
      <c r="AA9" s="16">
        <v>33.5</v>
      </c>
      <c r="AB9" s="16">
        <v>22</v>
      </c>
      <c r="AC9" s="16">
        <v>31.3</v>
      </c>
      <c r="AD9" s="16">
        <v>468.3</v>
      </c>
      <c r="AE9" s="16">
        <v>74.099999999999994</v>
      </c>
      <c r="AF9" s="16">
        <v>119.3</v>
      </c>
      <c r="AG9" s="16">
        <v>33.1</v>
      </c>
      <c r="AH9" s="16">
        <v>3.8</v>
      </c>
      <c r="AI9" s="16">
        <v>23.4</v>
      </c>
      <c r="AJ9" s="16">
        <v>7.1</v>
      </c>
      <c r="AK9" s="16">
        <v>2.4</v>
      </c>
      <c r="AL9" s="16">
        <v>18.5</v>
      </c>
      <c r="AM9" s="16">
        <v>0</v>
      </c>
      <c r="AN9" s="16">
        <v>4.2</v>
      </c>
      <c r="AP9"/>
      <c r="AQ9"/>
      <c r="AR9"/>
      <c r="AS9"/>
      <c r="AT9"/>
      <c r="AU9"/>
      <c r="AV9"/>
    </row>
    <row r="10" spans="1:48" s="10" customFormat="1">
      <c r="A10" s="26" t="s">
        <v>651</v>
      </c>
      <c r="B10" s="10" t="s">
        <v>649</v>
      </c>
      <c r="C10" s="10" t="s">
        <v>650</v>
      </c>
      <c r="D10" s="10">
        <v>38</v>
      </c>
      <c r="E10" s="28">
        <v>19.22</v>
      </c>
      <c r="F10" s="10">
        <v>106</v>
      </c>
      <c r="G10" s="28">
        <v>4.7300000000000004</v>
      </c>
      <c r="H10" s="13"/>
      <c r="I10" s="13">
        <v>72.843400433211258</v>
      </c>
      <c r="J10" s="13">
        <v>0.28551358555844214</v>
      </c>
      <c r="K10" s="13">
        <v>13.923191247469088</v>
      </c>
      <c r="L10" s="13">
        <v>1.7415782649304397</v>
      </c>
      <c r="M10" s="13">
        <v>0.38282523937401519</v>
      </c>
      <c r="N10" s="13">
        <v>0.64398815857187341</v>
      </c>
      <c r="O10" s="13">
        <v>4.1463178044708195</v>
      </c>
      <c r="P10" s="13">
        <v>4.6912145263037557</v>
      </c>
      <c r="Q10" s="13">
        <v>8.9181281824746814E-2</v>
      </c>
      <c r="R10" s="13">
        <v>7.9402588149213291E-2</v>
      </c>
      <c r="S10" s="13">
        <v>0.7564447098636462</v>
      </c>
      <c r="T10" s="13">
        <v>98.826613129863659</v>
      </c>
      <c r="U10" s="13">
        <f t="shared" si="0"/>
        <v>8.8375323307745752</v>
      </c>
      <c r="V10" s="16">
        <v>39.939300000000003</v>
      </c>
      <c r="W10" s="16">
        <v>177.51915000000002</v>
      </c>
      <c r="X10" s="16">
        <v>163.67085000000003</v>
      </c>
      <c r="Y10" s="16">
        <v>22.378050000000002</v>
      </c>
      <c r="Z10" s="16">
        <v>219.86685</v>
      </c>
      <c r="AA10" s="16">
        <v>35.222850000000001</v>
      </c>
      <c r="AB10" s="16">
        <v>25.388550000000002</v>
      </c>
      <c r="AC10" s="16">
        <v>29.20185</v>
      </c>
      <c r="AD10" s="16">
        <v>464.62050000000005</v>
      </c>
      <c r="AE10" s="16">
        <v>65.628900000000002</v>
      </c>
      <c r="AF10" s="16">
        <v>107.47485000000002</v>
      </c>
      <c r="AG10" s="16">
        <v>33.316200000000002</v>
      </c>
      <c r="AH10" s="16">
        <v>6.5227500000000003</v>
      </c>
      <c r="AI10" s="16">
        <v>19.467900000000004</v>
      </c>
      <c r="AJ10" s="16">
        <v>6.1213499999999996</v>
      </c>
      <c r="AK10" s="16">
        <v>2.6090999999999998</v>
      </c>
      <c r="AL10" s="16">
        <v>17.260200000000001</v>
      </c>
      <c r="AM10" s="16">
        <v>2.50875</v>
      </c>
      <c r="AN10" s="16">
        <v>3.2112000000000003</v>
      </c>
      <c r="AP10"/>
      <c r="AQ10"/>
      <c r="AR10"/>
      <c r="AS10"/>
      <c r="AT10"/>
      <c r="AU10"/>
      <c r="AV10"/>
    </row>
    <row r="11" spans="1:48" s="10" customFormat="1">
      <c r="E11" s="28"/>
      <c r="G11" s="28"/>
      <c r="I11" s="14"/>
      <c r="J11" s="14"/>
      <c r="K11" s="14"/>
      <c r="L11" s="14"/>
      <c r="M11" s="14"/>
      <c r="N11" s="14"/>
      <c r="O11" s="14"/>
      <c r="P11" s="14"/>
      <c r="Q11" s="14"/>
      <c r="R11" s="14"/>
      <c r="S11" s="14"/>
      <c r="T11" s="14"/>
      <c r="U11" s="13"/>
      <c r="V11" s="16"/>
      <c r="W11" s="16"/>
      <c r="X11" s="16"/>
      <c r="Y11" s="16"/>
      <c r="Z11" s="16"/>
      <c r="AA11" s="16"/>
      <c r="AB11" s="16"/>
      <c r="AC11" s="16"/>
      <c r="AD11" s="16"/>
      <c r="AE11" s="16"/>
      <c r="AF11" s="16"/>
      <c r="AG11" s="16"/>
      <c r="AH11" s="16"/>
      <c r="AI11" s="16"/>
      <c r="AJ11" s="16"/>
      <c r="AK11" s="16"/>
      <c r="AL11" s="16"/>
      <c r="AM11" s="16"/>
      <c r="AN11" s="16"/>
      <c r="AP11"/>
      <c r="AQ11"/>
      <c r="AR11"/>
      <c r="AS11"/>
      <c r="AT11"/>
      <c r="AU11"/>
      <c r="AV11"/>
    </row>
    <row r="12" spans="1:48" s="10" customFormat="1">
      <c r="A12" s="26" t="s">
        <v>656</v>
      </c>
      <c r="B12" s="10" t="s">
        <v>657</v>
      </c>
      <c r="C12" s="10" t="s">
        <v>658</v>
      </c>
      <c r="D12" s="10">
        <v>38</v>
      </c>
      <c r="E12" s="28">
        <v>17.63</v>
      </c>
      <c r="F12" s="10">
        <v>106</v>
      </c>
      <c r="G12" s="28">
        <v>3.71</v>
      </c>
      <c r="H12" s="13"/>
      <c r="I12" s="13">
        <v>67.050606838016151</v>
      </c>
      <c r="J12" s="13">
        <v>0.6618103798092192</v>
      </c>
      <c r="K12" s="13">
        <v>14.916651438541491</v>
      </c>
      <c r="L12" s="13">
        <v>3.4967628836914377</v>
      </c>
      <c r="M12" s="13">
        <v>1.409858407340284</v>
      </c>
      <c r="N12" s="13">
        <v>1.9907697087157361</v>
      </c>
      <c r="O12" s="13">
        <v>3.6190029512421851</v>
      </c>
      <c r="P12" s="13">
        <v>5.4470931833027914</v>
      </c>
      <c r="Q12" s="13">
        <v>0.23062214119999214</v>
      </c>
      <c r="R12" s="13">
        <v>8.1841178896369007E-2</v>
      </c>
      <c r="S12" s="13">
        <v>1.270349110755671</v>
      </c>
      <c r="T12" s="13">
        <v>98.905019110755646</v>
      </c>
      <c r="U12" s="13">
        <f t="shared" si="0"/>
        <v>9.066096134544976</v>
      </c>
      <c r="V12" s="16">
        <v>71.8</v>
      </c>
      <c r="W12" s="16">
        <v>192.6</v>
      </c>
      <c r="X12" s="16">
        <v>398.2</v>
      </c>
      <c r="Y12" s="16">
        <v>29.6</v>
      </c>
      <c r="Z12" s="16">
        <v>431.8</v>
      </c>
      <c r="AA12" s="16">
        <v>46.1</v>
      </c>
      <c r="AB12" s="16">
        <v>28.2</v>
      </c>
      <c r="AC12" s="16">
        <v>35.9</v>
      </c>
      <c r="AD12" s="16">
        <v>942.1</v>
      </c>
      <c r="AE12" s="16">
        <v>70.8</v>
      </c>
      <c r="AF12" s="16">
        <v>143.1</v>
      </c>
      <c r="AG12" s="16">
        <v>55.6</v>
      </c>
      <c r="AH12" s="16">
        <v>26.5</v>
      </c>
      <c r="AI12" s="16">
        <v>58.9</v>
      </c>
      <c r="AJ12" s="16">
        <v>11</v>
      </c>
      <c r="AK12" s="16">
        <v>14.7</v>
      </c>
      <c r="AL12" s="16">
        <v>20.5</v>
      </c>
      <c r="AM12" s="16">
        <v>5.8750722745500337</v>
      </c>
      <c r="AN12" s="16">
        <v>8.4</v>
      </c>
      <c r="AP12"/>
      <c r="AQ12"/>
      <c r="AR12"/>
      <c r="AS12"/>
      <c r="AT12"/>
      <c r="AU12"/>
      <c r="AV12"/>
    </row>
    <row r="13" spans="1:48" s="10" customFormat="1">
      <c r="A13" s="26" t="s">
        <v>659</v>
      </c>
      <c r="B13" s="10" t="s">
        <v>660</v>
      </c>
      <c r="C13" s="10" t="s">
        <v>658</v>
      </c>
      <c r="D13" s="10">
        <v>38</v>
      </c>
      <c r="E13" s="28">
        <v>17.63</v>
      </c>
      <c r="F13" s="10">
        <v>106</v>
      </c>
      <c r="G13" s="28">
        <v>3.71</v>
      </c>
      <c r="H13" s="13"/>
      <c r="I13" s="13">
        <v>62.418654583835782</v>
      </c>
      <c r="J13" s="13">
        <v>0.59680940714480502</v>
      </c>
      <c r="K13" s="13">
        <v>17.412892219256239</v>
      </c>
      <c r="L13" s="13">
        <v>4.5400140568635576</v>
      </c>
      <c r="M13" s="13">
        <v>0.71694722082739903</v>
      </c>
      <c r="N13" s="13">
        <v>3.8133727476976893</v>
      </c>
      <c r="O13" s="13">
        <v>4.5470136546084703</v>
      </c>
      <c r="P13" s="13">
        <v>3.7224590143248992</v>
      </c>
      <c r="Q13" s="13">
        <v>0.3828506465542697</v>
      </c>
      <c r="R13" s="13">
        <v>8.6831478826913625E-2</v>
      </c>
      <c r="S13" s="13">
        <v>1.2574850299400271</v>
      </c>
      <c r="T13" s="13">
        <v>98.237845029940019</v>
      </c>
      <c r="U13" s="13">
        <f t="shared" si="0"/>
        <v>8.2694726689333695</v>
      </c>
      <c r="V13" s="16">
        <v>94.2</v>
      </c>
      <c r="W13" s="16">
        <v>71.599999999999994</v>
      </c>
      <c r="X13" s="16">
        <v>985.2</v>
      </c>
      <c r="Y13" s="16">
        <v>23.8</v>
      </c>
      <c r="Z13" s="16">
        <v>266.10000000000002</v>
      </c>
      <c r="AA13" s="16">
        <v>16.899999999999999</v>
      </c>
      <c r="AB13" s="16">
        <v>14.1</v>
      </c>
      <c r="AC13" s="16">
        <v>7.6</v>
      </c>
      <c r="AD13" s="16">
        <v>1751.8</v>
      </c>
      <c r="AE13" s="16">
        <v>63.3</v>
      </c>
      <c r="AF13" s="16">
        <v>123.6</v>
      </c>
      <c r="AG13" s="16">
        <v>57.2</v>
      </c>
      <c r="AH13" s="16">
        <v>2.9</v>
      </c>
      <c r="AI13" s="16">
        <v>48.4</v>
      </c>
      <c r="AJ13" s="16">
        <v>2.6</v>
      </c>
      <c r="AK13" s="16">
        <v>1.7</v>
      </c>
      <c r="AL13" s="16">
        <v>19</v>
      </c>
      <c r="AM13" s="16">
        <v>0</v>
      </c>
      <c r="AN13" s="16">
        <v>6.6</v>
      </c>
      <c r="AP13"/>
      <c r="AQ13"/>
      <c r="AR13"/>
      <c r="AS13"/>
      <c r="AT13"/>
      <c r="AU13"/>
      <c r="AV13"/>
    </row>
    <row r="14" spans="1:48" s="10" customFormat="1">
      <c r="A14" s="26" t="s">
        <v>661</v>
      </c>
      <c r="B14" s="10" t="s">
        <v>660</v>
      </c>
      <c r="C14" s="10" t="s">
        <v>662</v>
      </c>
      <c r="D14" s="10">
        <v>38</v>
      </c>
      <c r="E14" s="28">
        <v>17.47</v>
      </c>
      <c r="F14" s="10">
        <v>106</v>
      </c>
      <c r="G14" s="28">
        <v>3.47</v>
      </c>
      <c r="H14" s="13"/>
      <c r="I14" s="13">
        <v>55.134052260861964</v>
      </c>
      <c r="J14" s="13">
        <v>1.508075762436397</v>
      </c>
      <c r="K14" s="13">
        <v>15.921111801826637</v>
      </c>
      <c r="L14" s="13">
        <v>8.5699991073100588</v>
      </c>
      <c r="M14" s="13">
        <v>4.3340048691137625</v>
      </c>
      <c r="N14" s="13">
        <v>6.0308787723604471</v>
      </c>
      <c r="O14" s="13">
        <v>3.95391610206919</v>
      </c>
      <c r="P14" s="13">
        <v>3.6790916071964062</v>
      </c>
      <c r="Q14" s="13">
        <v>0.6554626260516242</v>
      </c>
      <c r="R14" s="13">
        <v>0.14977294045743395</v>
      </c>
      <c r="S14" s="13">
        <v>1.3105242096839291</v>
      </c>
      <c r="T14" s="13">
        <v>99.936365849683938</v>
      </c>
      <c r="U14" s="13">
        <f t="shared" si="0"/>
        <v>7.6330077092655966</v>
      </c>
      <c r="V14" s="16">
        <v>113.6528</v>
      </c>
      <c r="W14" s="16">
        <v>124.09439999999999</v>
      </c>
      <c r="X14" s="16">
        <v>716.75559999999996</v>
      </c>
      <c r="Y14" s="16">
        <v>35.340800000000002</v>
      </c>
      <c r="Z14" s="16">
        <v>403.10599999999999</v>
      </c>
      <c r="AA14" s="16">
        <v>39.457200000000007</v>
      </c>
      <c r="AB14" s="16">
        <v>18.2728</v>
      </c>
      <c r="AC14" s="16">
        <v>19.276799999999998</v>
      </c>
      <c r="AD14" s="16">
        <v>1082.1112000000001</v>
      </c>
      <c r="AE14" s="16">
        <v>80.721600000000009</v>
      </c>
      <c r="AF14" s="16">
        <v>169.67599999999996</v>
      </c>
      <c r="AG14" s="16">
        <v>73.593199999999996</v>
      </c>
      <c r="AH14" s="16">
        <v>87.950400000000002</v>
      </c>
      <c r="AI14" s="16">
        <v>185.74</v>
      </c>
      <c r="AJ14" s="16">
        <v>4.6184000000000003</v>
      </c>
      <c r="AK14" s="16">
        <v>70.982799999999997</v>
      </c>
      <c r="AL14" s="16">
        <v>21.184399999999997</v>
      </c>
      <c r="AM14" s="16">
        <v>48.0916</v>
      </c>
      <c r="AN14" s="16">
        <v>18.574000000000002</v>
      </c>
      <c r="AP14"/>
      <c r="AQ14"/>
      <c r="AR14"/>
      <c r="AS14"/>
      <c r="AT14"/>
      <c r="AU14"/>
      <c r="AV14"/>
    </row>
    <row r="15" spans="1:48" s="10" customFormat="1">
      <c r="A15" s="26" t="s">
        <v>663</v>
      </c>
      <c r="B15" s="10" t="s">
        <v>664</v>
      </c>
      <c r="C15" s="10" t="s">
        <v>662</v>
      </c>
      <c r="D15" s="10">
        <v>38</v>
      </c>
      <c r="E15" s="28">
        <v>17.62</v>
      </c>
      <c r="F15" s="10">
        <v>106</v>
      </c>
      <c r="G15" s="28">
        <v>3.53</v>
      </c>
      <c r="H15" s="13"/>
      <c r="I15" s="13">
        <v>54.137100804520479</v>
      </c>
      <c r="J15" s="13">
        <v>1.6065827145550184</v>
      </c>
      <c r="K15" s="13">
        <v>15.61923914782801</v>
      </c>
      <c r="L15" s="13">
        <v>9.1998009145587591</v>
      </c>
      <c r="M15" s="13">
        <v>4.2898776005705024</v>
      </c>
      <c r="N15" s="13">
        <v>6.1186673229878235</v>
      </c>
      <c r="O15" s="13">
        <v>3.3477218909043827</v>
      </c>
      <c r="P15" s="13">
        <v>3.4628627899738795</v>
      </c>
      <c r="Q15" s="13">
        <v>0.67176043724936796</v>
      </c>
      <c r="R15" s="13">
        <v>0.15312046475056063</v>
      </c>
      <c r="S15" s="13">
        <v>0.18061408789879152</v>
      </c>
      <c r="T15" s="13">
        <v>98.606734087898772</v>
      </c>
      <c r="U15" s="13">
        <f t="shared" si="0"/>
        <v>6.8105846808782626</v>
      </c>
      <c r="V15" s="16">
        <v>130.69999999999999</v>
      </c>
      <c r="W15" s="16">
        <v>120.2</v>
      </c>
      <c r="X15" s="16">
        <v>835.6</v>
      </c>
      <c r="Y15" s="16">
        <v>37.799999999999997</v>
      </c>
      <c r="Z15" s="16">
        <v>471.6</v>
      </c>
      <c r="AA15" s="16">
        <v>43.1</v>
      </c>
      <c r="AB15" s="16">
        <v>17</v>
      </c>
      <c r="AC15" s="16">
        <v>21.6</v>
      </c>
      <c r="AD15" s="16">
        <v>1226.7</v>
      </c>
      <c r="AE15" s="16">
        <v>89</v>
      </c>
      <c r="AF15" s="16">
        <v>192.2</v>
      </c>
      <c r="AG15" s="16">
        <v>81.400000000000006</v>
      </c>
      <c r="AH15" s="16">
        <v>61.8</v>
      </c>
      <c r="AI15" s="16">
        <v>206.6</v>
      </c>
      <c r="AJ15" s="16">
        <v>5.5</v>
      </c>
      <c r="AK15" s="16">
        <v>24.9</v>
      </c>
      <c r="AL15" s="16">
        <v>21.7</v>
      </c>
      <c r="AM15" s="16">
        <v>24.824172339830277</v>
      </c>
      <c r="AN15" s="16">
        <v>18.5</v>
      </c>
      <c r="AP15"/>
      <c r="AQ15"/>
      <c r="AR15"/>
      <c r="AS15"/>
      <c r="AT15"/>
      <c r="AU15"/>
      <c r="AV15"/>
    </row>
    <row r="16" spans="1:48" s="10" customFormat="1">
      <c r="A16" s="26" t="s">
        <v>665</v>
      </c>
      <c r="B16" s="26" t="s">
        <v>666</v>
      </c>
      <c r="C16" s="26" t="s">
        <v>667</v>
      </c>
      <c r="D16" s="14">
        <v>38</v>
      </c>
      <c r="E16" s="28">
        <v>17.89</v>
      </c>
      <c r="F16" s="10">
        <v>106</v>
      </c>
      <c r="G16" s="28">
        <v>3.38</v>
      </c>
      <c r="H16" s="26"/>
      <c r="I16" s="13">
        <v>55.172061100216744</v>
      </c>
      <c r="J16" s="13">
        <v>1.4889317783052947</v>
      </c>
      <c r="K16" s="13">
        <v>15.909134069563423</v>
      </c>
      <c r="L16" s="13">
        <v>8.7092310867994627</v>
      </c>
      <c r="M16" s="13">
        <v>3.6815367943028177</v>
      </c>
      <c r="N16" s="13">
        <v>5.5681969243471983</v>
      </c>
      <c r="O16" s="13">
        <v>3.3042047682939422</v>
      </c>
      <c r="P16" s="13">
        <v>4.1098596346372176</v>
      </c>
      <c r="Q16" s="13">
        <v>0.72406956342243778</v>
      </c>
      <c r="R16" s="13">
        <v>0.14277428011146664</v>
      </c>
      <c r="S16" s="13">
        <v>1.92</v>
      </c>
      <c r="T16" s="13">
        <v>98.81</v>
      </c>
      <c r="U16" s="13">
        <f t="shared" si="0"/>
        <v>7.4140644029311602</v>
      </c>
      <c r="V16" s="16">
        <v>85</v>
      </c>
      <c r="W16" s="16">
        <v>161</v>
      </c>
      <c r="X16" s="16">
        <v>751</v>
      </c>
      <c r="Y16" s="16">
        <v>35</v>
      </c>
      <c r="Z16" s="16">
        <v>530</v>
      </c>
      <c r="AA16" s="16">
        <v>46</v>
      </c>
      <c r="AB16" s="16">
        <v>20</v>
      </c>
      <c r="AC16" s="16">
        <v>4</v>
      </c>
      <c r="AD16" s="16">
        <v>1350</v>
      </c>
      <c r="AE16" s="16">
        <v>110</v>
      </c>
      <c r="AF16" s="16">
        <v>223</v>
      </c>
      <c r="AG16" s="16">
        <v>115</v>
      </c>
      <c r="AH16" s="16">
        <v>101</v>
      </c>
      <c r="AI16" s="16">
        <v>169</v>
      </c>
      <c r="AJ16" s="16">
        <v>5</v>
      </c>
      <c r="AK16" s="16">
        <v>21</v>
      </c>
      <c r="AL16" s="16">
        <v>21</v>
      </c>
      <c r="AM16" s="16">
        <v>18</v>
      </c>
      <c r="AN16" s="16"/>
      <c r="AP16"/>
      <c r="AQ16"/>
      <c r="AR16"/>
      <c r="AS16"/>
      <c r="AT16"/>
      <c r="AU16"/>
      <c r="AV16"/>
    </row>
    <row r="17" spans="1:55" s="10" customFormat="1">
      <c r="A17" s="26" t="s">
        <v>668</v>
      </c>
      <c r="B17" s="10" t="s">
        <v>669</v>
      </c>
      <c r="C17" s="10" t="s">
        <v>670</v>
      </c>
      <c r="D17" s="10">
        <v>38</v>
      </c>
      <c r="E17" s="28">
        <v>15.82</v>
      </c>
      <c r="F17" s="10">
        <v>106</v>
      </c>
      <c r="G17" s="28">
        <v>5.2</v>
      </c>
      <c r="H17" s="13"/>
      <c r="I17" s="13">
        <v>55.897811523908238</v>
      </c>
      <c r="J17" s="13">
        <v>1.4414344062581441</v>
      </c>
      <c r="K17" s="13">
        <v>16.421821063192592</v>
      </c>
      <c r="L17" s="13">
        <v>7.7734710830796869</v>
      </c>
      <c r="M17" s="13">
        <v>2.8877722786918394</v>
      </c>
      <c r="N17" s="13">
        <v>6.1955602877011824</v>
      </c>
      <c r="O17" s="13">
        <v>3.1959520503359973</v>
      </c>
      <c r="P17" s="13">
        <v>4.4818501508332496</v>
      </c>
      <c r="Q17" s="13">
        <v>0.64911428700909957</v>
      </c>
      <c r="R17" s="13">
        <v>0.16800013714853773</v>
      </c>
      <c r="S17" s="13">
        <v>2.4955972681585679</v>
      </c>
      <c r="T17" s="13">
        <v>99.112787268158584</v>
      </c>
      <c r="U17" s="13">
        <f t="shared" si="0"/>
        <v>7.6778022011692464</v>
      </c>
      <c r="V17" s="16">
        <v>105</v>
      </c>
      <c r="W17" s="16">
        <v>173</v>
      </c>
      <c r="X17" s="16">
        <v>810.5</v>
      </c>
      <c r="Y17" s="16">
        <v>35.1</v>
      </c>
      <c r="Z17" s="16">
        <v>465.5</v>
      </c>
      <c r="AA17" s="16">
        <v>41.4</v>
      </c>
      <c r="AB17" s="16">
        <v>15.4</v>
      </c>
      <c r="AC17" s="16">
        <v>20.399999999999999</v>
      </c>
      <c r="AD17" s="16">
        <v>1094.4000000000001</v>
      </c>
      <c r="AE17" s="16">
        <v>92</v>
      </c>
      <c r="AF17" s="16">
        <v>186.2</v>
      </c>
      <c r="AG17" s="16">
        <v>79.7</v>
      </c>
      <c r="AH17" s="16">
        <v>43.5</v>
      </c>
      <c r="AI17" s="16">
        <v>163.30000000000001</v>
      </c>
      <c r="AJ17" s="16">
        <v>6.7</v>
      </c>
      <c r="AK17" s="16">
        <v>26.1</v>
      </c>
      <c r="AL17" s="16">
        <v>19.2</v>
      </c>
      <c r="AM17" s="16">
        <v>14.19245283018868</v>
      </c>
      <c r="AN17" s="16">
        <v>15.9</v>
      </c>
      <c r="AP17"/>
      <c r="AQ17"/>
      <c r="AR17"/>
      <c r="AS17"/>
      <c r="AT17"/>
      <c r="AU17"/>
      <c r="AV17"/>
    </row>
    <row r="18" spans="1:55" s="10" customFormat="1">
      <c r="E18" s="28"/>
      <c r="G18" s="28"/>
      <c r="I18" s="14"/>
      <c r="J18" s="14"/>
      <c r="K18" s="14"/>
      <c r="L18" s="14"/>
      <c r="M18" s="14"/>
      <c r="N18" s="14"/>
      <c r="O18" s="14"/>
      <c r="P18" s="14"/>
      <c r="Q18" s="14"/>
      <c r="R18" s="14"/>
      <c r="S18" s="14"/>
      <c r="T18" s="14"/>
      <c r="U18" s="13"/>
      <c r="V18" s="16"/>
      <c r="W18" s="16"/>
      <c r="X18" s="16"/>
      <c r="Y18" s="16"/>
      <c r="Z18" s="16"/>
      <c r="AA18" s="16"/>
      <c r="AB18" s="16"/>
      <c r="AC18" s="16"/>
      <c r="AD18" s="16"/>
      <c r="AE18" s="16"/>
      <c r="AF18" s="16"/>
      <c r="AG18" s="16"/>
      <c r="AH18" s="16"/>
      <c r="AI18" s="16"/>
      <c r="AJ18" s="16"/>
      <c r="AK18" s="16"/>
      <c r="AL18" s="16"/>
      <c r="AM18" s="16"/>
      <c r="AN18" s="16"/>
      <c r="AP18"/>
      <c r="AQ18"/>
      <c r="AR18"/>
      <c r="AS18"/>
      <c r="AT18"/>
      <c r="AU18"/>
      <c r="AV18"/>
    </row>
    <row r="19" spans="1:55" s="10" customFormat="1">
      <c r="A19" s="26" t="s">
        <v>671</v>
      </c>
      <c r="B19" s="26" t="s">
        <v>660</v>
      </c>
      <c r="C19" s="26" t="s">
        <v>672</v>
      </c>
      <c r="D19" s="10">
        <v>38</v>
      </c>
      <c r="E19" s="28">
        <v>15.7</v>
      </c>
      <c r="F19" s="10">
        <v>106</v>
      </c>
      <c r="G19" s="28">
        <v>5.95</v>
      </c>
      <c r="H19" s="95"/>
      <c r="I19" s="13">
        <v>58.884661805400278</v>
      </c>
      <c r="J19" s="13">
        <v>1.1078248382269071</v>
      </c>
      <c r="K19" s="13">
        <v>16.270512509881726</v>
      </c>
      <c r="L19" s="13">
        <v>7.0903624101378897</v>
      </c>
      <c r="M19" s="13">
        <v>2.7396072921786474</v>
      </c>
      <c r="N19" s="13">
        <v>4.4710528362583721</v>
      </c>
      <c r="O19" s="13">
        <v>3.4322911669091436</v>
      </c>
      <c r="P19" s="13">
        <v>4.483995830837685</v>
      </c>
      <c r="Q19" s="13">
        <v>0.41398279914629954</v>
      </c>
      <c r="R19" s="13">
        <v>0.12142438870638721</v>
      </c>
      <c r="S19" s="13">
        <v>1.5529368776833348</v>
      </c>
      <c r="T19" s="13">
        <v>99.015715877683306</v>
      </c>
      <c r="U19" s="13">
        <f t="shared" si="0"/>
        <v>7.9162869977468286</v>
      </c>
      <c r="V19" s="16">
        <v>90.7</v>
      </c>
      <c r="W19" s="16">
        <v>170.2</v>
      </c>
      <c r="X19" s="16">
        <v>633.5</v>
      </c>
      <c r="Y19" s="16">
        <v>32.200000000000003</v>
      </c>
      <c r="Z19" s="16">
        <v>363.9</v>
      </c>
      <c r="AA19" s="16">
        <v>33.799999999999997</v>
      </c>
      <c r="AB19" s="16">
        <v>17.8</v>
      </c>
      <c r="AC19" s="16">
        <v>24.7</v>
      </c>
      <c r="AD19" s="16">
        <v>1115.3</v>
      </c>
      <c r="AE19" s="16">
        <v>81.900000000000006</v>
      </c>
      <c r="AF19" s="16">
        <v>165.6</v>
      </c>
      <c r="AG19" s="16">
        <v>67.3</v>
      </c>
      <c r="AH19" s="16">
        <v>75.2</v>
      </c>
      <c r="AI19" s="16">
        <v>136.30000000000001</v>
      </c>
      <c r="AJ19" s="16">
        <v>8.8000000000000007</v>
      </c>
      <c r="AK19" s="16">
        <v>12.9</v>
      </c>
      <c r="AL19" s="16">
        <v>19.3</v>
      </c>
      <c r="AM19" s="16">
        <v>13.593480345158198</v>
      </c>
      <c r="AN19" s="16">
        <v>11.7</v>
      </c>
      <c r="AO19" s="96"/>
      <c r="AP19"/>
      <c r="AQ19"/>
      <c r="AR19"/>
      <c r="AS19"/>
      <c r="AT19"/>
      <c r="AU19"/>
      <c r="AV19"/>
      <c r="AW19" s="96"/>
      <c r="AX19" s="96"/>
      <c r="AZ19" s="96"/>
      <c r="BB19" s="96"/>
      <c r="BC19" s="96"/>
    </row>
    <row r="20" spans="1:55" s="10" customFormat="1">
      <c r="A20" s="10" t="s">
        <v>673</v>
      </c>
      <c r="B20" s="10" t="s">
        <v>674</v>
      </c>
      <c r="C20" s="10" t="s">
        <v>675</v>
      </c>
      <c r="D20" s="10">
        <v>38</v>
      </c>
      <c r="E20" s="28">
        <v>18.149999999999999</v>
      </c>
      <c r="F20" s="10">
        <v>106</v>
      </c>
      <c r="G20" s="28">
        <v>6.22</v>
      </c>
      <c r="I20" s="13">
        <v>56.109915138488091</v>
      </c>
      <c r="J20" s="13">
        <v>1.2890003858186969</v>
      </c>
      <c r="K20" s="13">
        <v>16.682465204724132</v>
      </c>
      <c r="L20" s="13">
        <v>8.1722860503639971</v>
      </c>
      <c r="M20" s="13">
        <v>4.0454618880978384</v>
      </c>
      <c r="N20" s="13">
        <v>6.3568171916757805</v>
      </c>
      <c r="O20" s="13">
        <v>3.9408990977810006</v>
      </c>
      <c r="P20" s="13">
        <v>3.0303331908971245</v>
      </c>
      <c r="Q20" s="13">
        <v>0.57804588092481568</v>
      </c>
      <c r="R20" s="13">
        <v>0.16076787830001724</v>
      </c>
      <c r="S20" s="32">
        <v>3.6136843070714892</v>
      </c>
      <c r="T20" s="13">
        <v>100.36599190707149</v>
      </c>
      <c r="U20" s="13">
        <f t="shared" si="0"/>
        <v>6.9712322886781255</v>
      </c>
      <c r="V20" s="16">
        <v>101.9</v>
      </c>
      <c r="W20" s="16">
        <v>86.1</v>
      </c>
      <c r="X20" s="16">
        <v>1011.5</v>
      </c>
      <c r="Y20" s="16">
        <v>26.9</v>
      </c>
      <c r="Z20" s="16">
        <v>261.2</v>
      </c>
      <c r="AA20" s="16">
        <v>22.3</v>
      </c>
      <c r="AB20" s="16">
        <v>14.6</v>
      </c>
      <c r="AC20" s="16">
        <v>14.7</v>
      </c>
      <c r="AD20" s="16">
        <v>1163.2</v>
      </c>
      <c r="AE20" s="16">
        <v>59.5</v>
      </c>
      <c r="AF20" s="16">
        <v>124.1</v>
      </c>
      <c r="AG20" s="16">
        <v>56.6</v>
      </c>
      <c r="AH20" s="16">
        <v>57.1</v>
      </c>
      <c r="AI20" s="16">
        <v>177.3</v>
      </c>
      <c r="AJ20" s="16">
        <v>4.3</v>
      </c>
      <c r="AK20" s="16">
        <v>38.200000000000003</v>
      </c>
      <c r="AL20" s="16">
        <v>20.7</v>
      </c>
      <c r="AM20" s="16">
        <v>36.799999999999997</v>
      </c>
      <c r="AN20" s="16">
        <v>16.7</v>
      </c>
      <c r="AP20"/>
      <c r="AQ20"/>
      <c r="AR20"/>
      <c r="AS20"/>
      <c r="AT20"/>
      <c r="AU20"/>
      <c r="AV20"/>
    </row>
    <row r="21" spans="1:55" s="10" customFormat="1">
      <c r="A21" s="10" t="s">
        <v>676</v>
      </c>
      <c r="B21" s="10" t="s">
        <v>674</v>
      </c>
      <c r="C21" s="10" t="s">
        <v>677</v>
      </c>
      <c r="D21" s="10">
        <v>38</v>
      </c>
      <c r="E21" s="28">
        <v>19.04</v>
      </c>
      <c r="F21" s="10">
        <v>106</v>
      </c>
      <c r="G21" s="28">
        <v>8.06</v>
      </c>
      <c r="I21" s="13">
        <v>55.682076562779393</v>
      </c>
      <c r="J21" s="13">
        <v>1.2915730266475778</v>
      </c>
      <c r="K21" s="13">
        <v>16.955885202717681</v>
      </c>
      <c r="L21" s="13">
        <v>8.0213967695536539</v>
      </c>
      <c r="M21" s="13">
        <v>3.9565360082560566</v>
      </c>
      <c r="N21" s="13">
        <v>5.5756224753850008</v>
      </c>
      <c r="O21" s="13">
        <v>3.9338881487354622</v>
      </c>
      <c r="P21" s="13">
        <v>3.1875940798131577</v>
      </c>
      <c r="Q21" s="13">
        <v>0.56958547603535081</v>
      </c>
      <c r="R21" s="13">
        <v>0.13555952081947195</v>
      </c>
      <c r="S21" s="13">
        <v>1.9751442521083284</v>
      </c>
      <c r="T21" s="13">
        <v>99.309717270742794</v>
      </c>
      <c r="U21" s="13">
        <f t="shared" si="0"/>
        <v>7.1214822285486203</v>
      </c>
      <c r="V21" s="16">
        <v>115.70355000000001</v>
      </c>
      <c r="W21" s="16">
        <v>87.304500000000004</v>
      </c>
      <c r="X21" s="16">
        <v>975.30165</v>
      </c>
      <c r="Y21" s="16">
        <v>26.79345</v>
      </c>
      <c r="Z21" s="16">
        <v>205.7175</v>
      </c>
      <c r="AA21" s="16">
        <v>22.077000000000002</v>
      </c>
      <c r="AB21" s="16">
        <v>15.6546</v>
      </c>
      <c r="AC21" s="16">
        <v>13.045500000000001</v>
      </c>
      <c r="AD21" s="16">
        <v>1357.6351499999998</v>
      </c>
      <c r="AE21" s="16">
        <v>63.120150000000002</v>
      </c>
      <c r="AF21" s="16">
        <v>128.8494</v>
      </c>
      <c r="AG21" s="16">
        <v>59.808600000000006</v>
      </c>
      <c r="AH21" s="16">
        <v>55.092150000000004</v>
      </c>
      <c r="AI21" s="16">
        <v>185.94855000000001</v>
      </c>
      <c r="AJ21" s="16">
        <v>4.0140000000000002</v>
      </c>
      <c r="AK21" s="16">
        <v>22.578750000000003</v>
      </c>
      <c r="AL21" s="16">
        <v>21.775950000000002</v>
      </c>
      <c r="AM21" s="16">
        <v>31.810950000000002</v>
      </c>
      <c r="AN21" s="16">
        <v>14.350050000000001</v>
      </c>
      <c r="AP21"/>
      <c r="AQ21"/>
      <c r="AR21"/>
      <c r="AS21"/>
      <c r="AT21"/>
      <c r="AU21"/>
      <c r="AV21"/>
    </row>
    <row r="22" spans="1:55" s="10" customFormat="1">
      <c r="E22" s="28"/>
      <c r="G22" s="28"/>
      <c r="I22" s="13"/>
      <c r="J22" s="13"/>
      <c r="K22" s="13"/>
      <c r="L22" s="13"/>
      <c r="M22" s="13"/>
      <c r="N22" s="13"/>
      <c r="O22" s="13"/>
      <c r="P22" s="13"/>
      <c r="Q22" s="13"/>
      <c r="R22" s="13"/>
      <c r="S22" s="13"/>
      <c r="T22" s="13"/>
      <c r="U22" s="13"/>
      <c r="V22" s="16"/>
      <c r="W22" s="16"/>
      <c r="X22" s="16"/>
      <c r="Y22" s="16"/>
      <c r="Z22" s="16"/>
      <c r="AA22" s="16"/>
      <c r="AB22" s="16"/>
      <c r="AC22" s="16"/>
      <c r="AD22" s="16"/>
      <c r="AE22" s="16"/>
      <c r="AF22" s="16"/>
      <c r="AG22" s="16"/>
      <c r="AH22" s="16"/>
      <c r="AI22" s="16"/>
      <c r="AJ22" s="16"/>
      <c r="AK22" s="16"/>
      <c r="AL22" s="16"/>
      <c r="AM22" s="16"/>
      <c r="AN22" s="16"/>
      <c r="AP22"/>
      <c r="AQ22"/>
      <c r="AR22"/>
      <c r="AS22"/>
      <c r="AT22"/>
      <c r="AU22"/>
      <c r="AV22"/>
    </row>
    <row r="23" spans="1:55" s="10" customFormat="1">
      <c r="A23" s="10" t="s">
        <v>678</v>
      </c>
      <c r="B23" s="10" t="s">
        <v>679</v>
      </c>
      <c r="C23" s="10" t="s">
        <v>680</v>
      </c>
      <c r="D23" s="10">
        <v>38</v>
      </c>
      <c r="E23" s="28">
        <v>17.5</v>
      </c>
      <c r="F23" s="10">
        <v>106</v>
      </c>
      <c r="G23" s="28">
        <v>6.77</v>
      </c>
      <c r="I23" s="13">
        <v>67.439475804427317</v>
      </c>
      <c r="J23" s="13">
        <v>0.48539012362765244</v>
      </c>
      <c r="K23" s="13">
        <v>16.386532481784872</v>
      </c>
      <c r="L23" s="13">
        <v>2.7460806531997353</v>
      </c>
      <c r="M23" s="13">
        <v>0.6713766705503339</v>
      </c>
      <c r="N23" s="13">
        <v>1.6087573558854329</v>
      </c>
      <c r="O23" s="13">
        <v>4.1226984215302389</v>
      </c>
      <c r="P23" s="13">
        <v>6.065845521554154</v>
      </c>
      <c r="Q23" s="13">
        <v>0.18135810536157587</v>
      </c>
      <c r="R23" s="13">
        <v>8.7536158956980401E-2</v>
      </c>
      <c r="S23" s="13">
        <v>1.2419624768782829</v>
      </c>
      <c r="T23" s="13">
        <v>99.795051296878299</v>
      </c>
      <c r="U23" s="13">
        <f t="shared" si="0"/>
        <v>10.188543943084394</v>
      </c>
      <c r="V23" s="16">
        <v>65.5</v>
      </c>
      <c r="W23" s="16">
        <v>110.9</v>
      </c>
      <c r="X23" s="16">
        <v>317.89999999999998</v>
      </c>
      <c r="Y23" s="16">
        <v>24</v>
      </c>
      <c r="Z23" s="16">
        <v>510.6</v>
      </c>
      <c r="AA23" s="16">
        <v>21.3</v>
      </c>
      <c r="AB23" s="16">
        <v>25.4</v>
      </c>
      <c r="AC23" s="16">
        <v>13.7</v>
      </c>
      <c r="AD23" s="16">
        <v>1246.7</v>
      </c>
      <c r="AE23" s="16">
        <v>80.900000000000006</v>
      </c>
      <c r="AF23" s="16">
        <v>151.5</v>
      </c>
      <c r="AG23" s="16">
        <v>57.5</v>
      </c>
      <c r="AH23" s="16">
        <v>5.9</v>
      </c>
      <c r="AI23" s="16">
        <v>31</v>
      </c>
      <c r="AJ23" s="16">
        <v>3.6</v>
      </c>
      <c r="AK23" s="16">
        <v>5.0999999999999996</v>
      </c>
      <c r="AL23" s="16">
        <v>17.5</v>
      </c>
      <c r="AM23" s="16">
        <v>5.5</v>
      </c>
      <c r="AN23" s="16">
        <v>7.6</v>
      </c>
      <c r="AP23"/>
      <c r="AQ23"/>
      <c r="AR23"/>
      <c r="AS23"/>
      <c r="AT23"/>
      <c r="AU23"/>
      <c r="AV23"/>
    </row>
    <row r="24" spans="1:55" s="10" customFormat="1">
      <c r="A24" s="10" t="s">
        <v>681</v>
      </c>
      <c r="B24" s="10" t="s">
        <v>679</v>
      </c>
      <c r="C24" s="10" t="s">
        <v>682</v>
      </c>
      <c r="D24" s="10">
        <v>38</v>
      </c>
      <c r="E24" s="28">
        <v>16.82</v>
      </c>
      <c r="F24" s="10">
        <v>106</v>
      </c>
      <c r="G24" s="28">
        <v>7.26</v>
      </c>
      <c r="I24" s="13">
        <v>68.098688278052052</v>
      </c>
      <c r="J24" s="13">
        <v>0.50735727310017198</v>
      </c>
      <c r="K24" s="13">
        <v>16.045296749196456</v>
      </c>
      <c r="L24" s="13">
        <v>2.9437757740430404</v>
      </c>
      <c r="M24" s="13">
        <v>0.22794003560861006</v>
      </c>
      <c r="N24" s="13">
        <v>0.75540131149341483</v>
      </c>
      <c r="O24" s="13">
        <v>4.4573475154759858</v>
      </c>
      <c r="P24" s="13">
        <v>5.9387751676937466</v>
      </c>
      <c r="Q24" s="13">
        <v>0.20747087434756631</v>
      </c>
      <c r="R24" s="13">
        <v>2.7934623445448205E-2</v>
      </c>
      <c r="S24" s="13">
        <v>1.0591779224564639</v>
      </c>
      <c r="T24" s="13">
        <v>99.209987602456494</v>
      </c>
      <c r="U24" s="13">
        <f t="shared" si="0"/>
        <v>10.396122683169732</v>
      </c>
      <c r="V24" s="16">
        <v>36.427050000000001</v>
      </c>
      <c r="W24" s="16">
        <v>123.33015000000002</v>
      </c>
      <c r="X24" s="16">
        <v>290.11185000000006</v>
      </c>
      <c r="Y24" s="16">
        <v>19.367550000000001</v>
      </c>
      <c r="Z24" s="16">
        <v>463.41630000000004</v>
      </c>
      <c r="AA24" s="16">
        <v>20.170350000000003</v>
      </c>
      <c r="AB24" s="16">
        <v>19.467900000000004</v>
      </c>
      <c r="AC24" s="16">
        <v>13.145850000000001</v>
      </c>
      <c r="AD24" s="16">
        <v>1247.7519000000002</v>
      </c>
      <c r="AE24" s="16">
        <v>47.967300000000009</v>
      </c>
      <c r="AF24" s="16">
        <v>110.7864</v>
      </c>
      <c r="AG24" s="16">
        <v>37.932299999999998</v>
      </c>
      <c r="AH24" s="16">
        <v>4.0140000000000002</v>
      </c>
      <c r="AI24" s="16">
        <v>36.627749999999999</v>
      </c>
      <c r="AJ24" s="16">
        <v>4.0140000000000002</v>
      </c>
      <c r="AK24" s="16">
        <v>7.225200000000001</v>
      </c>
      <c r="AL24" s="16">
        <v>17.761949999999999</v>
      </c>
      <c r="AM24" s="16">
        <v>4.6161000000000012</v>
      </c>
      <c r="AN24" s="16">
        <v>4.71645</v>
      </c>
      <c r="AP24"/>
      <c r="AQ24"/>
      <c r="AR24"/>
      <c r="AS24"/>
      <c r="AT24"/>
      <c r="AU24"/>
      <c r="AV24"/>
    </row>
    <row r="25" spans="1:55" s="10" customFormat="1">
      <c r="A25" s="26" t="s">
        <v>683</v>
      </c>
      <c r="B25" s="10" t="s">
        <v>684</v>
      </c>
      <c r="C25" s="10" t="s">
        <v>685</v>
      </c>
      <c r="D25" s="10">
        <v>38</v>
      </c>
      <c r="E25" s="28">
        <v>16.05</v>
      </c>
      <c r="F25" s="29">
        <v>106</v>
      </c>
      <c r="G25" s="28">
        <v>5.61</v>
      </c>
      <c r="H25" s="13"/>
      <c r="I25" s="13">
        <v>67.333117162116565</v>
      </c>
      <c r="J25" s="13">
        <v>0.56274992748107799</v>
      </c>
      <c r="K25" s="13">
        <v>16.194854820050079</v>
      </c>
      <c r="L25" s="13">
        <v>2.5270032559672302</v>
      </c>
      <c r="M25" s="13">
        <v>0.56458778495417605</v>
      </c>
      <c r="N25" s="13">
        <v>1.5521569442557099</v>
      </c>
      <c r="O25" s="13">
        <v>4.5477935480457212</v>
      </c>
      <c r="P25" s="13">
        <v>5.0816962209352345</v>
      </c>
      <c r="Q25" s="13">
        <v>0.13336143674960299</v>
      </c>
      <c r="R25" s="13">
        <v>0.14520089428348701</v>
      </c>
      <c r="S25" s="13">
        <v>1.4951718409301658</v>
      </c>
      <c r="T25" s="13">
        <v>98.642521994838873</v>
      </c>
      <c r="U25" s="13">
        <f t="shared" si="0"/>
        <v>9.6294897689809567</v>
      </c>
      <c r="V25" s="16">
        <v>94.3</v>
      </c>
      <c r="W25" s="16">
        <v>122.8</v>
      </c>
      <c r="X25" s="16">
        <v>481.6</v>
      </c>
      <c r="Y25" s="16">
        <v>31.7</v>
      </c>
      <c r="Z25" s="16">
        <v>330.2</v>
      </c>
      <c r="AA25" s="16">
        <v>25.3</v>
      </c>
      <c r="AB25" s="16">
        <v>26.4</v>
      </c>
      <c r="AC25" s="16">
        <v>13.4</v>
      </c>
      <c r="AD25" s="16">
        <v>2014</v>
      </c>
      <c r="AE25" s="16">
        <v>68.5</v>
      </c>
      <c r="AF25" s="16">
        <v>124.3</v>
      </c>
      <c r="AG25" s="16">
        <v>52.1</v>
      </c>
      <c r="AH25" s="16">
        <v>0</v>
      </c>
      <c r="AI25" s="16">
        <v>21.5</v>
      </c>
      <c r="AJ25" s="16">
        <v>3.7</v>
      </c>
      <c r="AK25" s="16">
        <v>1.5</v>
      </c>
      <c r="AL25" s="16">
        <v>18.5</v>
      </c>
      <c r="AM25" s="16">
        <v>0</v>
      </c>
      <c r="AN25" s="16">
        <v>5.2</v>
      </c>
      <c r="AP25"/>
      <c r="AQ25"/>
      <c r="AR25"/>
      <c r="AS25"/>
      <c r="AT25"/>
      <c r="AU25"/>
      <c r="AV25"/>
    </row>
    <row r="26" spans="1:55" s="10" customFormat="1">
      <c r="E26" s="28"/>
      <c r="G26" s="28"/>
      <c r="I26" s="14"/>
      <c r="J26" s="14"/>
      <c r="K26" s="14"/>
      <c r="L26" s="14"/>
      <c r="M26" s="14"/>
      <c r="N26" s="14"/>
      <c r="O26" s="14"/>
      <c r="P26" s="14"/>
      <c r="Q26" s="14"/>
      <c r="R26" s="14"/>
      <c r="S26" s="14"/>
      <c r="T26" s="14"/>
      <c r="U26" s="13"/>
      <c r="V26" s="16"/>
      <c r="W26" s="16"/>
      <c r="X26" s="16"/>
      <c r="Y26" s="16"/>
      <c r="Z26" s="16"/>
      <c r="AA26" s="16"/>
      <c r="AB26" s="16"/>
      <c r="AC26" s="16"/>
      <c r="AD26" s="16"/>
      <c r="AE26" s="16"/>
      <c r="AF26" s="16"/>
      <c r="AG26" s="16"/>
      <c r="AH26" s="16"/>
      <c r="AI26" s="16"/>
      <c r="AJ26" s="16"/>
      <c r="AK26" s="16"/>
      <c r="AL26" s="16"/>
      <c r="AM26" s="16"/>
      <c r="AN26" s="16"/>
      <c r="AP26"/>
      <c r="AQ26"/>
      <c r="AR26"/>
      <c r="AS26"/>
      <c r="AT26"/>
      <c r="AU26"/>
      <c r="AV26"/>
    </row>
    <row r="27" spans="1:55" s="10" customFormat="1">
      <c r="A27" s="10" t="s">
        <v>686</v>
      </c>
      <c r="B27" s="10" t="s">
        <v>687</v>
      </c>
      <c r="C27" s="10" t="s">
        <v>688</v>
      </c>
      <c r="D27" s="10">
        <v>38</v>
      </c>
      <c r="E27" s="28">
        <v>19.63</v>
      </c>
      <c r="F27" s="10">
        <v>106</v>
      </c>
      <c r="G27" s="28">
        <v>12.82</v>
      </c>
      <c r="I27" s="13">
        <v>62.124990478018773</v>
      </c>
      <c r="J27" s="13">
        <v>0.79743032921294488</v>
      </c>
      <c r="K27" s="13">
        <v>17.255978571792422</v>
      </c>
      <c r="L27" s="13">
        <v>4.3004285740351484</v>
      </c>
      <c r="M27" s="13">
        <v>1.6264316750856112</v>
      </c>
      <c r="N27" s="13">
        <v>2.6969039571515299</v>
      </c>
      <c r="O27" s="13">
        <v>4.282164012962097</v>
      </c>
      <c r="P27" s="13">
        <v>5.0726305964816349</v>
      </c>
      <c r="Q27" s="13">
        <v>0.29828044053418862</v>
      </c>
      <c r="R27" s="13">
        <v>0.10941429088746417</v>
      </c>
      <c r="S27" s="13">
        <v>1.4126672279913421</v>
      </c>
      <c r="T27" s="13">
        <v>98.564652926161813</v>
      </c>
      <c r="U27" s="13">
        <f t="shared" si="0"/>
        <v>9.3547946094437329</v>
      </c>
      <c r="V27" s="16">
        <v>80.480699999999999</v>
      </c>
      <c r="W27" s="16">
        <v>119.01510000000002</v>
      </c>
      <c r="X27" s="16">
        <v>731.95290000000011</v>
      </c>
      <c r="Y27" s="16">
        <v>32.814450000000001</v>
      </c>
      <c r="Z27" s="16">
        <v>553.43025</v>
      </c>
      <c r="AA27" s="16">
        <v>24.6861</v>
      </c>
      <c r="AB27" s="16">
        <v>22.277700000000003</v>
      </c>
      <c r="AC27" s="16">
        <v>20.872799999999998</v>
      </c>
      <c r="AD27" s="16">
        <v>1557.432</v>
      </c>
      <c r="AE27" s="16">
        <v>95.834250000000011</v>
      </c>
      <c r="AF27" s="16">
        <v>198.59264999999999</v>
      </c>
      <c r="AG27" s="16">
        <v>84.193650000000005</v>
      </c>
      <c r="AH27" s="16">
        <v>12.6441</v>
      </c>
      <c r="AI27" s="16">
        <v>76.667400000000015</v>
      </c>
      <c r="AJ27" s="16">
        <v>5.1178500000000007</v>
      </c>
      <c r="AK27" s="16">
        <v>6.7234500000000006</v>
      </c>
      <c r="AL27" s="16">
        <v>18.163350000000001</v>
      </c>
      <c r="AM27" s="16">
        <v>7.0245000000000006</v>
      </c>
      <c r="AN27" s="16">
        <v>9.2322000000000024</v>
      </c>
      <c r="AP27"/>
      <c r="AQ27"/>
      <c r="AR27"/>
      <c r="AS27"/>
      <c r="AT27"/>
      <c r="AU27"/>
      <c r="AV27"/>
    </row>
    <row r="28" spans="1:55" s="10" customFormat="1">
      <c r="B28" s="10" t="s">
        <v>689</v>
      </c>
      <c r="E28" s="28"/>
      <c r="G28" s="28"/>
      <c r="I28" s="13">
        <v>62.662313303743183</v>
      </c>
      <c r="J28" s="13">
        <v>0.81317177124294293</v>
      </c>
      <c r="K28" s="13">
        <v>17.391208019310596</v>
      </c>
      <c r="L28" s="13">
        <v>4.5529984729713311</v>
      </c>
      <c r="M28" s="13">
        <v>1.6525042917140811</v>
      </c>
      <c r="N28" s="13">
        <v>2.7511946836191421</v>
      </c>
      <c r="O28" s="13">
        <v>4.3150578063530212</v>
      </c>
      <c r="P28" s="13">
        <v>5.1118612955885938</v>
      </c>
      <c r="Q28" s="13">
        <v>0.30416706135708055</v>
      </c>
      <c r="R28" s="13">
        <v>0.11176849281151047</v>
      </c>
      <c r="S28" s="13">
        <v>1.4126672279913421</v>
      </c>
      <c r="T28" s="13">
        <v>99.666245198711479</v>
      </c>
      <c r="U28" s="13">
        <f t="shared" si="0"/>
        <v>9.4269191019416141</v>
      </c>
      <c r="V28" s="16">
        <v>81.684899999999999</v>
      </c>
      <c r="W28" s="16">
        <v>121.22280000000002</v>
      </c>
      <c r="X28" s="16">
        <v>740.18160000000012</v>
      </c>
      <c r="Y28" s="16">
        <v>33.215850000000003</v>
      </c>
      <c r="Z28" s="16">
        <v>563.36490000000003</v>
      </c>
      <c r="AA28" s="16">
        <v>25.187850000000005</v>
      </c>
      <c r="AB28" s="16">
        <v>23.180850000000003</v>
      </c>
      <c r="AC28" s="16">
        <v>21.073500000000003</v>
      </c>
      <c r="AD28" s="16">
        <v>1573.7890500000001</v>
      </c>
      <c r="AE28" s="16">
        <v>92.823750000000004</v>
      </c>
      <c r="AF28" s="16">
        <v>192.87270000000004</v>
      </c>
      <c r="AG28" s="16">
        <v>83.290500000000009</v>
      </c>
      <c r="AH28" s="16">
        <v>13.8483</v>
      </c>
      <c r="AI28" s="16">
        <v>78.172650000000004</v>
      </c>
      <c r="AJ28" s="16">
        <v>5.6196000000000002</v>
      </c>
      <c r="AK28" s="16">
        <v>6.2217000000000002</v>
      </c>
      <c r="AL28" s="16">
        <v>20.270700000000001</v>
      </c>
      <c r="AM28" s="16">
        <v>6.6231</v>
      </c>
      <c r="AN28" s="16">
        <v>8.9311500000000006</v>
      </c>
      <c r="AP28"/>
      <c r="AQ28"/>
      <c r="AR28"/>
      <c r="AS28"/>
      <c r="AT28"/>
      <c r="AU28"/>
      <c r="AV28"/>
    </row>
    <row r="29" spans="1:55" s="10" customFormat="1">
      <c r="A29" s="10" t="s">
        <v>690</v>
      </c>
      <c r="B29" s="10" t="s">
        <v>687</v>
      </c>
      <c r="C29" s="10" t="s">
        <v>691</v>
      </c>
      <c r="D29" s="10">
        <v>38</v>
      </c>
      <c r="E29" s="28">
        <v>20.05</v>
      </c>
      <c r="F29" s="10">
        <v>106</v>
      </c>
      <c r="G29" s="28">
        <v>11.56</v>
      </c>
      <c r="H29" s="95"/>
      <c r="I29" s="13">
        <v>66.426326642967069</v>
      </c>
      <c r="J29" s="13">
        <v>0.59030544279927288</v>
      </c>
      <c r="K29" s="13">
        <v>15.899389543533575</v>
      </c>
      <c r="L29" s="13">
        <v>3.3547342177903325</v>
      </c>
      <c r="M29" s="13">
        <v>1.1678901959705961</v>
      </c>
      <c r="N29" s="13">
        <v>2.1627422007159751</v>
      </c>
      <c r="O29" s="13">
        <v>4.2414501350633866</v>
      </c>
      <c r="P29" s="13">
        <v>4.8816669010732907</v>
      </c>
      <c r="Q29" s="13">
        <v>0.19709910978998035</v>
      </c>
      <c r="R29" s="13">
        <v>8.3768399865085302E-2</v>
      </c>
      <c r="S29" s="13">
        <v>1.8457401295685527</v>
      </c>
      <c r="T29" s="13">
        <v>99.005372789568554</v>
      </c>
      <c r="U29" s="13">
        <f t="shared" si="0"/>
        <v>9.1231170361366765</v>
      </c>
      <c r="V29" s="16">
        <v>64.324349999999995</v>
      </c>
      <c r="W29" s="16">
        <v>152.63235</v>
      </c>
      <c r="X29" s="16">
        <v>523.02420000000006</v>
      </c>
      <c r="Y29" s="16">
        <v>26.4924</v>
      </c>
      <c r="Z29" s="16">
        <v>393.0709500000001</v>
      </c>
      <c r="AA29" s="16">
        <v>26.79345</v>
      </c>
      <c r="AB29" s="16">
        <v>26.79345</v>
      </c>
      <c r="AC29" s="16">
        <v>32.212350000000001</v>
      </c>
      <c r="AD29" s="16">
        <v>1141.5816</v>
      </c>
      <c r="AE29" s="16">
        <v>77.670900000000003</v>
      </c>
      <c r="AF29" s="16">
        <v>147.01275000000001</v>
      </c>
      <c r="AG29" s="16">
        <v>59.708250000000014</v>
      </c>
      <c r="AH29" s="16">
        <v>18.56475</v>
      </c>
      <c r="AI29" s="16">
        <v>54.289350000000006</v>
      </c>
      <c r="AJ29" s="16">
        <v>6.7234500000000006</v>
      </c>
      <c r="AK29" s="16">
        <v>8.4294000000000011</v>
      </c>
      <c r="AL29" s="16">
        <v>18.765450000000001</v>
      </c>
      <c r="AM29" s="16">
        <v>6.020999999999999</v>
      </c>
      <c r="AN29" s="16">
        <v>5.6196000000000002</v>
      </c>
      <c r="AO29" s="96"/>
      <c r="AP29"/>
      <c r="AQ29"/>
      <c r="AR29"/>
      <c r="AS29"/>
      <c r="AT29"/>
      <c r="AU29"/>
      <c r="AV29"/>
      <c r="AW29" s="96"/>
      <c r="AX29" s="96"/>
      <c r="AZ29" s="96"/>
      <c r="BB29" s="96"/>
      <c r="BC29" s="96"/>
    </row>
    <row r="30" spans="1:55" s="10" customFormat="1">
      <c r="A30" s="26" t="s">
        <v>692</v>
      </c>
      <c r="B30" s="26" t="s">
        <v>693</v>
      </c>
      <c r="C30" s="26" t="s">
        <v>694</v>
      </c>
      <c r="D30" s="14">
        <v>38</v>
      </c>
      <c r="E30" s="28">
        <v>12.9</v>
      </c>
      <c r="F30" s="29">
        <v>106</v>
      </c>
      <c r="G30" s="28">
        <v>4.43</v>
      </c>
      <c r="H30" s="28"/>
      <c r="I30" s="13">
        <v>63.706126731011324</v>
      </c>
      <c r="J30" s="13">
        <v>0.70097356273604705</v>
      </c>
      <c r="K30" s="13">
        <v>16.184242551405791</v>
      </c>
      <c r="L30" s="13">
        <v>4.1439907679395711</v>
      </c>
      <c r="M30" s="13">
        <v>1.5359567771716323</v>
      </c>
      <c r="N30" s="13">
        <v>3.1749979018044483</v>
      </c>
      <c r="O30" s="13">
        <v>3.6801112043642465</v>
      </c>
      <c r="P30" s="13">
        <v>4.7109546789760808</v>
      </c>
      <c r="Q30" s="13">
        <v>0.34017834662190516</v>
      </c>
      <c r="R30" s="13">
        <v>8.2467477968946698E-2</v>
      </c>
      <c r="S30" s="13">
        <v>2.94</v>
      </c>
      <c r="T30" s="13">
        <v>98.26</v>
      </c>
      <c r="U30" s="13">
        <f t="shared" si="0"/>
        <v>8.3910658833403282</v>
      </c>
      <c r="V30" s="16">
        <v>53</v>
      </c>
      <c r="W30" s="16">
        <v>104</v>
      </c>
      <c r="X30" s="16">
        <v>443</v>
      </c>
      <c r="Y30" s="16">
        <v>27</v>
      </c>
      <c r="Z30" s="16">
        <v>332</v>
      </c>
      <c r="AA30" s="16">
        <v>27</v>
      </c>
      <c r="AB30" s="16">
        <v>16</v>
      </c>
      <c r="AC30" s="16" t="s">
        <v>166</v>
      </c>
      <c r="AD30" s="16">
        <v>1720</v>
      </c>
      <c r="AE30" s="16">
        <v>65</v>
      </c>
      <c r="AF30" s="16">
        <v>119</v>
      </c>
      <c r="AG30" s="16">
        <v>55</v>
      </c>
      <c r="AH30" s="16">
        <v>9</v>
      </c>
      <c r="AI30" s="16">
        <v>68</v>
      </c>
      <c r="AJ30" s="16" t="s">
        <v>165</v>
      </c>
      <c r="AK30" s="16">
        <v>8</v>
      </c>
      <c r="AL30" s="16">
        <v>15</v>
      </c>
      <c r="AM30" s="16">
        <v>3</v>
      </c>
      <c r="AN30" s="16"/>
      <c r="AP30"/>
      <c r="AQ30"/>
      <c r="AR30"/>
      <c r="AS30"/>
      <c r="AT30"/>
      <c r="AU30"/>
      <c r="AV30"/>
    </row>
    <row r="31" spans="1:55" s="10" customFormat="1">
      <c r="A31" s="26" t="s">
        <v>695</v>
      </c>
      <c r="B31" s="26" t="s">
        <v>696</v>
      </c>
      <c r="C31" s="10" t="s">
        <v>697</v>
      </c>
      <c r="D31" s="10">
        <v>38</v>
      </c>
      <c r="E31" s="28">
        <v>19.43</v>
      </c>
      <c r="F31" s="10">
        <v>106</v>
      </c>
      <c r="G31" s="28">
        <v>8.5500000000000007</v>
      </c>
      <c r="I31" s="13">
        <v>61.6046669462281</v>
      </c>
      <c r="J31" s="13">
        <v>0.95548249181224532</v>
      </c>
      <c r="K31" s="13">
        <v>16.897770798890882</v>
      </c>
      <c r="L31" s="13">
        <v>5.653984069735194</v>
      </c>
      <c r="M31" s="13">
        <v>1.8636983008603965</v>
      </c>
      <c r="N31" s="13">
        <v>4.6132240353587903</v>
      </c>
      <c r="O31" s="13">
        <v>2.9987815799258506</v>
      </c>
      <c r="P31" s="13">
        <v>4.6578852197175733</v>
      </c>
      <c r="Q31" s="13">
        <v>0.37157769193164614</v>
      </c>
      <c r="R31" s="13">
        <v>0.10331641660415652</v>
      </c>
      <c r="S31" s="32">
        <v>4.4235388310648531</v>
      </c>
      <c r="T31" s="13">
        <v>99.720387551064817</v>
      </c>
      <c r="U31" s="13">
        <f t="shared" si="0"/>
        <v>7.6566667996434239</v>
      </c>
      <c r="V31" s="16">
        <v>90.259599999999992</v>
      </c>
      <c r="W31" s="16">
        <v>119.37559999999999</v>
      </c>
      <c r="X31" s="16">
        <v>650.69240000000002</v>
      </c>
      <c r="Y31" s="16">
        <v>27.108000000000001</v>
      </c>
      <c r="Z31" s="16">
        <v>286.84280000000001</v>
      </c>
      <c r="AA31" s="16">
        <v>19.678399999999996</v>
      </c>
      <c r="AB31" s="16">
        <v>23.694400000000002</v>
      </c>
      <c r="AC31" s="16">
        <v>16.8672</v>
      </c>
      <c r="AD31" s="16">
        <v>1355.1992</v>
      </c>
      <c r="AE31" s="16">
        <v>56.625599999999999</v>
      </c>
      <c r="AF31" s="16">
        <v>118.7732</v>
      </c>
      <c r="AG31" s="16">
        <v>51.304400000000001</v>
      </c>
      <c r="AH31" s="16">
        <v>18.9756</v>
      </c>
      <c r="AI31" s="16">
        <v>117.66879999999999</v>
      </c>
      <c r="AJ31" s="16">
        <v>3.4136000000000002</v>
      </c>
      <c r="AK31" s="16">
        <v>3.4136000000000002</v>
      </c>
      <c r="AL31" s="16">
        <v>20.582000000000001</v>
      </c>
      <c r="AM31" s="16">
        <v>3.7147999999999999</v>
      </c>
      <c r="AN31" s="16">
        <v>13.754799999999999</v>
      </c>
      <c r="AP31"/>
      <c r="AQ31"/>
      <c r="AR31"/>
      <c r="AS31"/>
      <c r="AT31"/>
      <c r="AU31"/>
      <c r="AV31"/>
    </row>
    <row r="32" spans="1:55" s="10" customFormat="1">
      <c r="A32" s="26" t="s">
        <v>698</v>
      </c>
      <c r="B32" s="26" t="s">
        <v>696</v>
      </c>
      <c r="C32" s="26" t="s">
        <v>699</v>
      </c>
      <c r="D32" s="10">
        <v>38</v>
      </c>
      <c r="E32" s="28">
        <v>19.149999999999999</v>
      </c>
      <c r="F32" s="10">
        <v>106</v>
      </c>
      <c r="G32" s="28">
        <v>9.32</v>
      </c>
      <c r="I32" s="13">
        <v>57.600840388582348</v>
      </c>
      <c r="J32" s="13">
        <v>1.1638314216476802</v>
      </c>
      <c r="K32" s="13">
        <v>17.200758726914973</v>
      </c>
      <c r="L32" s="13">
        <v>7.0471244012403211</v>
      </c>
      <c r="M32" s="13">
        <v>2.6590279887842847</v>
      </c>
      <c r="N32" s="13">
        <v>6.5878785854292223</v>
      </c>
      <c r="O32" s="13">
        <v>3.2802940372897065</v>
      </c>
      <c r="P32" s="13">
        <v>3.3134506339341114</v>
      </c>
      <c r="Q32" s="13">
        <v>0.4427362193945984</v>
      </c>
      <c r="R32" s="13">
        <v>0.12686599602256887</v>
      </c>
      <c r="S32" s="32">
        <v>4.9809961992397902</v>
      </c>
      <c r="T32" s="13">
        <v>99.422808399239827</v>
      </c>
      <c r="U32" s="13">
        <f t="shared" si="0"/>
        <v>6.5937446712238179</v>
      </c>
      <c r="V32" s="16">
        <v>96.082800000000006</v>
      </c>
      <c r="W32" s="16">
        <v>69.376400000000004</v>
      </c>
      <c r="X32" s="16">
        <v>801.89479999999992</v>
      </c>
      <c r="Y32" s="16">
        <v>28.614000000000001</v>
      </c>
      <c r="Z32" s="16">
        <v>233.93199999999999</v>
      </c>
      <c r="AA32" s="16">
        <v>16.264800000000001</v>
      </c>
      <c r="AB32" s="16">
        <v>15.260800000000001</v>
      </c>
      <c r="AC32" s="16">
        <v>8.6343999999999994</v>
      </c>
      <c r="AD32" s="16">
        <v>1084.0188000000001</v>
      </c>
      <c r="AE32" s="16">
        <v>46.685999999999993</v>
      </c>
      <c r="AF32" s="16">
        <v>97.187200000000004</v>
      </c>
      <c r="AG32" s="16">
        <v>45.882800000000003</v>
      </c>
      <c r="AH32" s="16">
        <v>15.160400000000001</v>
      </c>
      <c r="AI32" s="16">
        <v>151.70439999999999</v>
      </c>
      <c r="AJ32" s="16">
        <v>1.7068000000000001</v>
      </c>
      <c r="AK32" s="16">
        <v>0.90360000000000007</v>
      </c>
      <c r="AL32" s="16">
        <v>19.678399999999996</v>
      </c>
      <c r="AM32" s="16">
        <v>2.2088000000000001</v>
      </c>
      <c r="AN32" s="16">
        <v>15.762799999999999</v>
      </c>
      <c r="AP32"/>
      <c r="AQ32"/>
      <c r="AR32"/>
      <c r="AS32"/>
      <c r="AT32"/>
      <c r="AU32"/>
      <c r="AV32"/>
    </row>
    <row r="33" spans="1:55" s="10" customFormat="1">
      <c r="E33" s="28"/>
      <c r="G33" s="28"/>
      <c r="I33" s="14"/>
      <c r="J33" s="14"/>
      <c r="K33" s="14"/>
      <c r="L33" s="14"/>
      <c r="M33" s="14"/>
      <c r="N33" s="14"/>
      <c r="O33" s="14"/>
      <c r="P33" s="14"/>
      <c r="Q33" s="14"/>
      <c r="R33" s="14"/>
      <c r="S33" s="14"/>
      <c r="T33" s="14"/>
      <c r="U33" s="14"/>
      <c r="V33" s="16"/>
      <c r="W33" s="16"/>
      <c r="X33" s="16"/>
      <c r="Y33" s="16"/>
      <c r="Z33" s="16"/>
      <c r="AA33" s="16"/>
      <c r="AB33" s="16"/>
      <c r="AC33" s="16"/>
      <c r="AD33" s="16"/>
      <c r="AE33" s="16"/>
      <c r="AF33" s="16"/>
      <c r="AG33" s="16"/>
      <c r="AH33" s="16"/>
      <c r="AI33" s="16"/>
      <c r="AJ33" s="16"/>
      <c r="AK33" s="16"/>
      <c r="AL33" s="16"/>
      <c r="AM33" s="16"/>
      <c r="AN33" s="16"/>
      <c r="AP33"/>
      <c r="AQ33"/>
      <c r="AR33"/>
      <c r="AS33"/>
      <c r="AT33"/>
      <c r="AU33"/>
      <c r="AV33"/>
    </row>
    <row r="34" spans="1:55" s="10" customFormat="1">
      <c r="A34" s="11" t="s">
        <v>700</v>
      </c>
      <c r="E34" s="28"/>
      <c r="G34" s="28"/>
      <c r="I34" s="14"/>
      <c r="J34" s="14"/>
      <c r="K34" s="14"/>
      <c r="L34" s="14"/>
      <c r="M34" s="14"/>
      <c r="N34" s="14"/>
      <c r="O34" s="14"/>
      <c r="P34" s="14"/>
      <c r="Q34" s="14"/>
      <c r="R34" s="14"/>
      <c r="S34" s="14"/>
      <c r="T34" s="14"/>
      <c r="U34" s="14"/>
      <c r="V34" s="16"/>
      <c r="W34" s="16"/>
      <c r="X34" s="16"/>
      <c r="Y34" s="16"/>
      <c r="Z34" s="16"/>
      <c r="AA34" s="16"/>
      <c r="AB34" s="16"/>
      <c r="AC34" s="16"/>
      <c r="AD34" s="16"/>
      <c r="AE34" s="16"/>
      <c r="AF34" s="16"/>
      <c r="AG34" s="16"/>
      <c r="AH34" s="16"/>
      <c r="AI34" s="16"/>
      <c r="AJ34" s="16"/>
      <c r="AK34" s="16"/>
      <c r="AL34" s="16"/>
      <c r="AM34" s="16"/>
      <c r="AN34" s="16"/>
      <c r="AP34"/>
      <c r="AQ34"/>
      <c r="AR34"/>
      <c r="AS34"/>
      <c r="AT34"/>
      <c r="AU34"/>
      <c r="AV34"/>
    </row>
    <row r="35" spans="1:55" s="10" customFormat="1">
      <c r="E35" s="28"/>
      <c r="G35" s="28"/>
      <c r="I35" s="14"/>
      <c r="J35" s="14"/>
      <c r="K35" s="14"/>
      <c r="L35" s="14"/>
      <c r="M35" s="14"/>
      <c r="N35" s="14"/>
      <c r="O35" s="14"/>
      <c r="P35" s="14"/>
      <c r="Q35" s="14"/>
      <c r="R35" s="14"/>
      <c r="S35" s="14"/>
      <c r="T35" s="14"/>
      <c r="U35" s="14"/>
      <c r="V35" s="16"/>
      <c r="W35" s="16"/>
      <c r="X35" s="16"/>
      <c r="Y35" s="16"/>
      <c r="Z35" s="16"/>
      <c r="AA35" s="16"/>
      <c r="AB35" s="16"/>
      <c r="AC35" s="16"/>
      <c r="AD35" s="16"/>
      <c r="AE35" s="16"/>
      <c r="AF35" s="16"/>
      <c r="AG35" s="16"/>
      <c r="AH35" s="16"/>
      <c r="AI35" s="16"/>
      <c r="AJ35" s="16"/>
      <c r="AK35" s="16"/>
      <c r="AL35" s="16"/>
      <c r="AM35" s="16"/>
      <c r="AN35" s="16"/>
      <c r="AP35"/>
      <c r="AQ35"/>
      <c r="AR35"/>
      <c r="AS35"/>
      <c r="AT35"/>
      <c r="AU35"/>
      <c r="AV35"/>
    </row>
    <row r="36" spans="1:55" s="10" customFormat="1">
      <c r="A36" s="26" t="s">
        <v>701</v>
      </c>
      <c r="B36" s="26" t="s">
        <v>702</v>
      </c>
      <c r="C36" s="26" t="s">
        <v>703</v>
      </c>
      <c r="D36" s="10">
        <v>38</v>
      </c>
      <c r="E36" s="28">
        <v>16.47</v>
      </c>
      <c r="F36" s="10">
        <v>106</v>
      </c>
      <c r="G36" s="28">
        <v>6.01</v>
      </c>
      <c r="H36" s="95"/>
      <c r="I36" s="13">
        <v>69.733759395905437</v>
      </c>
      <c r="J36" s="13">
        <v>0.44667115679738872</v>
      </c>
      <c r="K36" s="13">
        <v>15.422083318074538</v>
      </c>
      <c r="L36" s="13">
        <v>1.9884722756737501</v>
      </c>
      <c r="M36" s="13">
        <v>0.31344280700950111</v>
      </c>
      <c r="N36" s="13">
        <v>0.86043182931270312</v>
      </c>
      <c r="O36" s="13">
        <v>4.517587923012341</v>
      </c>
      <c r="P36" s="13">
        <v>5.7678225623187744</v>
      </c>
      <c r="Q36" s="13">
        <v>6.4638737473880686E-2</v>
      </c>
      <c r="R36" s="13">
        <v>6.0485771849093289E-2</v>
      </c>
      <c r="S36" s="13">
        <v>1.0260457774274048</v>
      </c>
      <c r="T36" s="13">
        <v>99.175395777427397</v>
      </c>
      <c r="U36" s="13">
        <f t="shared" ref="U36:U74" si="1">O36+P36</f>
        <v>10.285410485331116</v>
      </c>
      <c r="V36" s="16">
        <v>69.2</v>
      </c>
      <c r="W36" s="16">
        <v>143.5</v>
      </c>
      <c r="X36" s="16">
        <v>261</v>
      </c>
      <c r="Y36" s="16">
        <v>30.6</v>
      </c>
      <c r="Z36" s="16">
        <v>378.4</v>
      </c>
      <c r="AA36" s="16">
        <v>28</v>
      </c>
      <c r="AB36" s="16">
        <v>29.5</v>
      </c>
      <c r="AC36" s="16">
        <v>11</v>
      </c>
      <c r="AD36" s="16">
        <v>1824.5</v>
      </c>
      <c r="AE36" s="16">
        <v>57.1</v>
      </c>
      <c r="AF36" s="16">
        <v>116.4</v>
      </c>
      <c r="AG36" s="16">
        <v>50.1</v>
      </c>
      <c r="AH36" s="16">
        <v>0</v>
      </c>
      <c r="AI36" s="16">
        <v>9.6999999999999993</v>
      </c>
      <c r="AJ36" s="16">
        <v>4.2</v>
      </c>
      <c r="AK36" s="16">
        <v>1.6</v>
      </c>
      <c r="AL36" s="16">
        <v>16.600000000000001</v>
      </c>
      <c r="AM36" s="16">
        <v>0</v>
      </c>
      <c r="AN36" s="16">
        <v>5.3</v>
      </c>
      <c r="AO36" s="96"/>
      <c r="AP36"/>
      <c r="AQ36"/>
      <c r="AR36"/>
      <c r="AS36"/>
      <c r="AT36"/>
      <c r="AU36"/>
      <c r="AV36"/>
      <c r="AW36" s="96"/>
      <c r="AX36" s="96"/>
      <c r="AZ36" s="96"/>
      <c r="BB36" s="96"/>
      <c r="BC36" s="96"/>
    </row>
    <row r="37" spans="1:55" s="10" customFormat="1">
      <c r="A37" s="10" t="s">
        <v>704</v>
      </c>
      <c r="B37" s="26" t="s">
        <v>702</v>
      </c>
      <c r="C37" s="10" t="s">
        <v>705</v>
      </c>
      <c r="D37" s="10">
        <v>38</v>
      </c>
      <c r="E37" s="28">
        <v>16.28</v>
      </c>
      <c r="F37" s="10">
        <v>106</v>
      </c>
      <c r="G37" s="28">
        <v>6.71</v>
      </c>
      <c r="I37" s="13">
        <v>70.548595510746622</v>
      </c>
      <c r="J37" s="13">
        <v>0.42851015561393357</v>
      </c>
      <c r="K37" s="13">
        <v>15.542275242530316</v>
      </c>
      <c r="L37" s="13">
        <v>1.7495618060331133</v>
      </c>
      <c r="M37" s="13">
        <v>0.21960289421739734</v>
      </c>
      <c r="N37" s="13">
        <v>0.83123799482353145</v>
      </c>
      <c r="O37" s="13">
        <v>4.6092839712718199</v>
      </c>
      <c r="P37" s="13">
        <v>5.6131023465268708</v>
      </c>
      <c r="Q37" s="13">
        <v>5.866484103720887E-2</v>
      </c>
      <c r="R37" s="13">
        <v>5.9671962771753226E-2</v>
      </c>
      <c r="S37" s="13">
        <v>0.90264826557256495</v>
      </c>
      <c r="T37" s="13">
        <v>99.660506725572574</v>
      </c>
      <c r="U37" s="13">
        <f t="shared" si="1"/>
        <v>10.222386317798691</v>
      </c>
      <c r="V37" s="16">
        <v>75.2</v>
      </c>
      <c r="W37" s="16">
        <v>141.80000000000001</v>
      </c>
      <c r="X37" s="16">
        <v>242.2</v>
      </c>
      <c r="Y37" s="16">
        <v>31.2</v>
      </c>
      <c r="Z37" s="16">
        <v>390.3</v>
      </c>
      <c r="AA37" s="16">
        <v>30.4</v>
      </c>
      <c r="AB37" s="16">
        <v>33.9</v>
      </c>
      <c r="AC37" s="16">
        <v>13.1</v>
      </c>
      <c r="AD37" s="16">
        <v>1688.8</v>
      </c>
      <c r="AE37" s="16">
        <v>59.9</v>
      </c>
      <c r="AF37" s="16">
        <v>122.8</v>
      </c>
      <c r="AG37" s="16">
        <v>48.8</v>
      </c>
      <c r="AH37" s="16">
        <v>1.1000000000000001</v>
      </c>
      <c r="AI37" s="16">
        <v>7.9</v>
      </c>
      <c r="AJ37" s="16">
        <v>5.0999999999999996</v>
      </c>
      <c r="AK37" s="16">
        <v>1.1000000000000001</v>
      </c>
      <c r="AL37" s="16">
        <v>18</v>
      </c>
      <c r="AM37" s="16">
        <v>2.8</v>
      </c>
      <c r="AN37" s="16">
        <v>5.6</v>
      </c>
      <c r="AO37" s="29"/>
      <c r="AP37"/>
      <c r="AQ37"/>
      <c r="AR37"/>
      <c r="AS37"/>
      <c r="AT37"/>
      <c r="AU37"/>
      <c r="AV37"/>
    </row>
    <row r="38" spans="1:55" s="10" customFormat="1">
      <c r="A38" s="26" t="s">
        <v>706</v>
      </c>
      <c r="B38" s="26" t="s">
        <v>702</v>
      </c>
      <c r="C38" s="10" t="s">
        <v>707</v>
      </c>
      <c r="D38" s="10">
        <v>38</v>
      </c>
      <c r="E38" s="28">
        <v>16.8</v>
      </c>
      <c r="F38" s="10">
        <v>106</v>
      </c>
      <c r="G38" s="28">
        <v>6.2</v>
      </c>
      <c r="H38" s="13"/>
      <c r="I38" s="13">
        <v>69.220873714263476</v>
      </c>
      <c r="J38" s="13">
        <v>0.4475603463185871</v>
      </c>
      <c r="K38" s="13">
        <v>15.649198806502531</v>
      </c>
      <c r="L38" s="13">
        <v>1.780560211825496</v>
      </c>
      <c r="M38" s="13">
        <v>0.23829185927071062</v>
      </c>
      <c r="N38" s="13">
        <v>0.7793797959109886</v>
      </c>
      <c r="O38" s="13">
        <v>4.5605882490490535</v>
      </c>
      <c r="P38" s="13">
        <v>5.5865508571427247</v>
      </c>
      <c r="Q38" s="13">
        <v>6.0323482426355587E-2</v>
      </c>
      <c r="R38" s="13">
        <v>0.27249329929032939</v>
      </c>
      <c r="S38" s="13">
        <v>0.72485062200024586</v>
      </c>
      <c r="T38" s="13">
        <v>98.595820622000247</v>
      </c>
      <c r="U38" s="13">
        <f t="shared" si="1"/>
        <v>10.147139106191778</v>
      </c>
      <c r="V38" s="16">
        <v>82.7</v>
      </c>
      <c r="W38" s="16">
        <v>140.19999999999999</v>
      </c>
      <c r="X38" s="16">
        <v>262.2</v>
      </c>
      <c r="Y38" s="16">
        <v>32.5</v>
      </c>
      <c r="Z38" s="16">
        <v>383.3</v>
      </c>
      <c r="AA38" s="16">
        <v>29.3</v>
      </c>
      <c r="AB38" s="16">
        <v>31.3</v>
      </c>
      <c r="AC38" s="16">
        <v>13.2</v>
      </c>
      <c r="AD38" s="16">
        <v>1888.7</v>
      </c>
      <c r="AE38" s="16">
        <v>63</v>
      </c>
      <c r="AF38" s="16">
        <v>130.5</v>
      </c>
      <c r="AG38" s="16">
        <v>51.7</v>
      </c>
      <c r="AH38" s="16">
        <v>0</v>
      </c>
      <c r="AI38" s="16">
        <v>7.9</v>
      </c>
      <c r="AJ38" s="16">
        <v>5.3</v>
      </c>
      <c r="AK38" s="16">
        <v>2.2999999999999998</v>
      </c>
      <c r="AL38" s="16">
        <v>19.3</v>
      </c>
      <c r="AM38" s="16">
        <v>0</v>
      </c>
      <c r="AN38" s="16">
        <v>6.7</v>
      </c>
      <c r="AP38"/>
      <c r="AQ38"/>
      <c r="AR38"/>
      <c r="AS38"/>
      <c r="AT38"/>
      <c r="AU38"/>
      <c r="AV38"/>
    </row>
    <row r="39" spans="1:55" s="10" customFormat="1">
      <c r="E39" s="28"/>
      <c r="G39" s="28"/>
      <c r="I39" s="14"/>
      <c r="J39" s="14"/>
      <c r="K39" s="14"/>
      <c r="L39" s="14"/>
      <c r="M39" s="14"/>
      <c r="N39" s="14"/>
      <c r="O39" s="14"/>
      <c r="P39" s="14"/>
      <c r="Q39" s="14"/>
      <c r="R39" s="14"/>
      <c r="S39" s="14"/>
      <c r="T39" s="14"/>
      <c r="U39" s="13"/>
      <c r="V39" s="16"/>
      <c r="W39" s="16"/>
      <c r="X39" s="16"/>
      <c r="Y39" s="16"/>
      <c r="Z39" s="16"/>
      <c r="AA39" s="16"/>
      <c r="AB39" s="16"/>
      <c r="AC39" s="16"/>
      <c r="AD39" s="16"/>
      <c r="AE39" s="16"/>
      <c r="AF39" s="16"/>
      <c r="AG39" s="16"/>
      <c r="AH39" s="16"/>
      <c r="AI39" s="16"/>
      <c r="AJ39" s="16"/>
      <c r="AK39" s="16"/>
      <c r="AL39" s="16"/>
      <c r="AM39" s="16"/>
      <c r="AN39" s="16"/>
      <c r="AP39"/>
      <c r="AQ39"/>
      <c r="AR39"/>
      <c r="AS39"/>
      <c r="AT39"/>
      <c r="AU39"/>
      <c r="AV39"/>
    </row>
    <row r="40" spans="1:55" s="10" customFormat="1">
      <c r="A40" s="10" t="s">
        <v>708</v>
      </c>
      <c r="B40" s="10" t="s">
        <v>709</v>
      </c>
      <c r="C40" s="10" t="s">
        <v>710</v>
      </c>
      <c r="D40" s="10">
        <v>38</v>
      </c>
      <c r="E40" s="28">
        <v>21.98</v>
      </c>
      <c r="F40" s="10">
        <v>106</v>
      </c>
      <c r="G40" s="28">
        <v>8.65</v>
      </c>
      <c r="I40" s="13">
        <v>64.229740373788204</v>
      </c>
      <c r="J40" s="13">
        <v>0.68028745036363703</v>
      </c>
      <c r="K40" s="13">
        <v>17.575531415145484</v>
      </c>
      <c r="L40" s="13">
        <v>3.9133933373830527</v>
      </c>
      <c r="M40" s="13">
        <v>0.6112791338026784</v>
      </c>
      <c r="N40" s="13">
        <v>2.4639944380572265</v>
      </c>
      <c r="O40" s="13">
        <v>4.0066208208788465</v>
      </c>
      <c r="P40" s="13">
        <v>5.723745486005793</v>
      </c>
      <c r="Q40" s="13">
        <v>0.24934733230637693</v>
      </c>
      <c r="R40" s="13">
        <v>8.1923166942455702E-2</v>
      </c>
      <c r="S40" s="13">
        <v>1.4964878346737629</v>
      </c>
      <c r="T40" s="13">
        <v>99.53586295467376</v>
      </c>
      <c r="U40" s="13">
        <f t="shared" si="1"/>
        <v>9.7303663068846404</v>
      </c>
      <c r="V40" s="16">
        <v>75.400400000000005</v>
      </c>
      <c r="W40" s="16">
        <v>124.8976</v>
      </c>
      <c r="X40" s="16">
        <v>534.42919999999992</v>
      </c>
      <c r="Y40" s="16">
        <v>34.9392</v>
      </c>
      <c r="Z40" s="16">
        <v>553.40480000000002</v>
      </c>
      <c r="AA40" s="16">
        <v>24.196399999999997</v>
      </c>
      <c r="AB40" s="16">
        <v>23.091999999999999</v>
      </c>
      <c r="AC40" s="16">
        <v>21.9876</v>
      </c>
      <c r="AD40" s="16">
        <v>1508.4096000000002</v>
      </c>
      <c r="AE40" s="16">
        <v>99.697199999999995</v>
      </c>
      <c r="AF40" s="16">
        <v>208.02879999999999</v>
      </c>
      <c r="AG40" s="16">
        <v>87.448400000000007</v>
      </c>
      <c r="AH40" s="16">
        <v>9.4375999999999998</v>
      </c>
      <c r="AI40" s="16">
        <v>62.6496</v>
      </c>
      <c r="AJ40" s="16">
        <v>3.5140000000000002</v>
      </c>
      <c r="AK40" s="16">
        <v>3.2128000000000001</v>
      </c>
      <c r="AL40" s="16">
        <v>19.276799999999998</v>
      </c>
      <c r="AM40" s="16">
        <v>3.3131999999999997</v>
      </c>
      <c r="AN40" s="16">
        <v>8.2327999999999992</v>
      </c>
      <c r="AP40"/>
      <c r="AQ40"/>
      <c r="AR40"/>
      <c r="AS40"/>
      <c r="AT40"/>
      <c r="AU40"/>
      <c r="AV40"/>
    </row>
    <row r="41" spans="1:55" s="10" customFormat="1">
      <c r="A41" s="26" t="s">
        <v>711</v>
      </c>
      <c r="B41" s="10" t="s">
        <v>712</v>
      </c>
      <c r="C41" s="10" t="s">
        <v>713</v>
      </c>
      <c r="D41" s="10">
        <v>38</v>
      </c>
      <c r="E41" s="28">
        <v>24.28</v>
      </c>
      <c r="F41" s="10">
        <v>106</v>
      </c>
      <c r="G41" s="28">
        <v>9.26</v>
      </c>
      <c r="H41" s="13"/>
      <c r="I41" s="13">
        <v>66.140361682172568</v>
      </c>
      <c r="J41" s="13">
        <v>0.6358028449008899</v>
      </c>
      <c r="K41" s="13">
        <v>15.660934553691204</v>
      </c>
      <c r="L41" s="13">
        <v>3.7027914009672673</v>
      </c>
      <c r="M41" s="13">
        <v>0.69373499648996395</v>
      </c>
      <c r="N41" s="13">
        <v>2.4432859744800051</v>
      </c>
      <c r="O41" s="13">
        <v>4.2562802148276804</v>
      </c>
      <c r="P41" s="13">
        <v>4.5807204140400932</v>
      </c>
      <c r="Q41" s="13">
        <v>0.25720867789869134</v>
      </c>
      <c r="R41" s="13">
        <v>6.1921913681121751E-2</v>
      </c>
      <c r="S41" s="13">
        <v>0.73427267314948608</v>
      </c>
      <c r="T41" s="13">
        <v>98.433042673149487</v>
      </c>
      <c r="U41" s="13">
        <f t="shared" si="1"/>
        <v>8.8370006288677736</v>
      </c>
      <c r="V41" s="16">
        <v>69.900000000000006</v>
      </c>
      <c r="W41" s="16">
        <v>127.7</v>
      </c>
      <c r="X41" s="16">
        <v>570.5</v>
      </c>
      <c r="Y41" s="16">
        <v>23.4</v>
      </c>
      <c r="Z41" s="16">
        <v>256.89999999999998</v>
      </c>
      <c r="AA41" s="16">
        <v>29.7</v>
      </c>
      <c r="AB41" s="16">
        <v>18</v>
      </c>
      <c r="AC41" s="16">
        <v>20.9</v>
      </c>
      <c r="AD41" s="16">
        <v>1179.5999999999999</v>
      </c>
      <c r="AE41" s="16">
        <v>62.7</v>
      </c>
      <c r="AF41" s="16">
        <v>118.5</v>
      </c>
      <c r="AG41" s="16">
        <v>42.3</v>
      </c>
      <c r="AH41" s="16">
        <v>22.4</v>
      </c>
      <c r="AI41" s="16">
        <v>71.3</v>
      </c>
      <c r="AJ41" s="16">
        <v>4.4000000000000004</v>
      </c>
      <c r="AK41" s="16">
        <v>13.9</v>
      </c>
      <c r="AL41" s="16">
        <v>18.7</v>
      </c>
      <c r="AM41" s="16">
        <v>12.670735801548076</v>
      </c>
      <c r="AN41" s="16">
        <v>5.8</v>
      </c>
      <c r="AP41"/>
      <c r="AQ41"/>
      <c r="AR41"/>
      <c r="AS41"/>
      <c r="AT41"/>
      <c r="AU41"/>
      <c r="AV41"/>
    </row>
    <row r="42" spans="1:55" s="10" customFormat="1">
      <c r="A42" s="26" t="s">
        <v>714</v>
      </c>
      <c r="B42" s="10" t="s">
        <v>712</v>
      </c>
      <c r="C42" s="10" t="s">
        <v>715</v>
      </c>
      <c r="D42" s="10">
        <v>38</v>
      </c>
      <c r="E42" s="28">
        <v>21.39</v>
      </c>
      <c r="F42" s="10">
        <v>106</v>
      </c>
      <c r="G42" s="28">
        <v>10.24</v>
      </c>
      <c r="H42" s="13"/>
      <c r="I42" s="13">
        <v>65.652745270402519</v>
      </c>
      <c r="J42" s="13">
        <v>0.68843319101188294</v>
      </c>
      <c r="K42" s="13">
        <v>15.496844516547148</v>
      </c>
      <c r="L42" s="13">
        <v>3.9895250292552809</v>
      </c>
      <c r="M42" s="13">
        <v>1.6465594598212963</v>
      </c>
      <c r="N42" s="13">
        <v>3.2183981025525625</v>
      </c>
      <c r="O42" s="13">
        <v>4.0528429538794386</v>
      </c>
      <c r="P42" s="13">
        <v>4.2449316082402007</v>
      </c>
      <c r="Q42" s="13">
        <v>0.26940977612135936</v>
      </c>
      <c r="R42" s="13">
        <v>6.9813627342073054E-2</v>
      </c>
      <c r="S42" s="13">
        <v>1.1576135351737562</v>
      </c>
      <c r="T42" s="13">
        <v>99.329503535173743</v>
      </c>
      <c r="U42" s="13">
        <f t="shared" si="1"/>
        <v>8.2977745621196384</v>
      </c>
      <c r="V42" s="16">
        <v>76.8</v>
      </c>
      <c r="W42" s="16">
        <v>122</v>
      </c>
      <c r="X42" s="16">
        <v>582.5</v>
      </c>
      <c r="Y42" s="16">
        <v>22.5</v>
      </c>
      <c r="Z42" s="16">
        <v>254.4</v>
      </c>
      <c r="AA42" s="16">
        <v>28.6</v>
      </c>
      <c r="AB42" s="16">
        <v>20.399999999999999</v>
      </c>
      <c r="AC42" s="16">
        <v>20.2</v>
      </c>
      <c r="AD42" s="16">
        <v>1062.5</v>
      </c>
      <c r="AE42" s="16">
        <v>63.3</v>
      </c>
      <c r="AF42" s="16">
        <v>112.3</v>
      </c>
      <c r="AG42" s="16">
        <v>41.2</v>
      </c>
      <c r="AH42" s="16">
        <v>17.7</v>
      </c>
      <c r="AI42" s="16">
        <v>79.400000000000006</v>
      </c>
      <c r="AJ42" s="16">
        <v>4.0999999999999996</v>
      </c>
      <c r="AK42" s="16">
        <v>18.600000000000001</v>
      </c>
      <c r="AL42" s="16">
        <v>20</v>
      </c>
      <c r="AM42" s="16">
        <v>11.325850974540707</v>
      </c>
      <c r="AN42" s="16">
        <v>8.4</v>
      </c>
      <c r="AP42"/>
      <c r="AQ42"/>
      <c r="AR42"/>
      <c r="AS42"/>
      <c r="AT42"/>
      <c r="AU42"/>
      <c r="AV42"/>
    </row>
    <row r="43" spans="1:55" s="10" customFormat="1">
      <c r="A43" s="26" t="s">
        <v>716</v>
      </c>
      <c r="B43" s="10" t="s">
        <v>717</v>
      </c>
      <c r="C43" s="10" t="s">
        <v>718</v>
      </c>
      <c r="D43" s="10">
        <v>38</v>
      </c>
      <c r="E43" s="28">
        <v>20.79</v>
      </c>
      <c r="F43" s="10">
        <v>106</v>
      </c>
      <c r="G43" s="28">
        <v>9.02</v>
      </c>
      <c r="H43" s="13"/>
      <c r="I43" s="32">
        <v>72.271585496085748</v>
      </c>
      <c r="J43" s="13">
        <v>0.57718136821910859</v>
      </c>
      <c r="K43" s="13">
        <v>16.55084150122287</v>
      </c>
      <c r="L43" s="13">
        <v>1.0682153372137293</v>
      </c>
      <c r="M43" s="13">
        <v>0.46183198676470633</v>
      </c>
      <c r="N43" s="13">
        <v>0.46786271848275096</v>
      </c>
      <c r="O43" s="13">
        <v>1.708714216318175</v>
      </c>
      <c r="P43" s="13">
        <v>5.2210723658953428</v>
      </c>
      <c r="Q43" s="13">
        <v>0.19806247033516625</v>
      </c>
      <c r="R43" s="13">
        <v>1.8102539462398336E-2</v>
      </c>
      <c r="S43" s="200">
        <v>3.28</v>
      </c>
      <c r="T43" s="13">
        <v>98.543469999999999</v>
      </c>
      <c r="U43" s="13">
        <f t="shared" si="1"/>
        <v>6.9297865822135183</v>
      </c>
      <c r="V43" s="16">
        <v>22.5</v>
      </c>
      <c r="W43" s="16">
        <v>159.69999999999999</v>
      </c>
      <c r="X43" s="16">
        <v>155.1</v>
      </c>
      <c r="Y43" s="16">
        <v>26.7</v>
      </c>
      <c r="Z43" s="16">
        <v>391.5</v>
      </c>
      <c r="AA43" s="16">
        <v>28.3</v>
      </c>
      <c r="AB43" s="16">
        <v>24</v>
      </c>
      <c r="AC43" s="16">
        <v>35.1</v>
      </c>
      <c r="AD43" s="16">
        <v>908.1</v>
      </c>
      <c r="AE43" s="16">
        <v>81.7</v>
      </c>
      <c r="AF43" s="16">
        <v>163.4</v>
      </c>
      <c r="AG43" s="16">
        <v>60.9</v>
      </c>
      <c r="AH43" s="16">
        <v>10.5</v>
      </c>
      <c r="AI43" s="16">
        <v>48.6</v>
      </c>
      <c r="AJ43" s="16">
        <v>9.6999999999999993</v>
      </c>
      <c r="AK43" s="16">
        <v>5.7</v>
      </c>
      <c r="AL43" s="16">
        <v>19.3</v>
      </c>
      <c r="AM43" s="16"/>
      <c r="AN43" s="16"/>
      <c r="AP43"/>
      <c r="AQ43"/>
      <c r="AR43"/>
      <c r="AS43"/>
      <c r="AT43"/>
      <c r="AU43"/>
      <c r="AV43"/>
    </row>
    <row r="44" spans="1:55" s="10" customFormat="1">
      <c r="A44" s="26" t="s">
        <v>719</v>
      </c>
      <c r="B44" s="26" t="s">
        <v>720</v>
      </c>
      <c r="C44" s="10" t="s">
        <v>721</v>
      </c>
      <c r="D44" s="10">
        <v>38</v>
      </c>
      <c r="E44" s="28">
        <v>16.12</v>
      </c>
      <c r="F44" s="10">
        <v>106</v>
      </c>
      <c r="G44" s="28">
        <v>14.17</v>
      </c>
      <c r="I44" s="13">
        <v>69.006203357258954</v>
      </c>
      <c r="J44" s="14">
        <v>0.43175951801117202</v>
      </c>
      <c r="K44" s="13">
        <v>15.935008199430049</v>
      </c>
      <c r="L44" s="13">
        <v>1.99770755462233</v>
      </c>
      <c r="M44" s="13">
        <v>0.497291930177858</v>
      </c>
      <c r="N44" s="13">
        <v>1.948279116650405</v>
      </c>
      <c r="O44" s="13">
        <v>4.0599215342983763</v>
      </c>
      <c r="P44" s="13">
        <v>5.224779020618425</v>
      </c>
      <c r="Q44" s="13">
        <v>0.10643107492489599</v>
      </c>
      <c r="R44" s="13">
        <v>3.7710055750253602E-2</v>
      </c>
      <c r="S44" s="13">
        <v>0.57913130304550098</v>
      </c>
      <c r="T44" s="13">
        <v>99.245091361742723</v>
      </c>
      <c r="U44" s="13">
        <f t="shared" si="1"/>
        <v>9.2847005549168014</v>
      </c>
      <c r="V44" s="16">
        <v>41.4</v>
      </c>
      <c r="W44" s="16">
        <v>147.4</v>
      </c>
      <c r="X44" s="16">
        <v>466.9</v>
      </c>
      <c r="Y44" s="16">
        <v>23.1</v>
      </c>
      <c r="Z44" s="16">
        <v>332</v>
      </c>
      <c r="AA44" s="16">
        <v>29</v>
      </c>
      <c r="AB44" s="16">
        <v>26.9</v>
      </c>
      <c r="AC44" s="16">
        <v>24.5</v>
      </c>
      <c r="AD44" s="16">
        <v>1095.3</v>
      </c>
      <c r="AE44" s="16">
        <v>66</v>
      </c>
      <c r="AF44" s="16">
        <v>118</v>
      </c>
      <c r="AG44" s="16">
        <v>46.7</v>
      </c>
      <c r="AH44" s="16">
        <v>7.2</v>
      </c>
      <c r="AI44" s="16">
        <v>30</v>
      </c>
      <c r="AJ44" s="16">
        <v>5.8</v>
      </c>
      <c r="AK44" s="16">
        <v>5.8</v>
      </c>
      <c r="AL44" s="16">
        <v>19</v>
      </c>
      <c r="AM44" s="16">
        <v>7.4</v>
      </c>
      <c r="AN44" s="16">
        <v>4.5</v>
      </c>
      <c r="AP44"/>
      <c r="AQ44"/>
      <c r="AR44"/>
      <c r="AS44"/>
      <c r="AT44"/>
      <c r="AU44"/>
      <c r="AV44"/>
    </row>
    <row r="45" spans="1:55" s="10" customFormat="1">
      <c r="A45" s="26" t="s">
        <v>722</v>
      </c>
      <c r="B45" s="26" t="s">
        <v>723</v>
      </c>
      <c r="C45" s="26" t="s">
        <v>724</v>
      </c>
      <c r="D45" s="10">
        <v>38</v>
      </c>
      <c r="E45" s="28">
        <v>24.07</v>
      </c>
      <c r="F45" s="10">
        <v>106</v>
      </c>
      <c r="G45" s="28">
        <v>8.0900000000000016</v>
      </c>
      <c r="I45" s="13">
        <v>65.574638749816273</v>
      </c>
      <c r="J45" s="13">
        <v>0.67950824327020398</v>
      </c>
      <c r="K45" s="13">
        <v>16.320828442383199</v>
      </c>
      <c r="L45" s="13">
        <v>3.7189323051115091</v>
      </c>
      <c r="M45" s="13">
        <v>1.05990635072411</v>
      </c>
      <c r="N45" s="13">
        <v>2.3855520924545668</v>
      </c>
      <c r="O45" s="13">
        <v>3.9503582176301006</v>
      </c>
      <c r="P45" s="13">
        <v>4.8714495685281225</v>
      </c>
      <c r="Q45" s="13">
        <v>0.27578507998163898</v>
      </c>
      <c r="R45" s="13">
        <v>8.1886049992342697E-2</v>
      </c>
      <c r="S45" s="13">
        <v>1.3361252368133152</v>
      </c>
      <c r="T45" s="13">
        <v>98.918845099892067</v>
      </c>
      <c r="U45" s="13">
        <f t="shared" si="1"/>
        <v>8.8218077861582227</v>
      </c>
      <c r="V45" s="16">
        <v>75.8</v>
      </c>
      <c r="W45" s="16">
        <v>152.6</v>
      </c>
      <c r="X45" s="16">
        <v>548.9</v>
      </c>
      <c r="Y45" s="16">
        <v>27.5</v>
      </c>
      <c r="Z45" s="16">
        <v>365.3</v>
      </c>
      <c r="AA45" s="16">
        <v>29.7</v>
      </c>
      <c r="AB45" s="16">
        <v>25.6</v>
      </c>
      <c r="AC45" s="16">
        <v>31.8</v>
      </c>
      <c r="AD45" s="16">
        <v>1366.1</v>
      </c>
      <c r="AE45" s="16">
        <v>77.400000000000006</v>
      </c>
      <c r="AF45" s="16">
        <v>149.19999999999999</v>
      </c>
      <c r="AG45" s="16">
        <v>56.1</v>
      </c>
      <c r="AH45" s="16">
        <v>15.4</v>
      </c>
      <c r="AI45" s="16">
        <v>69.3</v>
      </c>
      <c r="AJ45" s="16">
        <v>9.9</v>
      </c>
      <c r="AK45" s="16">
        <v>9</v>
      </c>
      <c r="AL45" s="16">
        <v>19.100000000000001</v>
      </c>
      <c r="AM45" s="16">
        <v>8.2000000000000011</v>
      </c>
      <c r="AN45" s="16">
        <v>7.9</v>
      </c>
      <c r="AP45"/>
      <c r="AQ45"/>
      <c r="AR45"/>
      <c r="AS45"/>
      <c r="AT45"/>
      <c r="AU45"/>
      <c r="AV45"/>
    </row>
    <row r="46" spans="1:55" s="10" customFormat="1">
      <c r="A46" s="26" t="s">
        <v>725</v>
      </c>
      <c r="B46" s="26" t="s">
        <v>726</v>
      </c>
      <c r="C46" s="26" t="s">
        <v>727</v>
      </c>
      <c r="D46" s="10">
        <v>38</v>
      </c>
      <c r="E46" s="28">
        <v>24.07</v>
      </c>
      <c r="F46" s="10">
        <v>106</v>
      </c>
      <c r="G46" s="28">
        <v>8.360000000000003</v>
      </c>
      <c r="I46" s="13">
        <v>62.321915874998716</v>
      </c>
      <c r="J46" s="13">
        <v>0.61312930750051098</v>
      </c>
      <c r="K46" s="13">
        <v>17.180956499066173</v>
      </c>
      <c r="L46" s="13">
        <v>4.6889367793093912</v>
      </c>
      <c r="M46" s="13">
        <v>1.337106283608311</v>
      </c>
      <c r="N46" s="13">
        <v>4.0145648886273033</v>
      </c>
      <c r="O46" s="13">
        <v>4.4865870234247387</v>
      </c>
      <c r="P46" s="13">
        <v>3.6627868476545475</v>
      </c>
      <c r="Q46" s="13">
        <v>0.41504060433475898</v>
      </c>
      <c r="R46" s="13">
        <v>0.167789000459409</v>
      </c>
      <c r="S46" s="13">
        <v>0.48858310898386997</v>
      </c>
      <c r="T46" s="13">
        <v>98.888813108983825</v>
      </c>
      <c r="U46" s="13">
        <f t="shared" si="1"/>
        <v>8.1493738710792858</v>
      </c>
      <c r="V46" s="16">
        <v>97.3</v>
      </c>
      <c r="W46" s="16">
        <v>72.400000000000006</v>
      </c>
      <c r="X46" s="16">
        <v>858.7</v>
      </c>
      <c r="Y46" s="16">
        <v>28.1</v>
      </c>
      <c r="Z46" s="16">
        <v>253.2</v>
      </c>
      <c r="AA46" s="16">
        <v>17.5</v>
      </c>
      <c r="AB46" s="16">
        <v>15</v>
      </c>
      <c r="AC46" s="16">
        <v>8.2000000000000011</v>
      </c>
      <c r="AD46" s="16">
        <v>1557.7</v>
      </c>
      <c r="AE46" s="16">
        <v>67.400000000000006</v>
      </c>
      <c r="AF46" s="16">
        <v>120.2</v>
      </c>
      <c r="AG46" s="16">
        <v>57.5</v>
      </c>
      <c r="AH46" s="16">
        <v>6.3</v>
      </c>
      <c r="AI46" s="16">
        <v>54.5</v>
      </c>
      <c r="AJ46" s="16">
        <v>1.9</v>
      </c>
      <c r="AK46" s="16">
        <v>1.1000000000000001</v>
      </c>
      <c r="AL46" s="16">
        <v>20</v>
      </c>
      <c r="AM46" s="16">
        <v>4.5999999999999996</v>
      </c>
      <c r="AN46" s="16">
        <v>7.2</v>
      </c>
      <c r="AP46"/>
      <c r="AQ46"/>
      <c r="AR46"/>
      <c r="AS46"/>
      <c r="AT46"/>
      <c r="AU46"/>
      <c r="AV46"/>
    </row>
    <row r="47" spans="1:55" s="103" customFormat="1">
      <c r="A47" s="26" t="s">
        <v>728</v>
      </c>
      <c r="B47" s="26" t="s">
        <v>726</v>
      </c>
      <c r="C47" s="26" t="s">
        <v>729</v>
      </c>
      <c r="D47" s="10">
        <v>38</v>
      </c>
      <c r="E47" s="28">
        <v>23.17</v>
      </c>
      <c r="F47" s="10">
        <v>106</v>
      </c>
      <c r="G47" s="28">
        <v>9.1300000000000008</v>
      </c>
      <c r="I47" s="13">
        <v>65.580426366460728</v>
      </c>
      <c r="J47" s="13">
        <v>0.72824318052684867</v>
      </c>
      <c r="K47" s="13">
        <v>16.61923958108008</v>
      </c>
      <c r="L47" s="13">
        <v>4.0033330786190922</v>
      </c>
      <c r="M47" s="13">
        <v>1.1621091602021172</v>
      </c>
      <c r="N47" s="13">
        <v>2.7096707746399251</v>
      </c>
      <c r="O47" s="13">
        <v>3.9177430510101132</v>
      </c>
      <c r="P47" s="13">
        <v>4.7107939177511877</v>
      </c>
      <c r="Q47" s="13">
        <v>0.29391582672096145</v>
      </c>
      <c r="R47" s="13">
        <v>8.7415018614536488E-2</v>
      </c>
      <c r="S47" s="13">
        <v>2.0712510356255649</v>
      </c>
      <c r="T47" s="13">
        <v>99.812889955625607</v>
      </c>
      <c r="U47" s="13">
        <f t="shared" si="1"/>
        <v>8.6285369687613009</v>
      </c>
      <c r="V47" s="16">
        <v>71.284000000000006</v>
      </c>
      <c r="W47" s="16">
        <v>145.37920000000003</v>
      </c>
      <c r="X47" s="16">
        <v>507.22080000000005</v>
      </c>
      <c r="Y47" s="16">
        <v>27.710399999999996</v>
      </c>
      <c r="Z47" s="16">
        <v>365.2552</v>
      </c>
      <c r="AA47" s="16">
        <v>28.814800000000002</v>
      </c>
      <c r="AB47" s="16">
        <v>29.115999999999996</v>
      </c>
      <c r="AC47" s="16">
        <v>28.312799999999999</v>
      </c>
      <c r="AD47" s="16">
        <v>1272.4695999999999</v>
      </c>
      <c r="AE47" s="16">
        <v>70.28</v>
      </c>
      <c r="AF47" s="16">
        <v>138.55199999999999</v>
      </c>
      <c r="AG47" s="16">
        <v>55.922800000000002</v>
      </c>
      <c r="AH47" s="16">
        <v>19.076000000000001</v>
      </c>
      <c r="AI47" s="16">
        <v>80.018799999999999</v>
      </c>
      <c r="AJ47" s="16">
        <v>5.6223999999999998</v>
      </c>
      <c r="AK47" s="16">
        <v>11.545999999999999</v>
      </c>
      <c r="AL47" s="16">
        <v>19.979599999999998</v>
      </c>
      <c r="AM47" s="16">
        <v>8.6343999999999994</v>
      </c>
      <c r="AN47" s="16">
        <v>8.6343999999999994</v>
      </c>
      <c r="AP47"/>
      <c r="AQ47"/>
      <c r="AR47"/>
      <c r="AS47"/>
      <c r="AT47"/>
      <c r="AU47"/>
      <c r="AV47"/>
    </row>
    <row r="48" spans="1:55" s="10" customFormat="1">
      <c r="A48" s="26" t="s">
        <v>730</v>
      </c>
      <c r="B48" s="26" t="s">
        <v>726</v>
      </c>
      <c r="C48" s="10" t="s">
        <v>731</v>
      </c>
      <c r="D48" s="10">
        <v>38</v>
      </c>
      <c r="E48" s="28">
        <v>19.39</v>
      </c>
      <c r="F48" s="10">
        <v>106</v>
      </c>
      <c r="G48" s="28">
        <v>10.16</v>
      </c>
      <c r="I48" s="13">
        <v>65.895734820920723</v>
      </c>
      <c r="J48" s="13">
        <v>0.68002670409447952</v>
      </c>
      <c r="K48" s="13">
        <v>16.202719066893728</v>
      </c>
      <c r="L48" s="13">
        <v>3.508387302075588</v>
      </c>
      <c r="M48" s="13">
        <v>0.97068638488095049</v>
      </c>
      <c r="N48" s="13">
        <v>2.3255916072381924</v>
      </c>
      <c r="O48" s="13">
        <v>3.9299304868318394</v>
      </c>
      <c r="P48" s="13">
        <v>4.9170241804953729</v>
      </c>
      <c r="Q48" s="13">
        <v>0.24254238486324076</v>
      </c>
      <c r="R48" s="13">
        <v>4.9130718331048817E-2</v>
      </c>
      <c r="S48" s="13">
        <v>0.96658381662519688</v>
      </c>
      <c r="T48" s="13">
        <v>98.72177365662516</v>
      </c>
      <c r="U48" s="13">
        <f t="shared" si="1"/>
        <v>8.8469546673272124</v>
      </c>
      <c r="V48" s="16">
        <v>50.476050000000001</v>
      </c>
      <c r="W48" s="16">
        <v>151.22745</v>
      </c>
      <c r="X48" s="16">
        <v>559.35090000000002</v>
      </c>
      <c r="Y48" s="16">
        <v>25.388550000000002</v>
      </c>
      <c r="Z48" s="16">
        <v>386.54820000000001</v>
      </c>
      <c r="AA48" s="16">
        <v>29.001150000000003</v>
      </c>
      <c r="AB48" s="16">
        <v>26.693100000000005</v>
      </c>
      <c r="AC48" s="16">
        <v>30.105</v>
      </c>
      <c r="AD48" s="16">
        <v>1279.6632000000002</v>
      </c>
      <c r="AE48" s="16">
        <v>77.269500000000008</v>
      </c>
      <c r="AF48" s="16">
        <v>149.01975000000002</v>
      </c>
      <c r="AG48" s="16">
        <v>58.202999999999996</v>
      </c>
      <c r="AH48" s="16">
        <v>12.34305</v>
      </c>
      <c r="AI48" s="16">
        <v>68.940450000000013</v>
      </c>
      <c r="AJ48" s="16">
        <v>7.8273000000000001</v>
      </c>
      <c r="AK48" s="16">
        <v>6.4224000000000006</v>
      </c>
      <c r="AL48" s="16">
        <v>18.464400000000005</v>
      </c>
      <c r="AM48" s="16">
        <v>6.6231</v>
      </c>
      <c r="AN48" s="16">
        <v>7.8273000000000001</v>
      </c>
      <c r="AP48"/>
      <c r="AQ48"/>
      <c r="AR48"/>
      <c r="AS48"/>
      <c r="AT48"/>
      <c r="AU48"/>
      <c r="AV48"/>
    </row>
    <row r="49" spans="1:48" s="10" customFormat="1">
      <c r="A49" s="26" t="s">
        <v>732</v>
      </c>
      <c r="B49" s="26" t="s">
        <v>726</v>
      </c>
      <c r="C49" s="26" t="s">
        <v>733</v>
      </c>
      <c r="D49" s="10">
        <v>38</v>
      </c>
      <c r="E49" s="28">
        <v>18.98</v>
      </c>
      <c r="F49" s="10">
        <v>106</v>
      </c>
      <c r="G49" s="28">
        <v>10.27</v>
      </c>
      <c r="I49" s="13">
        <v>66.009433223611197</v>
      </c>
      <c r="J49" s="13">
        <v>0.67245755047206135</v>
      </c>
      <c r="K49" s="13">
        <v>16.636948574373083</v>
      </c>
      <c r="L49" s="13">
        <v>3.8957160244619575</v>
      </c>
      <c r="M49" s="13">
        <v>0.61448177852002772</v>
      </c>
      <c r="N49" s="13">
        <v>2.2510052900557209</v>
      </c>
      <c r="O49" s="13">
        <v>3.9195203749580614</v>
      </c>
      <c r="P49" s="13">
        <v>4.8356296780574874</v>
      </c>
      <c r="Q49" s="13">
        <v>0.26152036654232447</v>
      </c>
      <c r="R49" s="13">
        <v>4.6534127990449599E-2</v>
      </c>
      <c r="S49" s="13">
        <v>1.9281005100137183</v>
      </c>
      <c r="T49" s="13">
        <v>99.143246989042382</v>
      </c>
      <c r="U49" s="13">
        <f t="shared" si="1"/>
        <v>8.7551500530155479</v>
      </c>
      <c r="V49" s="16">
        <v>82.287000000000006</v>
      </c>
      <c r="W49" s="16">
        <v>142.39665000000002</v>
      </c>
      <c r="X49" s="16">
        <v>544.6998000000001</v>
      </c>
      <c r="Y49" s="16">
        <v>31.309200000000001</v>
      </c>
      <c r="Z49" s="16">
        <v>339.88544999999999</v>
      </c>
      <c r="AA49" s="16">
        <v>27.0945</v>
      </c>
      <c r="AB49" s="16">
        <v>24.184349999999998</v>
      </c>
      <c r="AC49" s="16">
        <v>26.392050000000001</v>
      </c>
      <c r="AD49" s="16">
        <v>1460.6946</v>
      </c>
      <c r="AE49" s="16">
        <v>81.684899999999999</v>
      </c>
      <c r="AF49" s="16">
        <v>145.60785000000001</v>
      </c>
      <c r="AG49" s="16">
        <v>58.504050000000007</v>
      </c>
      <c r="AH49" s="16">
        <v>17.360550000000003</v>
      </c>
      <c r="AI49" s="16">
        <v>63.822600000000008</v>
      </c>
      <c r="AJ49" s="16">
        <v>7.1248500000000012</v>
      </c>
      <c r="AK49" s="16">
        <v>8.2286999999999999</v>
      </c>
      <c r="AL49" s="16">
        <v>18.665100000000002</v>
      </c>
      <c r="AM49" s="16">
        <v>8.2286999999999999</v>
      </c>
      <c r="AN49" s="16">
        <v>7.6266000000000007</v>
      </c>
      <c r="AP49"/>
      <c r="AQ49"/>
      <c r="AR49"/>
      <c r="AS49"/>
      <c r="AT49"/>
      <c r="AU49"/>
      <c r="AV49"/>
    </row>
    <row r="50" spans="1:48" s="10" customFormat="1">
      <c r="E50" s="28"/>
      <c r="G50" s="28"/>
      <c r="I50" s="14"/>
      <c r="J50" s="14"/>
      <c r="K50" s="13"/>
      <c r="L50" s="13"/>
      <c r="M50" s="13"/>
      <c r="N50" s="13"/>
      <c r="O50" s="13"/>
      <c r="P50" s="13"/>
      <c r="Q50" s="13"/>
      <c r="R50" s="13"/>
      <c r="S50" s="13"/>
      <c r="T50" s="13"/>
      <c r="U50" s="13"/>
      <c r="V50" s="16"/>
      <c r="W50" s="16"/>
      <c r="X50" s="16"/>
      <c r="Y50" s="16"/>
      <c r="Z50" s="16"/>
      <c r="AA50" s="16"/>
      <c r="AB50" s="16"/>
      <c r="AC50" s="16"/>
      <c r="AD50" s="16"/>
      <c r="AE50" s="16"/>
      <c r="AF50" s="16"/>
      <c r="AG50" s="16"/>
      <c r="AH50" s="16"/>
      <c r="AI50" s="16"/>
      <c r="AJ50" s="16"/>
      <c r="AK50" s="16"/>
      <c r="AL50" s="16"/>
      <c r="AM50" s="16"/>
      <c r="AN50" s="16"/>
      <c r="AP50"/>
      <c r="AQ50"/>
      <c r="AR50"/>
      <c r="AS50"/>
      <c r="AT50"/>
      <c r="AU50"/>
      <c r="AV50"/>
    </row>
    <row r="51" spans="1:48" s="10" customFormat="1">
      <c r="A51" s="26" t="s">
        <v>758</v>
      </c>
      <c r="B51" s="26" t="s">
        <v>759</v>
      </c>
      <c r="C51" s="26" t="s">
        <v>760</v>
      </c>
      <c r="D51" s="10">
        <v>38</v>
      </c>
      <c r="E51" s="28">
        <v>7.9</v>
      </c>
      <c r="F51" s="10">
        <v>106</v>
      </c>
      <c r="G51" s="28">
        <v>12.02</v>
      </c>
      <c r="I51" s="13">
        <v>66.12526711620913</v>
      </c>
      <c r="J51" s="13">
        <v>0.577024017979614</v>
      </c>
      <c r="K51" s="13">
        <v>16.626213037164984</v>
      </c>
      <c r="L51" s="13">
        <v>3.3723698264050217</v>
      </c>
      <c r="M51" s="13">
        <v>0.65940855821633104</v>
      </c>
      <c r="N51" s="13">
        <v>2.7516718336549228</v>
      </c>
      <c r="O51" s="13">
        <v>4.4275825902753017</v>
      </c>
      <c r="P51" s="13">
        <v>4.5073193076985953</v>
      </c>
      <c r="Q51" s="13">
        <v>0.226403952198862</v>
      </c>
      <c r="R51" s="13">
        <v>7.4149106543250506E-2</v>
      </c>
      <c r="S51" s="13">
        <v>0.66872941411339704</v>
      </c>
      <c r="T51" s="13">
        <v>99.347409346346055</v>
      </c>
      <c r="U51" s="13">
        <f t="shared" si="1"/>
        <v>8.9349018979738979</v>
      </c>
      <c r="V51" s="16">
        <v>73.2</v>
      </c>
      <c r="W51" s="16">
        <v>111.2</v>
      </c>
      <c r="X51" s="16">
        <v>704.3</v>
      </c>
      <c r="Y51" s="16">
        <v>24.2</v>
      </c>
      <c r="Z51" s="16">
        <v>319.2</v>
      </c>
      <c r="AA51" s="16">
        <v>24</v>
      </c>
      <c r="AB51" s="16">
        <v>23.8</v>
      </c>
      <c r="AC51" s="16">
        <v>16</v>
      </c>
      <c r="AD51" s="16">
        <v>1599.4</v>
      </c>
      <c r="AE51" s="16">
        <v>60.6</v>
      </c>
      <c r="AF51" s="16">
        <v>121.3</v>
      </c>
      <c r="AG51" s="16">
        <v>48.800000000000004</v>
      </c>
      <c r="AH51" s="16">
        <v>5.0999999999999996</v>
      </c>
      <c r="AI51" s="16">
        <v>47</v>
      </c>
      <c r="AJ51" s="16">
        <v>5.7</v>
      </c>
      <c r="AK51" s="16">
        <v>2.2000000000000002</v>
      </c>
      <c r="AL51" s="16">
        <v>18.399999999999999</v>
      </c>
      <c r="AM51" s="16">
        <v>3.5</v>
      </c>
      <c r="AN51" s="16">
        <v>6.3</v>
      </c>
      <c r="AP51"/>
      <c r="AQ51"/>
      <c r="AR51"/>
      <c r="AS51"/>
      <c r="AT51"/>
      <c r="AU51"/>
      <c r="AV51"/>
    </row>
    <row r="52" spans="1:48" s="10" customFormat="1">
      <c r="A52" s="26" t="s">
        <v>761</v>
      </c>
      <c r="B52" s="10" t="s">
        <v>762</v>
      </c>
      <c r="C52" s="10" t="s">
        <v>763</v>
      </c>
      <c r="D52" s="10">
        <v>38</v>
      </c>
      <c r="E52" s="28">
        <v>8.6300000000000008</v>
      </c>
      <c r="F52" s="10">
        <v>106</v>
      </c>
      <c r="G52" s="28">
        <v>12.46</v>
      </c>
      <c r="H52" s="13"/>
      <c r="I52" s="13">
        <v>65.634130800308498</v>
      </c>
      <c r="J52" s="13">
        <v>0.57977672351505949</v>
      </c>
      <c r="K52" s="13">
        <v>16.514465878332782</v>
      </c>
      <c r="L52" s="13">
        <v>3.2631984073793481</v>
      </c>
      <c r="M52" s="13">
        <v>0.57667604317711918</v>
      </c>
      <c r="N52" s="13">
        <v>2.6319423103057167</v>
      </c>
      <c r="O52" s="13">
        <v>4.4331345885703879</v>
      </c>
      <c r="P52" s="13">
        <v>4.4790892971620107</v>
      </c>
      <c r="Q52" s="13">
        <v>0.21748192090184965</v>
      </c>
      <c r="R52" s="13">
        <v>4.8913989826204325E-2</v>
      </c>
      <c r="S52" s="13">
        <v>0.97341985954301247</v>
      </c>
      <c r="T52" s="13">
        <v>98.378809959478957</v>
      </c>
      <c r="U52" s="13">
        <f t="shared" si="1"/>
        <v>8.9122238857323985</v>
      </c>
      <c r="V52" s="16">
        <v>68.099999999999994</v>
      </c>
      <c r="W52" s="16">
        <v>107.5</v>
      </c>
      <c r="X52" s="16">
        <v>695</v>
      </c>
      <c r="Y52" s="16">
        <v>24.1</v>
      </c>
      <c r="Z52" s="16">
        <v>310.2</v>
      </c>
      <c r="AA52" s="16">
        <v>23</v>
      </c>
      <c r="AB52" s="16">
        <v>21.7</v>
      </c>
      <c r="AC52" s="16">
        <v>16.7</v>
      </c>
      <c r="AD52" s="16">
        <v>1676.2</v>
      </c>
      <c r="AE52" s="16">
        <v>64</v>
      </c>
      <c r="AF52" s="16">
        <v>121.7</v>
      </c>
      <c r="AG52" s="16">
        <v>48.8</v>
      </c>
      <c r="AH52" s="16">
        <v>3.1</v>
      </c>
      <c r="AI52" s="16">
        <v>44.8</v>
      </c>
      <c r="AJ52" s="16">
        <v>4.5</v>
      </c>
      <c r="AK52" s="16">
        <v>2.2000000000000002</v>
      </c>
      <c r="AL52" s="16">
        <v>18.3</v>
      </c>
      <c r="AM52" s="16">
        <v>0</v>
      </c>
      <c r="AN52" s="16">
        <v>4.9000000000000004</v>
      </c>
      <c r="AP52"/>
      <c r="AQ52"/>
      <c r="AR52"/>
      <c r="AS52"/>
      <c r="AT52"/>
      <c r="AU52"/>
      <c r="AV52"/>
    </row>
    <row r="53" spans="1:48" s="10" customFormat="1">
      <c r="A53" s="26" t="s">
        <v>764</v>
      </c>
      <c r="B53" s="10" t="s">
        <v>617</v>
      </c>
      <c r="C53" s="10" t="s">
        <v>763</v>
      </c>
      <c r="D53" s="10">
        <v>38</v>
      </c>
      <c r="E53" s="28">
        <v>9.11</v>
      </c>
      <c r="F53" s="10">
        <v>106</v>
      </c>
      <c r="G53" s="28" t="s">
        <v>765</v>
      </c>
      <c r="H53" s="13"/>
      <c r="I53" s="13">
        <v>65.228784736072697</v>
      </c>
      <c r="J53" s="13">
        <v>0.58709304046635147</v>
      </c>
      <c r="K53" s="13">
        <v>16.603046971921486</v>
      </c>
      <c r="L53" s="13">
        <v>3.435177987201337</v>
      </c>
      <c r="M53" s="13">
        <v>0.63782735495811593</v>
      </c>
      <c r="N53" s="13">
        <v>2.7072820643646152</v>
      </c>
      <c r="O53" s="13">
        <v>4.3747229168282047</v>
      </c>
      <c r="P53" s="13">
        <v>4.5616818976615026</v>
      </c>
      <c r="Q53" s="13">
        <v>0.25302476048123773</v>
      </c>
      <c r="R53" s="13">
        <v>0.14644227429993348</v>
      </c>
      <c r="S53" s="13">
        <v>1.0377441106926204</v>
      </c>
      <c r="T53" s="13">
        <v>98.535084004255495</v>
      </c>
      <c r="U53" s="13">
        <f t="shared" si="1"/>
        <v>8.9364048144897072</v>
      </c>
      <c r="V53" s="16">
        <v>53.1</v>
      </c>
      <c r="W53" s="16">
        <v>106.8</v>
      </c>
      <c r="X53" s="16">
        <v>676.3</v>
      </c>
      <c r="Y53" s="16">
        <v>26.8</v>
      </c>
      <c r="Z53" s="16">
        <v>311.3</v>
      </c>
      <c r="AA53" s="16">
        <v>23.1</v>
      </c>
      <c r="AB53" s="16">
        <v>21.1</v>
      </c>
      <c r="AC53" s="16">
        <v>16</v>
      </c>
      <c r="AD53" s="16">
        <v>1701.2</v>
      </c>
      <c r="AE53" s="16">
        <v>69.5</v>
      </c>
      <c r="AF53" s="16">
        <v>128.80000000000001</v>
      </c>
      <c r="AG53" s="16">
        <v>53.3</v>
      </c>
      <c r="AH53" s="16">
        <v>9.5</v>
      </c>
      <c r="AI53" s="16">
        <v>36.6</v>
      </c>
      <c r="AJ53" s="16">
        <v>5.5</v>
      </c>
      <c r="AK53" s="16">
        <v>2.4</v>
      </c>
      <c r="AL53" s="16">
        <v>18.8</v>
      </c>
      <c r="AM53" s="16">
        <v>0</v>
      </c>
      <c r="AN53" s="16">
        <v>5.6</v>
      </c>
      <c r="AP53"/>
      <c r="AQ53"/>
      <c r="AR53"/>
      <c r="AS53"/>
      <c r="AT53"/>
      <c r="AU53"/>
      <c r="AV53"/>
    </row>
    <row r="54" spans="1:48" s="10" customFormat="1">
      <c r="A54" s="26" t="s">
        <v>766</v>
      </c>
      <c r="B54" s="10" t="s">
        <v>767</v>
      </c>
      <c r="C54" s="10" t="s">
        <v>763</v>
      </c>
      <c r="D54" s="10">
        <v>38</v>
      </c>
      <c r="E54" s="112">
        <v>8.2100000000000009</v>
      </c>
      <c r="F54" s="10">
        <v>106</v>
      </c>
      <c r="G54" s="28">
        <v>12.31</v>
      </c>
      <c r="H54" s="13"/>
      <c r="I54" s="13">
        <v>65.90923366869616</v>
      </c>
      <c r="J54" s="13">
        <v>0.57621554653411833</v>
      </c>
      <c r="K54" s="13">
        <v>16.338278260635846</v>
      </c>
      <c r="L54" s="13">
        <v>3.3253013811208891</v>
      </c>
      <c r="M54" s="13">
        <v>0.77481782480935557</v>
      </c>
      <c r="N54" s="13">
        <v>2.7243877169050301</v>
      </c>
      <c r="O54" s="13">
        <v>4.3726143844148009</v>
      </c>
      <c r="P54" s="13">
        <v>4.6121216610201969</v>
      </c>
      <c r="Q54" s="13">
        <v>0.21300615604232082</v>
      </c>
      <c r="R54" s="13">
        <v>9.4934648919415207E-2</v>
      </c>
      <c r="S54" s="13">
        <v>0.71354124909809724</v>
      </c>
      <c r="T54" s="13">
        <v>98.94091124909815</v>
      </c>
      <c r="U54" s="13">
        <f t="shared" si="1"/>
        <v>8.9847360454349978</v>
      </c>
      <c r="V54" s="16">
        <v>70.400000000000006</v>
      </c>
      <c r="W54" s="16">
        <v>110.8</v>
      </c>
      <c r="X54" s="16">
        <v>666.1</v>
      </c>
      <c r="Y54" s="16">
        <v>24</v>
      </c>
      <c r="Z54" s="16">
        <v>318.5</v>
      </c>
      <c r="AA54" s="16">
        <v>23.7</v>
      </c>
      <c r="AB54" s="16">
        <v>20.2</v>
      </c>
      <c r="AC54" s="16">
        <v>16.399999999999999</v>
      </c>
      <c r="AD54" s="16">
        <v>1578.8</v>
      </c>
      <c r="AE54" s="16">
        <v>61.5</v>
      </c>
      <c r="AF54" s="16">
        <v>127.9</v>
      </c>
      <c r="AG54" s="16">
        <v>48.4</v>
      </c>
      <c r="AH54" s="16">
        <v>7.7</v>
      </c>
      <c r="AI54" s="16">
        <v>41.6</v>
      </c>
      <c r="AJ54" s="16">
        <v>4.3</v>
      </c>
      <c r="AK54" s="16">
        <v>2.2000000000000002</v>
      </c>
      <c r="AL54" s="16">
        <v>19.399999999999999</v>
      </c>
      <c r="AM54" s="16">
        <v>0</v>
      </c>
      <c r="AN54" s="16">
        <v>6</v>
      </c>
      <c r="AP54"/>
      <c r="AQ54"/>
      <c r="AR54"/>
      <c r="AS54"/>
      <c r="AT54"/>
      <c r="AU54"/>
      <c r="AV54"/>
    </row>
    <row r="55" spans="1:48" s="10" customFormat="1">
      <c r="A55" s="26" t="s">
        <v>768</v>
      </c>
      <c r="B55" s="10" t="s">
        <v>769</v>
      </c>
      <c r="C55" s="10" t="s">
        <v>770</v>
      </c>
      <c r="D55" s="10">
        <v>38</v>
      </c>
      <c r="E55" s="28">
        <v>9.2899999999999991</v>
      </c>
      <c r="F55" s="10">
        <v>106</v>
      </c>
      <c r="G55" s="28">
        <v>13.3</v>
      </c>
      <c r="H55" s="13"/>
      <c r="I55" s="13">
        <v>65.584137575879808</v>
      </c>
      <c r="J55" s="13">
        <v>0.55988119263764913</v>
      </c>
      <c r="K55" s="13">
        <v>16.113210992644859</v>
      </c>
      <c r="L55" s="13">
        <v>3.9574135615466495</v>
      </c>
      <c r="M55" s="13">
        <v>0.63139498700357166</v>
      </c>
      <c r="N55" s="13">
        <v>3.1637318253483313</v>
      </c>
      <c r="O55" s="13">
        <v>4.043361611154463</v>
      </c>
      <c r="P55" s="13">
        <v>4.3396937355878533</v>
      </c>
      <c r="Q55" s="13">
        <v>0.2464545402723767</v>
      </c>
      <c r="R55" s="13">
        <v>5.561284885768631E-2</v>
      </c>
      <c r="S55" s="13">
        <v>1.1230927558279273</v>
      </c>
      <c r="T55" s="13">
        <v>98.694892870933259</v>
      </c>
      <c r="U55" s="13">
        <f t="shared" si="1"/>
        <v>8.3830553467423172</v>
      </c>
      <c r="V55" s="16">
        <v>73.2</v>
      </c>
      <c r="W55" s="16">
        <v>119</v>
      </c>
      <c r="X55" s="16">
        <v>616.4</v>
      </c>
      <c r="Y55" s="16">
        <v>22.5</v>
      </c>
      <c r="Z55" s="16">
        <v>260.10000000000002</v>
      </c>
      <c r="AA55" s="16">
        <v>20.6</v>
      </c>
      <c r="AB55" s="16">
        <v>24.9</v>
      </c>
      <c r="AC55" s="16">
        <v>19.8</v>
      </c>
      <c r="AD55" s="16">
        <v>1405.4</v>
      </c>
      <c r="AE55" s="16">
        <v>57.9</v>
      </c>
      <c r="AF55" s="16">
        <v>104.8</v>
      </c>
      <c r="AG55" s="16">
        <v>39.700000000000003</v>
      </c>
      <c r="AH55" s="16">
        <v>19.7</v>
      </c>
      <c r="AI55" s="16">
        <v>73.900000000000006</v>
      </c>
      <c r="AJ55" s="16">
        <v>3.8</v>
      </c>
      <c r="AK55" s="16">
        <v>3.8</v>
      </c>
      <c r="AL55" s="16">
        <v>16.5</v>
      </c>
      <c r="AM55" s="16">
        <v>4.0566037735848326E-2</v>
      </c>
      <c r="AN55" s="16">
        <v>8.1</v>
      </c>
      <c r="AP55"/>
      <c r="AQ55"/>
      <c r="AR55"/>
      <c r="AS55"/>
      <c r="AT55"/>
      <c r="AU55"/>
      <c r="AV55"/>
    </row>
    <row r="56" spans="1:48" s="10" customFormat="1">
      <c r="A56" s="26" t="s">
        <v>771</v>
      </c>
      <c r="B56" s="26" t="s">
        <v>772</v>
      </c>
      <c r="C56" s="26" t="s">
        <v>773</v>
      </c>
      <c r="D56" s="10">
        <v>38</v>
      </c>
      <c r="E56" s="28">
        <v>13.84</v>
      </c>
      <c r="F56" s="10">
        <v>106</v>
      </c>
      <c r="G56" s="28">
        <v>17.02</v>
      </c>
      <c r="I56" s="13">
        <v>64.200093037956805</v>
      </c>
      <c r="J56" s="13">
        <v>0.79175928370564697</v>
      </c>
      <c r="K56" s="13">
        <v>17.02162574615409</v>
      </c>
      <c r="L56" s="13">
        <v>3.9548508246737581</v>
      </c>
      <c r="M56" s="13">
        <v>0.88190092791946095</v>
      </c>
      <c r="N56" s="13">
        <v>3.2604161893785379</v>
      </c>
      <c r="O56" s="13">
        <v>4.4434063960238497</v>
      </c>
      <c r="P56" s="13">
        <v>4.346294202667127</v>
      </c>
      <c r="Q56" s="13">
        <v>0.30036086139887003</v>
      </c>
      <c r="R56" s="13">
        <v>0.100228200811028</v>
      </c>
      <c r="S56" s="13">
        <v>1.14747555378184</v>
      </c>
      <c r="T56" s="13">
        <v>99.300935670689157</v>
      </c>
      <c r="U56" s="13">
        <f t="shared" si="1"/>
        <v>8.7897005986909775</v>
      </c>
      <c r="V56" s="16">
        <v>84</v>
      </c>
      <c r="W56" s="16">
        <v>104.4</v>
      </c>
      <c r="X56" s="16">
        <v>704.1</v>
      </c>
      <c r="Y56" s="16">
        <v>27.9</v>
      </c>
      <c r="Z56" s="16">
        <v>318.60000000000002</v>
      </c>
      <c r="AA56" s="16">
        <v>22.3</v>
      </c>
      <c r="AB56" s="16">
        <v>21.5</v>
      </c>
      <c r="AC56" s="16">
        <v>10.9</v>
      </c>
      <c r="AD56" s="16">
        <v>1787.2</v>
      </c>
      <c r="AE56" s="16">
        <v>62.7</v>
      </c>
      <c r="AF56" s="16">
        <v>124.7</v>
      </c>
      <c r="AG56" s="16">
        <v>52.5</v>
      </c>
      <c r="AH56" s="16">
        <v>3.2</v>
      </c>
      <c r="AI56" s="16">
        <v>58.6</v>
      </c>
      <c r="AJ56" s="16">
        <v>3.3</v>
      </c>
      <c r="AK56" s="16">
        <v>2.4</v>
      </c>
      <c r="AL56" s="16">
        <v>20.100000000000001</v>
      </c>
      <c r="AM56" s="16">
        <v>3.5</v>
      </c>
      <c r="AN56" s="16">
        <v>7.7</v>
      </c>
      <c r="AP56"/>
      <c r="AQ56"/>
      <c r="AR56"/>
      <c r="AS56"/>
      <c r="AT56"/>
      <c r="AU56"/>
      <c r="AV56"/>
    </row>
    <row r="57" spans="1:48" s="10" customFormat="1">
      <c r="A57" s="30" t="s">
        <v>774</v>
      </c>
      <c r="B57" s="10" t="s">
        <v>775</v>
      </c>
      <c r="C57" s="10" t="s">
        <v>776</v>
      </c>
      <c r="D57" s="10">
        <v>38</v>
      </c>
      <c r="E57" s="28">
        <v>17.059999999999999</v>
      </c>
      <c r="F57" s="10">
        <v>106</v>
      </c>
      <c r="G57" s="28">
        <v>9.8000000000000007</v>
      </c>
      <c r="I57" s="13">
        <v>70.787619984566234</v>
      </c>
      <c r="J57" s="13">
        <v>0.39847615027960359</v>
      </c>
      <c r="K57" s="13">
        <v>14.971035058187825</v>
      </c>
      <c r="L57" s="13">
        <v>2.8049776121298655</v>
      </c>
      <c r="M57" s="13">
        <v>0.43643974361385812</v>
      </c>
      <c r="N57" s="13">
        <v>1.7661970197746997</v>
      </c>
      <c r="O57" s="13">
        <v>3.8138140915754075</v>
      </c>
      <c r="P57" s="13">
        <v>4.6177543630973128</v>
      </c>
      <c r="Q57" s="13">
        <v>0.17469927406746064</v>
      </c>
      <c r="R57" s="13">
        <v>2.2217904782993403E-2</v>
      </c>
      <c r="S57" s="13">
        <v>1.1260657115820134</v>
      </c>
      <c r="T57" s="13">
        <v>99.793231202075262</v>
      </c>
      <c r="U57" s="13">
        <f t="shared" si="1"/>
        <v>8.4315684546727212</v>
      </c>
      <c r="V57" s="16">
        <v>41.2</v>
      </c>
      <c r="W57" s="16">
        <v>140.80000000000001</v>
      </c>
      <c r="X57" s="16">
        <v>454.6</v>
      </c>
      <c r="Y57" s="16">
        <v>26.099999999999998</v>
      </c>
      <c r="Z57" s="16">
        <v>183.1</v>
      </c>
      <c r="AA57" s="16">
        <v>22</v>
      </c>
      <c r="AB57" s="16">
        <v>30.500000000000004</v>
      </c>
      <c r="AC57" s="16">
        <v>18.8</v>
      </c>
      <c r="AD57" s="16">
        <v>1164.0999999999999</v>
      </c>
      <c r="AE57" s="16">
        <v>51.7</v>
      </c>
      <c r="AF57" s="16">
        <v>84.600000000000009</v>
      </c>
      <c r="AG57" s="16">
        <v>40.5</v>
      </c>
      <c r="AH57" s="14">
        <v>10.200000000000001</v>
      </c>
      <c r="AI57" s="16">
        <v>39.300000000000004</v>
      </c>
      <c r="AJ57" s="16">
        <v>6.3</v>
      </c>
      <c r="AK57" s="16">
        <v>24.299999999999997</v>
      </c>
      <c r="AL57" s="16">
        <v>19.2</v>
      </c>
      <c r="AM57" s="16">
        <v>10.399999999999999</v>
      </c>
      <c r="AN57" s="16">
        <v>4.6000000000000005</v>
      </c>
      <c r="AP57"/>
      <c r="AQ57"/>
      <c r="AR57"/>
      <c r="AS57"/>
      <c r="AT57"/>
      <c r="AU57"/>
      <c r="AV57"/>
    </row>
    <row r="58" spans="1:48" s="10" customFormat="1">
      <c r="A58" s="113" t="s">
        <v>777</v>
      </c>
      <c r="B58" s="10" t="s">
        <v>778</v>
      </c>
      <c r="C58" s="10" t="s">
        <v>779</v>
      </c>
      <c r="D58" s="10">
        <v>38</v>
      </c>
      <c r="E58" s="28">
        <v>17.68</v>
      </c>
      <c r="F58" s="10">
        <v>106</v>
      </c>
      <c r="G58" s="28">
        <v>10.19</v>
      </c>
      <c r="I58" s="13">
        <v>65.237599998402999</v>
      </c>
      <c r="J58" s="13">
        <v>0.73930657350203322</v>
      </c>
      <c r="K58" s="13">
        <v>17.343383110237109</v>
      </c>
      <c r="L58" s="13">
        <v>4.3670116727667869</v>
      </c>
      <c r="M58" s="13">
        <v>0.70356593821208113</v>
      </c>
      <c r="N58" s="13">
        <v>2.45601032035741</v>
      </c>
      <c r="O58" s="13">
        <v>4.068931508599559</v>
      </c>
      <c r="P58" s="13">
        <v>4.7843157379783356</v>
      </c>
      <c r="Q58" s="13">
        <v>0.26737097753459776</v>
      </c>
      <c r="R58" s="13">
        <v>6.4408666280664439E-2</v>
      </c>
      <c r="S58" s="13">
        <v>1.6248746238715699</v>
      </c>
      <c r="T58" s="13">
        <v>100.03190450387159</v>
      </c>
      <c r="U58" s="13">
        <f t="shared" si="1"/>
        <v>8.8532472465778937</v>
      </c>
      <c r="V58" s="16">
        <v>69.577199999999991</v>
      </c>
      <c r="W58" s="16">
        <v>141.36320000000001</v>
      </c>
      <c r="X58" s="16">
        <v>614.24719999999991</v>
      </c>
      <c r="Y58" s="16">
        <v>35.842799999999997</v>
      </c>
      <c r="Z58" s="16">
        <v>365.35559999999998</v>
      </c>
      <c r="AA58" s="16">
        <v>28.312799999999999</v>
      </c>
      <c r="AB58" s="16">
        <v>23.3932</v>
      </c>
      <c r="AC58" s="16">
        <v>26.103999999999999</v>
      </c>
      <c r="AD58" s="16">
        <v>1354.9983999999999</v>
      </c>
      <c r="AE58" s="16">
        <v>78.412399999999991</v>
      </c>
      <c r="AF58" s="16">
        <v>143.07</v>
      </c>
      <c r="AG58" s="16">
        <v>55.22</v>
      </c>
      <c r="AH58" s="16">
        <v>26.405200000000001</v>
      </c>
      <c r="AI58" s="16">
        <v>79.71759999999999</v>
      </c>
      <c r="AJ58" s="16">
        <v>6.5259999999999998</v>
      </c>
      <c r="AK58" s="16">
        <v>10.341200000000001</v>
      </c>
      <c r="AL58" s="16">
        <v>19.076000000000001</v>
      </c>
      <c r="AM58" s="16">
        <v>9.9396000000000004</v>
      </c>
      <c r="AN58" s="16">
        <v>8.7347999999999999</v>
      </c>
      <c r="AP58"/>
      <c r="AQ58"/>
      <c r="AR58"/>
      <c r="AS58"/>
      <c r="AT58"/>
      <c r="AU58"/>
      <c r="AV58"/>
    </row>
    <row r="59" spans="1:48" s="10" customFormat="1">
      <c r="A59" s="30" t="s">
        <v>780</v>
      </c>
      <c r="B59" s="10" t="s">
        <v>775</v>
      </c>
      <c r="C59" s="10" t="s">
        <v>781</v>
      </c>
      <c r="D59" s="10">
        <v>38</v>
      </c>
      <c r="E59" s="28">
        <v>18.14</v>
      </c>
      <c r="F59" s="10">
        <v>106</v>
      </c>
      <c r="G59" s="28">
        <v>10.39</v>
      </c>
      <c r="I59" s="13">
        <v>64.614914376768326</v>
      </c>
      <c r="J59" s="13">
        <v>0.70089660894971206</v>
      </c>
      <c r="K59" s="13">
        <v>16.706223494948432</v>
      </c>
      <c r="L59" s="13">
        <v>4.1252454569268089</v>
      </c>
      <c r="M59" s="13">
        <v>0.70457119292865045</v>
      </c>
      <c r="N59" s="13">
        <v>2.8315193310453393</v>
      </c>
      <c r="O59" s="13">
        <v>4.1742163549538125</v>
      </c>
      <c r="P59" s="13">
        <v>4.7244752107889125</v>
      </c>
      <c r="Q59" s="13">
        <v>0.28051006874385209</v>
      </c>
      <c r="R59" s="13">
        <v>0.16420544780607829</v>
      </c>
      <c r="S59" s="13">
        <v>0.94087272932889299</v>
      </c>
      <c r="T59" s="13">
        <v>99.026777543859922</v>
      </c>
      <c r="U59" s="13">
        <f t="shared" si="1"/>
        <v>8.898691565742725</v>
      </c>
      <c r="V59" s="16">
        <v>77.099999999999994</v>
      </c>
      <c r="W59" s="16">
        <v>140.6</v>
      </c>
      <c r="X59" s="16">
        <v>646.19999999999993</v>
      </c>
      <c r="Y59" s="16">
        <v>29.4</v>
      </c>
      <c r="Z59" s="16">
        <v>361.9</v>
      </c>
      <c r="AA59" s="16">
        <v>28</v>
      </c>
      <c r="AB59" s="16">
        <v>20.2</v>
      </c>
      <c r="AC59" s="16">
        <v>26.099999999999998</v>
      </c>
      <c r="AD59" s="16">
        <v>1578.8</v>
      </c>
      <c r="AE59" s="16">
        <v>73.7</v>
      </c>
      <c r="AF59" s="16">
        <v>138.20000000000002</v>
      </c>
      <c r="AG59" s="16">
        <v>57.1</v>
      </c>
      <c r="AH59" s="14">
        <v>23</v>
      </c>
      <c r="AI59" s="16">
        <v>83.7</v>
      </c>
      <c r="AJ59" s="16">
        <v>8</v>
      </c>
      <c r="AK59" s="16">
        <v>8.4</v>
      </c>
      <c r="AL59" s="16">
        <v>21.2</v>
      </c>
      <c r="AM59" s="16">
        <v>8.1</v>
      </c>
      <c r="AN59" s="16">
        <v>8.5</v>
      </c>
      <c r="AP59"/>
      <c r="AQ59"/>
      <c r="AR59"/>
      <c r="AS59"/>
      <c r="AT59"/>
      <c r="AU59"/>
      <c r="AV59"/>
    </row>
    <row r="60" spans="1:48" s="10" customFormat="1">
      <c r="A60" s="26"/>
      <c r="E60" s="28"/>
      <c r="G60" s="28"/>
      <c r="H60" s="13"/>
      <c r="I60" s="13"/>
      <c r="J60" s="13"/>
      <c r="K60" s="13"/>
      <c r="L60" s="13"/>
      <c r="M60" s="13"/>
      <c r="N60" s="13"/>
      <c r="O60" s="13"/>
      <c r="P60" s="13"/>
      <c r="Q60" s="13"/>
      <c r="R60" s="13"/>
      <c r="S60" s="13"/>
      <c r="T60" s="13"/>
      <c r="U60" s="13"/>
      <c r="V60" s="16"/>
      <c r="W60" s="16"/>
      <c r="X60" s="16"/>
      <c r="Y60" s="16"/>
      <c r="Z60" s="16"/>
      <c r="AA60" s="16"/>
      <c r="AB60" s="16"/>
      <c r="AC60" s="16"/>
      <c r="AD60" s="16"/>
      <c r="AE60" s="16"/>
      <c r="AF60" s="16"/>
      <c r="AG60" s="16"/>
      <c r="AH60" s="16"/>
      <c r="AI60" s="16"/>
      <c r="AJ60" s="16"/>
      <c r="AK60" s="16"/>
      <c r="AL60" s="16"/>
      <c r="AM60" s="16"/>
      <c r="AN60" s="16"/>
      <c r="AP60"/>
      <c r="AQ60"/>
      <c r="AR60"/>
      <c r="AS60"/>
      <c r="AT60"/>
      <c r="AU60"/>
      <c r="AV60"/>
    </row>
    <row r="61" spans="1:48" s="10" customFormat="1">
      <c r="A61" s="26" t="s">
        <v>782</v>
      </c>
      <c r="B61" s="26" t="s">
        <v>783</v>
      </c>
      <c r="C61" s="26" t="s">
        <v>784</v>
      </c>
      <c r="D61" s="10">
        <v>38</v>
      </c>
      <c r="E61" s="28">
        <v>14.84</v>
      </c>
      <c r="F61" s="16">
        <v>106</v>
      </c>
      <c r="G61" s="28">
        <v>19.52</v>
      </c>
      <c r="I61" s="13">
        <v>58.689396725287651</v>
      </c>
      <c r="J61" s="13">
        <v>1.0953261336958879</v>
      </c>
      <c r="K61" s="13">
        <v>17.182150261379448</v>
      </c>
      <c r="L61" s="13">
        <v>6.6637470660931113</v>
      </c>
      <c r="M61" s="13">
        <v>2.4679408236210962</v>
      </c>
      <c r="N61" s="13">
        <v>5.2968150151150901</v>
      </c>
      <c r="O61" s="13">
        <v>3.6576007825397281</v>
      </c>
      <c r="P61" s="13">
        <v>3.4892513420421727</v>
      </c>
      <c r="Q61" s="13">
        <v>0.450180070485728</v>
      </c>
      <c r="R61" s="13">
        <v>0.119173921935046</v>
      </c>
      <c r="S61" s="13">
        <v>0.91807204869772296</v>
      </c>
      <c r="T61" s="13">
        <v>99.111582142194933</v>
      </c>
      <c r="U61" s="13">
        <f t="shared" si="1"/>
        <v>7.1468521245819012</v>
      </c>
      <c r="V61" s="16">
        <v>90.4</v>
      </c>
      <c r="W61" s="16">
        <v>71.5</v>
      </c>
      <c r="X61" s="16">
        <v>930.5</v>
      </c>
      <c r="Y61" s="16">
        <v>26.3</v>
      </c>
      <c r="Z61" s="16">
        <v>215.4</v>
      </c>
      <c r="AA61" s="16">
        <v>15.7</v>
      </c>
      <c r="AB61" s="16">
        <v>14.3</v>
      </c>
      <c r="AC61" s="16">
        <v>7.6</v>
      </c>
      <c r="AD61" s="16">
        <v>1465.1</v>
      </c>
      <c r="AE61" s="16">
        <v>43.4</v>
      </c>
      <c r="AF61" s="16">
        <v>97.2</v>
      </c>
      <c r="AG61" s="16">
        <v>46.800000000000004</v>
      </c>
      <c r="AH61" s="16">
        <v>20.6</v>
      </c>
      <c r="AI61" s="16">
        <v>132.9</v>
      </c>
      <c r="AJ61" s="16">
        <v>3</v>
      </c>
      <c r="AK61" s="16">
        <v>8.4</v>
      </c>
      <c r="AL61" s="16">
        <v>19.8</v>
      </c>
      <c r="AM61" s="16">
        <v>13.9</v>
      </c>
      <c r="AN61" s="16">
        <v>12.6</v>
      </c>
      <c r="AP61"/>
      <c r="AQ61"/>
      <c r="AR61"/>
      <c r="AS61"/>
      <c r="AT61"/>
      <c r="AU61"/>
      <c r="AV61"/>
    </row>
    <row r="62" spans="1:48" s="10" customFormat="1">
      <c r="A62" s="10" t="s">
        <v>785</v>
      </c>
      <c r="B62" s="10" t="s">
        <v>786</v>
      </c>
      <c r="C62" s="10" t="s">
        <v>787</v>
      </c>
      <c r="D62" s="10">
        <v>38</v>
      </c>
      <c r="E62" s="28">
        <v>17.98</v>
      </c>
      <c r="F62" s="16">
        <v>106</v>
      </c>
      <c r="G62" s="28">
        <v>20.46</v>
      </c>
      <c r="I62" s="13">
        <v>57.692469179786634</v>
      </c>
      <c r="J62" s="13">
        <v>1.1132245250629049</v>
      </c>
      <c r="K62" s="13">
        <v>17.166461932675716</v>
      </c>
      <c r="L62" s="13">
        <v>7.5359106538601734</v>
      </c>
      <c r="M62" s="13">
        <v>2.6887046398807923</v>
      </c>
      <c r="N62" s="13">
        <v>6.2918340042523955</v>
      </c>
      <c r="O62" s="13">
        <v>3.8410066284011313</v>
      </c>
      <c r="P62" s="13">
        <v>2.9825204573448802</v>
      </c>
      <c r="Q62" s="13">
        <v>0.45193760932121818</v>
      </c>
      <c r="R62" s="13">
        <v>0.11687000276682429</v>
      </c>
      <c r="S62" s="13">
        <v>0.85651537335267969</v>
      </c>
      <c r="T62" s="13">
        <v>99.880939633352668</v>
      </c>
      <c r="U62" s="13">
        <f t="shared" si="1"/>
        <v>6.8235270857460115</v>
      </c>
      <c r="V62" s="16">
        <v>97.4</v>
      </c>
      <c r="W62" s="16">
        <v>62.1</v>
      </c>
      <c r="X62" s="16">
        <v>932.8</v>
      </c>
      <c r="Y62" s="16">
        <v>32.1</v>
      </c>
      <c r="Z62" s="16">
        <v>215.4</v>
      </c>
      <c r="AA62" s="16">
        <v>16.100000000000001</v>
      </c>
      <c r="AB62" s="16">
        <v>12.7</v>
      </c>
      <c r="AC62" s="16">
        <v>7.7</v>
      </c>
      <c r="AD62" s="16">
        <v>1312.7</v>
      </c>
      <c r="AE62" s="16">
        <v>51</v>
      </c>
      <c r="AF62" s="16">
        <v>99.2</v>
      </c>
      <c r="AG62" s="16">
        <v>51.6</v>
      </c>
      <c r="AH62" s="16">
        <v>59.9</v>
      </c>
      <c r="AI62" s="16">
        <v>180.4</v>
      </c>
      <c r="AJ62" s="16">
        <v>2.2000000000000002</v>
      </c>
      <c r="AK62" s="16">
        <v>20.9</v>
      </c>
      <c r="AL62" s="16">
        <v>20.6</v>
      </c>
      <c r="AM62" s="16">
        <v>26.1</v>
      </c>
      <c r="AN62" s="16">
        <v>18</v>
      </c>
      <c r="AP62"/>
      <c r="AQ62"/>
      <c r="AR62"/>
      <c r="AS62"/>
      <c r="AT62"/>
      <c r="AU62"/>
      <c r="AV62"/>
    </row>
    <row r="63" spans="1:48" s="10" customFormat="1">
      <c r="A63" s="26" t="s">
        <v>788</v>
      </c>
      <c r="B63" s="10" t="s">
        <v>789</v>
      </c>
      <c r="C63" s="10" t="s">
        <v>790</v>
      </c>
      <c r="D63" s="10">
        <v>38</v>
      </c>
      <c r="E63" s="28">
        <v>16.5</v>
      </c>
      <c r="F63" s="16">
        <v>106</v>
      </c>
      <c r="G63" s="28">
        <v>20.99</v>
      </c>
      <c r="H63" s="13"/>
      <c r="I63" s="13">
        <v>56.698444741438493</v>
      </c>
      <c r="J63" s="13">
        <v>1.1033555101675412</v>
      </c>
      <c r="K63" s="13">
        <v>16.784170997359812</v>
      </c>
      <c r="L63" s="13">
        <v>7.2798901652050354</v>
      </c>
      <c r="M63" s="13">
        <v>3.1355242445705027</v>
      </c>
      <c r="N63" s="13">
        <v>6.62255908455443</v>
      </c>
      <c r="O63" s="13">
        <v>3.3931881623564397</v>
      </c>
      <c r="P63" s="13">
        <v>3.0616316106350303</v>
      </c>
      <c r="Q63" s="13">
        <v>0.45104831995003175</v>
      </c>
      <c r="R63" s="13">
        <v>0.15377956772371379</v>
      </c>
      <c r="S63" s="13">
        <v>1.0585624039610328</v>
      </c>
      <c r="T63" s="13">
        <v>98.683592403961029</v>
      </c>
      <c r="U63" s="13">
        <f t="shared" si="1"/>
        <v>6.4548197729914705</v>
      </c>
      <c r="V63" s="16">
        <v>101</v>
      </c>
      <c r="W63" s="16">
        <v>59.2</v>
      </c>
      <c r="X63" s="16">
        <v>910.2</v>
      </c>
      <c r="Y63" s="16">
        <v>28.9</v>
      </c>
      <c r="Z63" s="16">
        <v>210</v>
      </c>
      <c r="AA63" s="16">
        <v>13.9</v>
      </c>
      <c r="AB63" s="16">
        <v>12</v>
      </c>
      <c r="AC63" s="16">
        <v>6.4</v>
      </c>
      <c r="AD63" s="16">
        <v>1362.7</v>
      </c>
      <c r="AE63" s="16">
        <v>52.8</v>
      </c>
      <c r="AF63" s="16">
        <v>100.1</v>
      </c>
      <c r="AG63" s="16">
        <v>48.3</v>
      </c>
      <c r="AH63" s="16">
        <v>51.8</v>
      </c>
      <c r="AI63" s="16">
        <v>178.4</v>
      </c>
      <c r="AJ63" s="16">
        <v>1.9</v>
      </c>
      <c r="AK63" s="16">
        <v>25.1</v>
      </c>
      <c r="AL63" s="16">
        <v>19.399999999999999</v>
      </c>
      <c r="AM63" s="16">
        <v>18.990683577357082</v>
      </c>
      <c r="AN63" s="16">
        <v>17.5</v>
      </c>
      <c r="AP63"/>
      <c r="AQ63"/>
      <c r="AR63"/>
      <c r="AS63"/>
      <c r="AT63"/>
      <c r="AU63"/>
      <c r="AV63"/>
    </row>
    <row r="64" spans="1:48" s="103" customFormat="1">
      <c r="A64" s="26" t="s">
        <v>791</v>
      </c>
      <c r="B64" s="10" t="s">
        <v>792</v>
      </c>
      <c r="C64" s="10" t="s">
        <v>793</v>
      </c>
      <c r="D64" s="10">
        <v>38</v>
      </c>
      <c r="E64" s="28">
        <v>16</v>
      </c>
      <c r="F64" s="10">
        <v>106</v>
      </c>
      <c r="G64" s="28">
        <v>18.13</v>
      </c>
      <c r="H64" s="114"/>
      <c r="I64" s="13">
        <v>58.812035206816972</v>
      </c>
      <c r="J64" s="13">
        <v>0.95559751514059099</v>
      </c>
      <c r="K64" s="13">
        <v>17.64529745240289</v>
      </c>
      <c r="L64" s="13">
        <v>6.3573516094662956</v>
      </c>
      <c r="M64" s="13">
        <v>2.8827921312693472</v>
      </c>
      <c r="N64" s="13">
        <v>5.7508162101425162</v>
      </c>
      <c r="O64" s="13">
        <v>2.9760678539369891</v>
      </c>
      <c r="P64" s="13">
        <v>3.3025794538664388</v>
      </c>
      <c r="Q64" s="13">
        <v>0.41768647141529675</v>
      </c>
      <c r="R64" s="13">
        <v>0.11871361530240011</v>
      </c>
      <c r="S64" s="13">
        <v>2.9626663997597258</v>
      </c>
      <c r="T64" s="13">
        <v>99.218937519759734</v>
      </c>
      <c r="U64" s="13">
        <f t="shared" si="1"/>
        <v>6.2786473078034284</v>
      </c>
      <c r="V64" s="16">
        <v>88.552800000000005</v>
      </c>
      <c r="W64" s="16">
        <v>83.131199999999993</v>
      </c>
      <c r="X64" s="16">
        <v>838.34</v>
      </c>
      <c r="Y64" s="16">
        <v>25.501600000000003</v>
      </c>
      <c r="Z64" s="16">
        <v>244.97600000000003</v>
      </c>
      <c r="AA64" s="16">
        <v>16.7668</v>
      </c>
      <c r="AB64" s="16">
        <v>16.465599999999998</v>
      </c>
      <c r="AC64" s="16">
        <v>11.044</v>
      </c>
      <c r="AD64" s="16">
        <v>1349.5768</v>
      </c>
      <c r="AE64" s="16">
        <v>55.320399999999999</v>
      </c>
      <c r="AF64" s="16">
        <v>115.15879999999999</v>
      </c>
      <c r="AG64" s="16">
        <v>50.400800000000004</v>
      </c>
      <c r="AH64" s="16">
        <v>37.248400000000004</v>
      </c>
      <c r="AI64" s="16">
        <v>134.03399999999999</v>
      </c>
      <c r="AJ64" s="16">
        <v>0.80320000000000003</v>
      </c>
      <c r="AK64" s="16">
        <v>4.9195999999999991</v>
      </c>
      <c r="AL64" s="16">
        <v>21.084</v>
      </c>
      <c r="AM64" s="16">
        <v>5.5220000000000002</v>
      </c>
      <c r="AN64" s="16">
        <v>12.4496</v>
      </c>
      <c r="AP64"/>
      <c r="AQ64"/>
      <c r="AR64"/>
      <c r="AS64"/>
      <c r="AT64"/>
      <c r="AU64"/>
      <c r="AV64"/>
    </row>
    <row r="65" spans="1:55" s="10" customFormat="1">
      <c r="A65" s="26" t="s">
        <v>794</v>
      </c>
      <c r="B65" s="10" t="s">
        <v>795</v>
      </c>
      <c r="C65" s="10" t="s">
        <v>796</v>
      </c>
      <c r="D65" s="10">
        <v>38</v>
      </c>
      <c r="E65" s="28">
        <v>15.63</v>
      </c>
      <c r="F65" s="10">
        <v>106</v>
      </c>
      <c r="G65" s="28">
        <v>12.98</v>
      </c>
      <c r="H65" s="101"/>
      <c r="I65" s="13">
        <v>57.123874803439641</v>
      </c>
      <c r="J65" s="13">
        <v>1.0043395186318134</v>
      </c>
      <c r="K65" s="13">
        <v>17.114383244284461</v>
      </c>
      <c r="L65" s="13">
        <v>6.8725202492961159</v>
      </c>
      <c r="M65" s="13">
        <v>2.8069328744587123</v>
      </c>
      <c r="N65" s="13">
        <v>7.0699234163178151</v>
      </c>
      <c r="O65" s="13">
        <v>3.2011707105344591</v>
      </c>
      <c r="P65" s="13">
        <v>3.5854443276862917</v>
      </c>
      <c r="Q65" s="13">
        <v>0.36457257849106367</v>
      </c>
      <c r="R65" s="13">
        <v>0.12129679364329427</v>
      </c>
      <c r="S65" s="200">
        <v>3.2298985167836918</v>
      </c>
      <c r="T65" s="13">
        <v>99.264458516783677</v>
      </c>
      <c r="U65" s="13">
        <f t="shared" si="1"/>
        <v>6.7866150382207504</v>
      </c>
      <c r="V65" s="16">
        <v>90.9</v>
      </c>
      <c r="W65" s="16">
        <v>103.4</v>
      </c>
      <c r="X65" s="16">
        <v>787.1</v>
      </c>
      <c r="Y65" s="16">
        <v>28.2</v>
      </c>
      <c r="Z65" s="16">
        <v>332.2</v>
      </c>
      <c r="AA65" s="16">
        <v>15.3</v>
      </c>
      <c r="AB65" s="16">
        <v>16.5</v>
      </c>
      <c r="AC65" s="16">
        <v>12.3</v>
      </c>
      <c r="AD65" s="16">
        <v>1270.5</v>
      </c>
      <c r="AE65" s="16">
        <v>66.7</v>
      </c>
      <c r="AF65" s="16">
        <v>140.9</v>
      </c>
      <c r="AG65" s="16">
        <v>64.5</v>
      </c>
      <c r="AH65" s="16">
        <v>45</v>
      </c>
      <c r="AI65" s="16">
        <v>155.80000000000001</v>
      </c>
      <c r="AJ65" s="16">
        <v>3.6</v>
      </c>
      <c r="AK65" s="16">
        <v>21.2</v>
      </c>
      <c r="AL65" s="16">
        <v>18.100000000000001</v>
      </c>
      <c r="AM65" s="16">
        <v>11.1</v>
      </c>
      <c r="AN65" s="16">
        <v>18.100000000000001</v>
      </c>
      <c r="AP65"/>
      <c r="AQ65"/>
      <c r="AR65"/>
      <c r="AS65"/>
      <c r="AT65"/>
      <c r="AU65"/>
      <c r="AV65"/>
    </row>
    <row r="66" spans="1:55" s="10" customFormat="1">
      <c r="A66" s="26" t="s">
        <v>797</v>
      </c>
      <c r="B66" s="10" t="s">
        <v>798</v>
      </c>
      <c r="C66" s="10" t="s">
        <v>603</v>
      </c>
      <c r="D66" s="10">
        <v>38</v>
      </c>
      <c r="E66" s="28">
        <v>11.97</v>
      </c>
      <c r="F66" s="10">
        <v>106</v>
      </c>
      <c r="G66" s="28">
        <v>15.58</v>
      </c>
      <c r="H66" s="13"/>
      <c r="I66" s="13">
        <v>62.223476278359051</v>
      </c>
      <c r="J66" s="13">
        <v>0.87075324444382851</v>
      </c>
      <c r="K66" s="13">
        <v>17.621203428184767</v>
      </c>
      <c r="L66" s="13">
        <v>4.0842918630426857</v>
      </c>
      <c r="M66" s="13">
        <v>0.73540657821693189</v>
      </c>
      <c r="N66" s="13">
        <v>3.8718248208029848</v>
      </c>
      <c r="O66" s="13">
        <v>4.7021792592137617</v>
      </c>
      <c r="P66" s="13">
        <v>3.9566958352375181</v>
      </c>
      <c r="Q66" s="13">
        <v>0.42858084620076498</v>
      </c>
      <c r="R66" s="13">
        <v>3.5329908821460976E-2</v>
      </c>
      <c r="S66" s="13">
        <v>1.5336019044131151</v>
      </c>
      <c r="T66" s="13">
        <v>98.529742062523752</v>
      </c>
      <c r="U66" s="13">
        <f t="shared" si="1"/>
        <v>8.6588750944512789</v>
      </c>
      <c r="V66" s="16">
        <v>116.7</v>
      </c>
      <c r="W66" s="16">
        <v>87.5</v>
      </c>
      <c r="X66" s="16">
        <v>889.1</v>
      </c>
      <c r="Y66" s="16">
        <v>27.8</v>
      </c>
      <c r="Z66" s="16">
        <v>287.39999999999998</v>
      </c>
      <c r="AA66" s="16">
        <v>20.3</v>
      </c>
      <c r="AB66" s="16">
        <v>14.1</v>
      </c>
      <c r="AC66" s="16">
        <v>9</v>
      </c>
      <c r="AD66" s="16">
        <v>1867.6</v>
      </c>
      <c r="AE66" s="16">
        <v>65.400000000000006</v>
      </c>
      <c r="AF66" s="16">
        <v>128.1</v>
      </c>
      <c r="AG66" s="16">
        <v>55.1</v>
      </c>
      <c r="AH66" s="16">
        <v>7.5</v>
      </c>
      <c r="AI66" s="16">
        <v>76.599999999999994</v>
      </c>
      <c r="AJ66" s="16">
        <v>3.8</v>
      </c>
      <c r="AK66" s="16">
        <v>2.8</v>
      </c>
      <c r="AL66" s="16">
        <v>21.2</v>
      </c>
      <c r="AM66" s="16">
        <v>0</v>
      </c>
      <c r="AN66" s="16">
        <v>7.2</v>
      </c>
      <c r="AP66"/>
      <c r="AQ66"/>
      <c r="AR66"/>
      <c r="AS66"/>
      <c r="AT66"/>
      <c r="AU66"/>
      <c r="AV66"/>
    </row>
    <row r="67" spans="1:55" s="10" customFormat="1">
      <c r="A67" s="26" t="s">
        <v>799</v>
      </c>
      <c r="B67" s="10" t="s">
        <v>800</v>
      </c>
      <c r="C67" s="26" t="s">
        <v>801</v>
      </c>
      <c r="D67" s="10">
        <v>38</v>
      </c>
      <c r="E67" s="28">
        <v>13.64</v>
      </c>
      <c r="F67" s="10">
        <v>106</v>
      </c>
      <c r="G67" s="28">
        <v>16.3</v>
      </c>
      <c r="I67" s="13">
        <v>60.826481788627447</v>
      </c>
      <c r="J67" s="13">
        <v>0.87506095165099995</v>
      </c>
      <c r="K67" s="13">
        <v>17.256893639027581</v>
      </c>
      <c r="L67" s="13">
        <v>4.995093565218216</v>
      </c>
      <c r="M67" s="13">
        <v>1.8639072952521707</v>
      </c>
      <c r="N67" s="13">
        <v>4.3422313809226099</v>
      </c>
      <c r="O67" s="13">
        <v>4.0225963964981801</v>
      </c>
      <c r="P67" s="13">
        <v>4.2495894352229353</v>
      </c>
      <c r="Q67" s="13">
        <v>0.44809713101061099</v>
      </c>
      <c r="R67" s="13">
        <v>0.13155359006959499</v>
      </c>
      <c r="S67" s="13">
        <v>1.327345309380632</v>
      </c>
      <c r="T67" s="13">
        <v>99.011505173500382</v>
      </c>
      <c r="U67" s="13">
        <f t="shared" si="1"/>
        <v>8.2721858317211154</v>
      </c>
      <c r="V67" s="16">
        <v>98.4</v>
      </c>
      <c r="W67" s="16">
        <v>86.2</v>
      </c>
      <c r="X67" s="16">
        <v>841.4</v>
      </c>
      <c r="Y67" s="16">
        <v>25.8</v>
      </c>
      <c r="Z67" s="16">
        <v>279</v>
      </c>
      <c r="AA67" s="16">
        <v>20.5</v>
      </c>
      <c r="AB67" s="16">
        <v>19.2</v>
      </c>
      <c r="AC67" s="16">
        <v>9</v>
      </c>
      <c r="AD67" s="16">
        <v>1638.5</v>
      </c>
      <c r="AE67" s="16">
        <v>58.2</v>
      </c>
      <c r="AF67" s="16">
        <v>121.1</v>
      </c>
      <c r="AG67" s="16">
        <v>53.6</v>
      </c>
      <c r="AH67" s="16">
        <v>6</v>
      </c>
      <c r="AI67" s="16">
        <v>79</v>
      </c>
      <c r="AJ67" s="16">
        <v>1.4</v>
      </c>
      <c r="AK67" s="16">
        <v>1.8</v>
      </c>
      <c r="AL67" s="16">
        <v>20.3</v>
      </c>
      <c r="AM67" s="16">
        <v>4.0999999999999996</v>
      </c>
      <c r="AN67" s="16">
        <v>8.7000000000000011</v>
      </c>
      <c r="AP67"/>
      <c r="AQ67"/>
      <c r="AR67"/>
      <c r="AS67"/>
      <c r="AT67"/>
      <c r="AU67"/>
      <c r="AV67"/>
    </row>
    <row r="68" spans="1:55" s="10" customFormat="1">
      <c r="A68" s="26" t="s">
        <v>802</v>
      </c>
      <c r="B68" s="10" t="s">
        <v>803</v>
      </c>
      <c r="C68" s="10" t="s">
        <v>804</v>
      </c>
      <c r="D68" s="10">
        <v>38</v>
      </c>
      <c r="E68" s="28">
        <v>17.63</v>
      </c>
      <c r="F68" s="10">
        <v>106</v>
      </c>
      <c r="G68" s="28">
        <v>9.9649999999999999</v>
      </c>
      <c r="I68" s="13">
        <v>61.446922816267048</v>
      </c>
      <c r="J68" s="13">
        <v>0.90373776402031158</v>
      </c>
      <c r="K68" s="13">
        <v>17.537189512266252</v>
      </c>
      <c r="L68" s="13">
        <v>5.2535968031170182</v>
      </c>
      <c r="M68" s="13">
        <v>1.5721734758329002</v>
      </c>
      <c r="N68" s="13">
        <v>4.2800248540493868</v>
      </c>
      <c r="O68" s="13">
        <v>3.7425867535237587</v>
      </c>
      <c r="P68" s="13">
        <v>4.5168163617578161</v>
      </c>
      <c r="Q68" s="13">
        <v>0.36690608466282681</v>
      </c>
      <c r="R68" s="13">
        <v>0.10143191959797578</v>
      </c>
      <c r="S68" s="13">
        <v>5.6142469061274287</v>
      </c>
      <c r="T68" s="13">
        <v>99.721386345095283</v>
      </c>
      <c r="U68" s="13">
        <f t="shared" si="1"/>
        <v>8.2594031152815752</v>
      </c>
      <c r="V68" s="16">
        <v>86.343999999999994</v>
      </c>
      <c r="W68" s="16">
        <v>98.894000000000005</v>
      </c>
      <c r="X68" s="16">
        <v>670.77239999999995</v>
      </c>
      <c r="Y68" s="16">
        <v>27.61</v>
      </c>
      <c r="Z68" s="16">
        <v>388.74880000000002</v>
      </c>
      <c r="AA68" s="16">
        <v>19.879200000000001</v>
      </c>
      <c r="AB68" s="16">
        <v>17.871200000000002</v>
      </c>
      <c r="AC68" s="16">
        <v>14.256800000000002</v>
      </c>
      <c r="AD68" s="16">
        <v>1340.5408</v>
      </c>
      <c r="AE68" s="16">
        <v>75.802000000000007</v>
      </c>
      <c r="AF68" s="16">
        <v>141.2628</v>
      </c>
      <c r="AG68" s="16">
        <v>62.6496</v>
      </c>
      <c r="AH68" s="16">
        <v>47.388800000000003</v>
      </c>
      <c r="AI68" s="16">
        <v>108.03040000000001</v>
      </c>
      <c r="AJ68" s="16">
        <v>3.9156</v>
      </c>
      <c r="AK68" s="16">
        <v>14.357200000000001</v>
      </c>
      <c r="AL68" s="16">
        <v>19.076000000000001</v>
      </c>
      <c r="AM68" s="16">
        <v>10.441599999999999</v>
      </c>
      <c r="AN68" s="16">
        <v>13.353200000000001</v>
      </c>
      <c r="AP68"/>
      <c r="AQ68"/>
      <c r="AR68"/>
      <c r="AS68"/>
      <c r="AT68"/>
      <c r="AU68"/>
      <c r="AV68"/>
    </row>
    <row r="69" spans="1:55" s="10" customFormat="1">
      <c r="A69" s="10" t="s">
        <v>805</v>
      </c>
      <c r="B69" s="10" t="s">
        <v>803</v>
      </c>
      <c r="C69" s="10" t="s">
        <v>804</v>
      </c>
      <c r="D69" s="10">
        <v>38</v>
      </c>
      <c r="E69" s="28">
        <v>17.61</v>
      </c>
      <c r="F69" s="10">
        <v>106</v>
      </c>
      <c r="G69" s="28">
        <v>9.93</v>
      </c>
      <c r="I69" s="13">
        <v>60.251519448970683</v>
      </c>
      <c r="J69" s="13">
        <v>0.91443578790073288</v>
      </c>
      <c r="K69" s="13">
        <v>17.369683368394984</v>
      </c>
      <c r="L69" s="13">
        <v>5.1214141875862813</v>
      </c>
      <c r="M69" s="13">
        <v>1.8394405602642681</v>
      </c>
      <c r="N69" s="13">
        <v>5.059354731896021</v>
      </c>
      <c r="O69" s="13">
        <v>3.2974698275485039</v>
      </c>
      <c r="P69" s="13">
        <v>4.5692140780701029</v>
      </c>
      <c r="Q69" s="13">
        <v>0.37037304987306857</v>
      </c>
      <c r="R69" s="13">
        <v>0.11695205208788502</v>
      </c>
      <c r="S69" s="13">
        <v>6.3525925925925248</v>
      </c>
      <c r="T69" s="13">
        <v>98.909857092592532</v>
      </c>
      <c r="U69" s="13">
        <f t="shared" si="1"/>
        <v>7.8666839056186069</v>
      </c>
      <c r="V69" s="16">
        <v>85</v>
      </c>
      <c r="W69" s="16">
        <v>100.1</v>
      </c>
      <c r="X69" s="16">
        <v>659.9</v>
      </c>
      <c r="Y69" s="16">
        <v>28.3</v>
      </c>
      <c r="Z69" s="16">
        <v>384.7</v>
      </c>
      <c r="AA69" s="16">
        <v>19.2</v>
      </c>
      <c r="AB69" s="16">
        <v>17.399999999999999</v>
      </c>
      <c r="AC69" s="16">
        <v>14.5</v>
      </c>
      <c r="AD69" s="16">
        <v>1503.3</v>
      </c>
      <c r="AE69" s="16">
        <v>71.400000000000006</v>
      </c>
      <c r="AF69" s="16">
        <v>138</v>
      </c>
      <c r="AG69" s="16">
        <v>60.1</v>
      </c>
      <c r="AH69" s="16">
        <v>21.8</v>
      </c>
      <c r="AI69" s="16">
        <v>112.5</v>
      </c>
      <c r="AJ69" s="16">
        <v>3.9</v>
      </c>
      <c r="AK69" s="16">
        <v>11.8</v>
      </c>
      <c r="AL69" s="16">
        <v>18.2</v>
      </c>
      <c r="AM69" s="16">
        <v>10.5</v>
      </c>
      <c r="AN69" s="16">
        <v>11.6</v>
      </c>
      <c r="AP69"/>
      <c r="AQ69"/>
      <c r="AR69"/>
      <c r="AS69"/>
      <c r="AT69"/>
      <c r="AU69"/>
      <c r="AV69"/>
    </row>
    <row r="70" spans="1:55" s="10" customFormat="1">
      <c r="A70" s="10" t="s">
        <v>806</v>
      </c>
      <c r="B70" s="10" t="s">
        <v>807</v>
      </c>
      <c r="C70" s="10" t="s">
        <v>804</v>
      </c>
      <c r="D70" s="10">
        <v>38</v>
      </c>
      <c r="E70" s="28">
        <v>17.420000000000002</v>
      </c>
      <c r="F70" s="10">
        <v>106</v>
      </c>
      <c r="G70" s="28">
        <v>9.83</v>
      </c>
      <c r="I70" s="13">
        <v>59.88861463749506</v>
      </c>
      <c r="J70" s="13">
        <v>0.90645486068709613</v>
      </c>
      <c r="K70" s="13">
        <v>17.238378520879376</v>
      </c>
      <c r="L70" s="13">
        <v>5.2689952463874512</v>
      </c>
      <c r="M70" s="13">
        <v>2.2917432503778241</v>
      </c>
      <c r="N70" s="13">
        <v>4.7389185636679318</v>
      </c>
      <c r="O70" s="13">
        <v>3.9146735712157295</v>
      </c>
      <c r="P70" s="13">
        <v>4.132936798641917</v>
      </c>
      <c r="Q70" s="13">
        <v>0.36022925820008567</v>
      </c>
      <c r="R70" s="13">
        <v>0.1097301040303555</v>
      </c>
      <c r="S70" s="13">
        <v>3.2455781915828195</v>
      </c>
      <c r="T70" s="13">
        <v>98.850674811582849</v>
      </c>
      <c r="U70" s="13">
        <f t="shared" si="1"/>
        <v>8.0476103698576473</v>
      </c>
      <c r="V70" s="16">
        <v>81.900000000000006</v>
      </c>
      <c r="W70" s="16">
        <v>93.4</v>
      </c>
      <c r="X70" s="16">
        <v>822.5</v>
      </c>
      <c r="Y70" s="16">
        <v>26.9</v>
      </c>
      <c r="Z70" s="16">
        <v>403.1</v>
      </c>
      <c r="AA70" s="16">
        <v>20.8</v>
      </c>
      <c r="AB70" s="16">
        <v>16.600000000000001</v>
      </c>
      <c r="AC70" s="16">
        <v>15.3</v>
      </c>
      <c r="AD70" s="16">
        <v>1573.9</v>
      </c>
      <c r="AE70" s="16">
        <v>67.599999999999994</v>
      </c>
      <c r="AF70" s="16">
        <v>145.4</v>
      </c>
      <c r="AG70" s="16">
        <v>60.7</v>
      </c>
      <c r="AH70" s="16">
        <v>24.6</v>
      </c>
      <c r="AI70" s="16">
        <v>113.1</v>
      </c>
      <c r="AJ70" s="16">
        <v>5.6</v>
      </c>
      <c r="AK70" s="16">
        <v>11.1</v>
      </c>
      <c r="AL70" s="16">
        <v>19.5</v>
      </c>
      <c r="AM70" s="16">
        <v>11.5</v>
      </c>
      <c r="AN70" s="16">
        <v>12.2</v>
      </c>
      <c r="AP70"/>
      <c r="AQ70"/>
      <c r="AR70"/>
      <c r="AS70"/>
      <c r="AT70"/>
      <c r="AU70"/>
      <c r="AV70"/>
    </row>
    <row r="71" spans="1:55" s="10" customFormat="1">
      <c r="A71" s="26" t="s">
        <v>808</v>
      </c>
      <c r="B71" s="10" t="s">
        <v>809</v>
      </c>
      <c r="C71" s="10" t="s">
        <v>810</v>
      </c>
      <c r="D71" s="10">
        <v>38</v>
      </c>
      <c r="E71" s="28">
        <v>16.39</v>
      </c>
      <c r="F71" s="10">
        <v>106</v>
      </c>
      <c r="G71" s="28">
        <v>8.75</v>
      </c>
      <c r="H71" s="13"/>
      <c r="I71" s="13">
        <v>59.778277935134099</v>
      </c>
      <c r="J71" s="13">
        <v>0.94161420318140698</v>
      </c>
      <c r="K71" s="13">
        <v>16.899623237464979</v>
      </c>
      <c r="L71" s="13">
        <v>5.7556206933908127</v>
      </c>
      <c r="M71" s="13">
        <v>2.069587181804184</v>
      </c>
      <c r="N71" s="13">
        <v>5.2695145576502753</v>
      </c>
      <c r="O71" s="13">
        <v>3.6210539651907756</v>
      </c>
      <c r="P71" s="13">
        <v>3.996149068677882</v>
      </c>
      <c r="Q71" s="13">
        <v>0.35942393066876183</v>
      </c>
      <c r="R71" s="13">
        <v>0.11831942221554929</v>
      </c>
      <c r="S71" s="13">
        <v>3.2230241953787266</v>
      </c>
      <c r="T71" s="13">
        <v>98.80918419537872</v>
      </c>
      <c r="U71" s="13">
        <f t="shared" si="1"/>
        <v>7.6172030338686572</v>
      </c>
      <c r="V71" s="16">
        <v>80.2</v>
      </c>
      <c r="W71" s="16">
        <v>101.6</v>
      </c>
      <c r="X71" s="16">
        <v>852.1</v>
      </c>
      <c r="Y71" s="16">
        <v>27.5</v>
      </c>
      <c r="Z71" s="16">
        <v>358.4</v>
      </c>
      <c r="AA71" s="16">
        <v>20.399999999999999</v>
      </c>
      <c r="AB71" s="16">
        <v>20</v>
      </c>
      <c r="AC71" s="16">
        <v>17</v>
      </c>
      <c r="AD71" s="16">
        <v>1359.9</v>
      </c>
      <c r="AE71" s="16">
        <v>67.7</v>
      </c>
      <c r="AF71" s="16">
        <v>143.30000000000001</v>
      </c>
      <c r="AG71" s="16">
        <v>61.2</v>
      </c>
      <c r="AH71" s="16">
        <v>33.9</v>
      </c>
      <c r="AI71" s="16">
        <v>120.9</v>
      </c>
      <c r="AJ71" s="16">
        <v>5.4</v>
      </c>
      <c r="AK71" s="16">
        <v>21.7</v>
      </c>
      <c r="AL71" s="16">
        <v>18.399999999999999</v>
      </c>
      <c r="AM71" s="16">
        <v>7.6122641509433979</v>
      </c>
      <c r="AN71" s="16">
        <v>12.6</v>
      </c>
      <c r="AP71"/>
      <c r="AQ71"/>
      <c r="AR71"/>
      <c r="AS71"/>
      <c r="AT71"/>
      <c r="AU71"/>
      <c r="AV71"/>
    </row>
    <row r="72" spans="1:55" s="10" customFormat="1">
      <c r="A72" s="26" t="s">
        <v>811</v>
      </c>
      <c r="B72" s="26" t="s">
        <v>809</v>
      </c>
      <c r="C72" s="26" t="s">
        <v>613</v>
      </c>
      <c r="D72" s="10">
        <v>38</v>
      </c>
      <c r="E72" s="28">
        <v>19.29</v>
      </c>
      <c r="F72" s="10">
        <v>106</v>
      </c>
      <c r="G72" s="28">
        <v>9.58</v>
      </c>
      <c r="H72" s="95"/>
      <c r="I72" s="13">
        <v>58.846847790213069</v>
      </c>
      <c r="J72" s="13">
        <v>0.92955045554363791</v>
      </c>
      <c r="K72" s="13">
        <v>17.106978055019333</v>
      </c>
      <c r="L72" s="13">
        <v>6.2565142166365941</v>
      </c>
      <c r="M72" s="13">
        <v>2.806421730467394</v>
      </c>
      <c r="N72" s="13">
        <v>5.3942103966040236</v>
      </c>
      <c r="O72" s="13">
        <v>3.7489091754243944</v>
      </c>
      <c r="P72" s="13">
        <v>3.7716980216406211</v>
      </c>
      <c r="Q72" s="13">
        <v>0.37575886818352677</v>
      </c>
      <c r="R72" s="13">
        <v>0.11323465058071686</v>
      </c>
      <c r="S72" s="13">
        <v>2.7415143603133036</v>
      </c>
      <c r="T72" s="13">
        <v>99.350123360313304</v>
      </c>
      <c r="U72" s="13">
        <f t="shared" si="1"/>
        <v>7.520607197065015</v>
      </c>
      <c r="V72" s="16">
        <v>88.3</v>
      </c>
      <c r="W72" s="16">
        <v>69.5</v>
      </c>
      <c r="X72" s="16">
        <v>831.2</v>
      </c>
      <c r="Y72" s="16">
        <v>23.4</v>
      </c>
      <c r="Z72" s="16">
        <v>332.3</v>
      </c>
      <c r="AA72" s="16">
        <v>16.600000000000001</v>
      </c>
      <c r="AB72" s="16">
        <v>15.6</v>
      </c>
      <c r="AC72" s="16">
        <v>9.6</v>
      </c>
      <c r="AD72" s="16">
        <v>1493.2</v>
      </c>
      <c r="AE72" s="16">
        <v>64.3</v>
      </c>
      <c r="AF72" s="16">
        <v>129.6</v>
      </c>
      <c r="AG72" s="16">
        <v>57.1</v>
      </c>
      <c r="AH72" s="16">
        <v>29.2</v>
      </c>
      <c r="AI72" s="16">
        <v>126.9</v>
      </c>
      <c r="AJ72" s="16">
        <v>5.0999999999999996</v>
      </c>
      <c r="AK72" s="16">
        <v>18.899999999999999</v>
      </c>
      <c r="AL72" s="16">
        <v>18.5</v>
      </c>
      <c r="AM72" s="16">
        <v>11.078331735378715</v>
      </c>
      <c r="AN72" s="16">
        <v>13.4</v>
      </c>
      <c r="AO72" s="96"/>
      <c r="AP72"/>
      <c r="AQ72"/>
      <c r="AR72"/>
      <c r="AS72"/>
      <c r="AT72"/>
      <c r="AU72"/>
      <c r="AV72"/>
      <c r="AW72" s="96"/>
      <c r="AX72" s="96"/>
      <c r="AZ72" s="96"/>
      <c r="BB72" s="96"/>
      <c r="BC72" s="96"/>
    </row>
    <row r="73" spans="1:55" s="10" customFormat="1">
      <c r="A73" s="26" t="s">
        <v>812</v>
      </c>
      <c r="B73" s="26" t="s">
        <v>809</v>
      </c>
      <c r="C73" s="26" t="s">
        <v>813</v>
      </c>
      <c r="D73" s="10">
        <v>38</v>
      </c>
      <c r="E73" s="28">
        <v>17.670000000000002</v>
      </c>
      <c r="F73" s="10">
        <v>106</v>
      </c>
      <c r="G73" s="28">
        <v>9.8800000000000008</v>
      </c>
      <c r="H73" s="95"/>
      <c r="I73" s="13">
        <v>59.805212543064236</v>
      </c>
      <c r="J73" s="13">
        <v>0.92711460632191178</v>
      </c>
      <c r="K73" s="13">
        <v>17.372866536595858</v>
      </c>
      <c r="L73" s="13">
        <v>5.7056020053178464</v>
      </c>
      <c r="M73" s="13">
        <v>2.4111424536102777</v>
      </c>
      <c r="N73" s="13">
        <v>4.6835979785272599</v>
      </c>
      <c r="O73" s="13">
        <v>3.569740412486313</v>
      </c>
      <c r="P73" s="13">
        <v>4.3279232529945899</v>
      </c>
      <c r="Q73" s="13">
        <v>0.37453241774199403</v>
      </c>
      <c r="R73" s="13">
        <v>0.10722981135950138</v>
      </c>
      <c r="S73" s="200">
        <v>3.0794330580197609</v>
      </c>
      <c r="T73" s="13">
        <v>99.284962018019797</v>
      </c>
      <c r="U73" s="13">
        <f t="shared" si="1"/>
        <v>7.8976636654809029</v>
      </c>
      <c r="V73" s="16">
        <v>89.858000000000004</v>
      </c>
      <c r="W73" s="16">
        <v>93.873999999999995</v>
      </c>
      <c r="X73" s="16">
        <v>731.31359999999995</v>
      </c>
      <c r="Y73" s="16">
        <v>26.9072</v>
      </c>
      <c r="Z73" s="16">
        <v>414.85280000000006</v>
      </c>
      <c r="AA73" s="16">
        <v>20.481600000000004</v>
      </c>
      <c r="AB73" s="16">
        <v>18.373200000000001</v>
      </c>
      <c r="AC73" s="16">
        <v>16.264800000000001</v>
      </c>
      <c r="AD73" s="16">
        <v>1535.0156000000002</v>
      </c>
      <c r="AE73" s="16">
        <v>71.986800000000002</v>
      </c>
      <c r="AF73" s="16">
        <v>151.30279999999999</v>
      </c>
      <c r="AG73" s="16">
        <v>65.661599999999993</v>
      </c>
      <c r="AH73" s="16">
        <v>25.802799999999998</v>
      </c>
      <c r="AI73" s="16">
        <v>119.47600000000001</v>
      </c>
      <c r="AJ73" s="16">
        <v>4.3171999999999997</v>
      </c>
      <c r="AK73" s="16">
        <v>13.052</v>
      </c>
      <c r="AL73" s="16">
        <v>19.7788</v>
      </c>
      <c r="AM73" s="16">
        <v>9.8391999999999982</v>
      </c>
      <c r="AN73" s="16">
        <v>11.445600000000001</v>
      </c>
      <c r="AO73" s="96"/>
      <c r="AP73"/>
      <c r="AQ73"/>
      <c r="AR73"/>
      <c r="AS73"/>
      <c r="AT73"/>
      <c r="AU73"/>
      <c r="AV73"/>
      <c r="AW73" s="96"/>
      <c r="AX73" s="96"/>
      <c r="AZ73" s="96"/>
      <c r="BB73" s="96"/>
      <c r="BC73" s="96"/>
    </row>
    <row r="74" spans="1:55" s="10" customFormat="1">
      <c r="A74" s="26" t="s">
        <v>814</v>
      </c>
      <c r="B74" s="10" t="s">
        <v>815</v>
      </c>
      <c r="C74" s="10" t="s">
        <v>603</v>
      </c>
      <c r="D74" s="10">
        <v>38</v>
      </c>
      <c r="E74" s="28">
        <v>11.97</v>
      </c>
      <c r="F74" s="10">
        <v>106</v>
      </c>
      <c r="G74" s="28">
        <v>16.309999999999999</v>
      </c>
      <c r="H74" s="13"/>
      <c r="I74" s="13">
        <v>55.982250714259074</v>
      </c>
      <c r="J74" s="13">
        <v>1.1246375766708125</v>
      </c>
      <c r="K74" s="13">
        <v>17.347588184034404</v>
      </c>
      <c r="L74" s="13">
        <v>7.3903166340763216</v>
      </c>
      <c r="M74" s="13">
        <v>2.8741463591910357</v>
      </c>
      <c r="N74" s="13">
        <v>7.1499015033798594</v>
      </c>
      <c r="O74" s="13">
        <v>3.9204276209853912</v>
      </c>
      <c r="P74" s="13">
        <v>2.8661474853807305</v>
      </c>
      <c r="Q74" s="13">
        <v>0.45772127009146923</v>
      </c>
      <c r="R74" s="13">
        <v>0.12538030644749718</v>
      </c>
      <c r="S74" s="13">
        <v>1.9710776545166231</v>
      </c>
      <c r="T74" s="13">
        <v>99.238517654516613</v>
      </c>
      <c r="U74" s="13">
        <f t="shared" si="1"/>
        <v>6.7865751063661222</v>
      </c>
      <c r="V74" s="16">
        <v>98.6</v>
      </c>
      <c r="W74" s="16">
        <v>66.099999999999994</v>
      </c>
      <c r="X74" s="16">
        <v>889.2</v>
      </c>
      <c r="Y74" s="16">
        <v>26.2</v>
      </c>
      <c r="Z74" s="16">
        <v>227.7</v>
      </c>
      <c r="AA74" s="16">
        <v>16.7</v>
      </c>
      <c r="AB74" s="16">
        <v>11.5</v>
      </c>
      <c r="AC74" s="16">
        <v>8.6</v>
      </c>
      <c r="AD74" s="16">
        <v>1171.5999999999999</v>
      </c>
      <c r="AE74" s="16">
        <v>50.1</v>
      </c>
      <c r="AF74" s="16">
        <v>100.3</v>
      </c>
      <c r="AG74" s="16">
        <v>43.8</v>
      </c>
      <c r="AH74" s="16">
        <v>38.9</v>
      </c>
      <c r="AI74" s="16">
        <v>175.5</v>
      </c>
      <c r="AJ74" s="16">
        <v>3.2</v>
      </c>
      <c r="AK74" s="16">
        <v>7.8</v>
      </c>
      <c r="AL74" s="16">
        <v>19.2</v>
      </c>
      <c r="AM74" s="16">
        <v>12.34811320754717</v>
      </c>
      <c r="AN74" s="16">
        <v>16.899999999999999</v>
      </c>
      <c r="AP74"/>
      <c r="AQ74"/>
      <c r="AR74"/>
      <c r="AS74"/>
      <c r="AT74"/>
      <c r="AU74"/>
      <c r="AV74"/>
    </row>
    <row r="76" spans="1:55" s="10" customFormat="1">
      <c r="A76" s="26" t="s">
        <v>734</v>
      </c>
      <c r="B76" s="10" t="s">
        <v>735</v>
      </c>
      <c r="C76" s="10" t="s">
        <v>736</v>
      </c>
      <c r="D76" s="10">
        <v>38</v>
      </c>
      <c r="E76" s="28">
        <v>19.260000000000002</v>
      </c>
      <c r="F76" s="10">
        <v>106</v>
      </c>
      <c r="G76" s="28">
        <v>18.27</v>
      </c>
      <c r="I76" s="13">
        <v>74.515570007995578</v>
      </c>
      <c r="J76" s="13">
        <v>0.245417248775466</v>
      </c>
      <c r="K76" s="13">
        <v>13.42662294366858</v>
      </c>
      <c r="L76" s="13">
        <v>1.102160629717178</v>
      </c>
      <c r="M76" s="13">
        <v>0.13174248067126601</v>
      </c>
      <c r="N76" s="13">
        <v>0.52483839510341801</v>
      </c>
      <c r="O76" s="13">
        <v>3.8530477894622037</v>
      </c>
      <c r="P76" s="13">
        <v>5.6323303838658729</v>
      </c>
      <c r="Q76" s="13">
        <v>3.0404431164611799E-2</v>
      </c>
      <c r="R76" s="13">
        <v>3.9252281503520003E-2</v>
      </c>
      <c r="S76" s="13">
        <v>0.538116591927708</v>
      </c>
      <c r="T76" s="13">
        <v>99.501386591927698</v>
      </c>
      <c r="U76" s="13">
        <f>O76+P76</f>
        <v>9.4853781733280762</v>
      </c>
      <c r="V76" s="16">
        <v>37.6</v>
      </c>
      <c r="W76" s="16">
        <v>199.4</v>
      </c>
      <c r="X76" s="16">
        <v>54.4</v>
      </c>
      <c r="Y76" s="16">
        <v>29.1</v>
      </c>
      <c r="Z76" s="16">
        <v>222.8</v>
      </c>
      <c r="AA76" s="16">
        <v>39.6</v>
      </c>
      <c r="AB76" s="16">
        <v>30.1</v>
      </c>
      <c r="AC76" s="16">
        <v>37</v>
      </c>
      <c r="AD76" s="16">
        <v>139.69999999999999</v>
      </c>
      <c r="AE76" s="16">
        <v>69.5</v>
      </c>
      <c r="AF76" s="16">
        <v>122.9</v>
      </c>
      <c r="AG76" s="16">
        <v>46.5</v>
      </c>
      <c r="AH76" s="16">
        <v>2.9</v>
      </c>
      <c r="AI76" s="16">
        <v>10</v>
      </c>
      <c r="AJ76" s="16">
        <v>8.9</v>
      </c>
      <c r="AK76" s="16">
        <v>3.7</v>
      </c>
      <c r="AL76" s="16">
        <v>16</v>
      </c>
      <c r="AM76" s="16">
        <v>4.3</v>
      </c>
      <c r="AN76" s="16">
        <v>4.0999999999999996</v>
      </c>
      <c r="AP76"/>
      <c r="AQ76"/>
      <c r="AR76"/>
      <c r="AS76"/>
      <c r="AT76"/>
      <c r="AU76"/>
      <c r="AV76"/>
    </row>
    <row r="77" spans="1:55" s="10" customFormat="1">
      <c r="A77" s="26" t="s">
        <v>737</v>
      </c>
      <c r="B77" s="10" t="s">
        <v>735</v>
      </c>
      <c r="C77" s="10" t="s">
        <v>738</v>
      </c>
      <c r="D77" s="10">
        <v>38</v>
      </c>
      <c r="E77" s="28">
        <v>20.23</v>
      </c>
      <c r="F77" s="10">
        <v>106</v>
      </c>
      <c r="G77" s="28">
        <v>17.75</v>
      </c>
      <c r="I77" s="13">
        <v>75.436657198037494</v>
      </c>
      <c r="J77" s="13">
        <v>0.226021534827549</v>
      </c>
      <c r="K77" s="13">
        <v>12.704655597528831</v>
      </c>
      <c r="L77" s="13">
        <v>0.93624857756384905</v>
      </c>
      <c r="M77" s="13">
        <v>0.11961411801772801</v>
      </c>
      <c r="N77" s="13">
        <v>0.55467139997011505</v>
      </c>
      <c r="O77" s="13">
        <v>3.6807498398437235</v>
      </c>
      <c r="P77" s="13">
        <v>5.2678656600419753</v>
      </c>
      <c r="Q77" s="13">
        <v>2.09156356268289E-2</v>
      </c>
      <c r="R77" s="13">
        <v>3.1770458537436999E-2</v>
      </c>
      <c r="S77" s="13">
        <v>0.49990001999554601</v>
      </c>
      <c r="T77" s="13">
        <v>98.97917001999555</v>
      </c>
      <c r="U77" s="13">
        <f>O77+P77</f>
        <v>8.9486154998856993</v>
      </c>
      <c r="V77" s="16">
        <v>25.8</v>
      </c>
      <c r="W77" s="16">
        <v>187.7</v>
      </c>
      <c r="X77" s="16">
        <v>44</v>
      </c>
      <c r="Y77" s="16">
        <v>26</v>
      </c>
      <c r="Z77" s="16">
        <v>208.3</v>
      </c>
      <c r="AA77" s="16">
        <v>37.300000000000004</v>
      </c>
      <c r="AB77" s="16">
        <v>29.2</v>
      </c>
      <c r="AC77" s="16">
        <v>35</v>
      </c>
      <c r="AD77" s="16">
        <v>94.4</v>
      </c>
      <c r="AE77" s="16">
        <v>62.5</v>
      </c>
      <c r="AF77" s="16">
        <v>117.5</v>
      </c>
      <c r="AG77" s="16">
        <v>40.200000000000003</v>
      </c>
      <c r="AH77" s="16">
        <v>1.1000000000000001</v>
      </c>
      <c r="AI77" s="16">
        <v>9.7000000000000011</v>
      </c>
      <c r="AJ77" s="16">
        <v>8</v>
      </c>
      <c r="AK77" s="16">
        <v>3.4</v>
      </c>
      <c r="AL77" s="16">
        <v>15.9</v>
      </c>
      <c r="AM77" s="16">
        <v>3.7</v>
      </c>
      <c r="AN77" s="16">
        <v>4</v>
      </c>
      <c r="AP77"/>
      <c r="AQ77"/>
      <c r="AR77"/>
      <c r="AS77"/>
      <c r="AT77"/>
      <c r="AU77"/>
      <c r="AV77"/>
    </row>
    <row r="78" spans="1:55" s="10" customFormat="1">
      <c r="E78" s="28"/>
      <c r="G78" s="28"/>
      <c r="I78" s="14"/>
      <c r="J78" s="14"/>
      <c r="K78" s="14"/>
      <c r="L78" s="14"/>
      <c r="M78" s="14"/>
      <c r="N78" s="14"/>
      <c r="O78" s="14"/>
      <c r="P78" s="14"/>
      <c r="Q78" s="14"/>
      <c r="R78" s="14"/>
      <c r="S78" s="14"/>
      <c r="T78" s="14"/>
      <c r="U78" s="13"/>
      <c r="V78" s="16"/>
      <c r="W78" s="16"/>
      <c r="X78" s="16"/>
      <c r="Y78" s="16"/>
      <c r="Z78" s="16"/>
      <c r="AA78" s="16"/>
      <c r="AB78" s="16"/>
      <c r="AC78" s="16"/>
      <c r="AD78" s="16"/>
      <c r="AE78" s="16"/>
      <c r="AF78" s="16"/>
      <c r="AG78" s="16"/>
      <c r="AH78" s="16"/>
      <c r="AI78" s="16"/>
      <c r="AJ78" s="16"/>
      <c r="AK78" s="16"/>
      <c r="AL78" s="16"/>
      <c r="AM78" s="16"/>
      <c r="AN78" s="16"/>
      <c r="AP78"/>
      <c r="AQ78"/>
      <c r="AR78"/>
      <c r="AS78"/>
      <c r="AT78"/>
      <c r="AU78"/>
      <c r="AV78"/>
    </row>
    <row r="79" spans="1:55" s="10" customFormat="1">
      <c r="A79" s="26" t="s">
        <v>739</v>
      </c>
      <c r="B79" s="10" t="s">
        <v>740</v>
      </c>
      <c r="C79" s="26" t="s">
        <v>741</v>
      </c>
      <c r="D79" s="14">
        <v>38</v>
      </c>
      <c r="E79" s="28">
        <v>21.06</v>
      </c>
      <c r="F79" s="10">
        <v>106</v>
      </c>
      <c r="G79" s="28">
        <v>9.36</v>
      </c>
      <c r="H79" s="26"/>
      <c r="I79" s="13">
        <v>75.963789733566514</v>
      </c>
      <c r="J79" s="13">
        <v>0.23451908239893018</v>
      </c>
      <c r="K79" s="13">
        <v>12.847567122724</v>
      </c>
      <c r="L79" s="13">
        <v>1.3663285670198542</v>
      </c>
      <c r="M79" s="13">
        <v>0.20392963686863494</v>
      </c>
      <c r="N79" s="13">
        <v>0.41805575558070157</v>
      </c>
      <c r="O79" s="13">
        <v>2.6510852792922539</v>
      </c>
      <c r="P79" s="13">
        <v>5.3021705585845078</v>
      </c>
      <c r="Q79" s="13">
        <v>0.1121613002777492</v>
      </c>
      <c r="R79" s="13">
        <v>2.0392963686863493E-2</v>
      </c>
      <c r="S79" s="13">
        <v>1.91</v>
      </c>
      <c r="T79" s="13">
        <v>99.12</v>
      </c>
      <c r="U79" s="13">
        <f t="shared" ref="U79:U85" si="2">O79+P79</f>
        <v>7.9532558378767622</v>
      </c>
      <c r="V79" s="16">
        <v>27</v>
      </c>
      <c r="W79" s="16">
        <v>207</v>
      </c>
      <c r="X79" s="16">
        <v>68</v>
      </c>
      <c r="Y79" s="16">
        <v>29</v>
      </c>
      <c r="Z79" s="16">
        <v>169</v>
      </c>
      <c r="AA79" s="16">
        <v>36</v>
      </c>
      <c r="AB79" s="16">
        <v>22</v>
      </c>
      <c r="AC79" s="16" t="s">
        <v>166</v>
      </c>
      <c r="AD79" s="16">
        <v>261</v>
      </c>
      <c r="AE79" s="16">
        <v>72</v>
      </c>
      <c r="AF79" s="16">
        <v>131</v>
      </c>
      <c r="AG79" s="16">
        <v>44</v>
      </c>
      <c r="AH79" s="16" t="s">
        <v>166</v>
      </c>
      <c r="AI79" s="16">
        <v>18</v>
      </c>
      <c r="AJ79" s="16">
        <v>5</v>
      </c>
      <c r="AK79" s="16" t="s">
        <v>167</v>
      </c>
      <c r="AL79" s="16">
        <v>12</v>
      </c>
      <c r="AM79" s="16">
        <v>2</v>
      </c>
      <c r="AN79" s="16"/>
      <c r="AP79"/>
      <c r="AQ79"/>
      <c r="AR79"/>
      <c r="AS79"/>
      <c r="AT79"/>
      <c r="AU79"/>
      <c r="AV79"/>
    </row>
    <row r="80" spans="1:55" s="10" customFormat="1">
      <c r="A80" s="26" t="s">
        <v>742</v>
      </c>
      <c r="B80" s="10" t="s">
        <v>740</v>
      </c>
      <c r="C80" s="26" t="s">
        <v>741</v>
      </c>
      <c r="D80" s="14">
        <v>38</v>
      </c>
      <c r="E80" s="28">
        <v>21.35</v>
      </c>
      <c r="F80" s="10">
        <v>106</v>
      </c>
      <c r="G80" s="28">
        <v>9.09</v>
      </c>
      <c r="H80" s="26"/>
      <c r="I80" s="13">
        <v>74.672422107423714</v>
      </c>
      <c r="J80" s="13">
        <v>0.22914136436763433</v>
      </c>
      <c r="K80" s="13">
        <v>13.725063294538922</v>
      </c>
      <c r="L80" s="13">
        <v>0.80460809294240254</v>
      </c>
      <c r="M80" s="13">
        <v>0.2017926912267709</v>
      </c>
      <c r="N80" s="13">
        <v>0.41174946784299954</v>
      </c>
      <c r="O80" s="13">
        <v>3.1922890660745855</v>
      </c>
      <c r="P80" s="13">
        <v>5.554718097673371</v>
      </c>
      <c r="Q80" s="13">
        <v>2.5049358769390843E-2</v>
      </c>
      <c r="R80" s="13">
        <v>1.3056459140212211E-2</v>
      </c>
      <c r="S80" s="13">
        <v>1.26</v>
      </c>
      <c r="T80" s="13">
        <v>98.829890000000006</v>
      </c>
      <c r="U80" s="13">
        <f t="shared" si="2"/>
        <v>8.7470071637479556</v>
      </c>
      <c r="V80" s="16">
        <v>41.4</v>
      </c>
      <c r="W80" s="16">
        <v>197.7</v>
      </c>
      <c r="X80" s="16">
        <v>36.799999999999997</v>
      </c>
      <c r="Y80" s="16">
        <v>15.7</v>
      </c>
      <c r="Z80" s="16">
        <v>203.3</v>
      </c>
      <c r="AA80" s="16">
        <v>39.1</v>
      </c>
      <c r="AB80" s="16">
        <v>27.8</v>
      </c>
      <c r="AC80" s="16">
        <v>40.1</v>
      </c>
      <c r="AD80" s="16">
        <v>106.1</v>
      </c>
      <c r="AE80" s="16">
        <v>40.799999999999997</v>
      </c>
      <c r="AF80" s="16">
        <v>67.400000000000006</v>
      </c>
      <c r="AG80" s="16">
        <v>22.9</v>
      </c>
      <c r="AH80" s="16">
        <v>0</v>
      </c>
      <c r="AI80" s="16">
        <v>7.8</v>
      </c>
      <c r="AJ80" s="16">
        <v>6.9</v>
      </c>
      <c r="AK80" s="16">
        <v>2.2999999999999998</v>
      </c>
      <c r="AL80" s="16">
        <v>17.399999999999999</v>
      </c>
      <c r="AM80" s="16">
        <v>0</v>
      </c>
      <c r="AN80" s="16">
        <v>3.5</v>
      </c>
      <c r="AP80"/>
      <c r="AQ80"/>
      <c r="AR80"/>
      <c r="AS80"/>
      <c r="AT80"/>
      <c r="AU80"/>
      <c r="AV80"/>
    </row>
    <row r="81" spans="1:48" s="107" customFormat="1">
      <c r="A81" s="104" t="s">
        <v>742</v>
      </c>
      <c r="B81" s="105" t="s">
        <v>743</v>
      </c>
      <c r="C81" s="15" t="s">
        <v>741</v>
      </c>
      <c r="D81" s="106"/>
      <c r="E81" s="15"/>
      <c r="G81" s="15"/>
      <c r="I81" s="108">
        <v>75.209999999999994</v>
      </c>
      <c r="J81" s="108">
        <v>0.23</v>
      </c>
      <c r="K81" s="108">
        <v>13.54</v>
      </c>
      <c r="L81" s="108">
        <v>0.85</v>
      </c>
      <c r="M81" s="108">
        <v>0.22</v>
      </c>
      <c r="N81" s="108">
        <v>0.4</v>
      </c>
      <c r="O81" s="108">
        <v>3.19</v>
      </c>
      <c r="P81" s="108">
        <v>5.51</v>
      </c>
      <c r="Q81" s="108">
        <v>0.03</v>
      </c>
      <c r="R81" s="108">
        <v>0.01</v>
      </c>
      <c r="S81" s="108">
        <v>1.45</v>
      </c>
      <c r="T81" s="108">
        <v>99.2</v>
      </c>
      <c r="U81" s="13">
        <f t="shared" si="2"/>
        <v>8.6999999999999993</v>
      </c>
      <c r="V81" s="14">
        <v>40</v>
      </c>
      <c r="W81" s="14">
        <v>199</v>
      </c>
      <c r="X81" s="14">
        <v>33</v>
      </c>
      <c r="Y81" s="14">
        <v>17</v>
      </c>
      <c r="Z81" s="14">
        <v>208</v>
      </c>
      <c r="AA81" s="14">
        <v>39.6</v>
      </c>
      <c r="AB81" s="14">
        <v>29</v>
      </c>
      <c r="AC81" s="14">
        <v>38</v>
      </c>
      <c r="AD81" s="14">
        <v>97</v>
      </c>
      <c r="AE81" s="14">
        <v>40</v>
      </c>
      <c r="AF81" s="14">
        <v>71</v>
      </c>
      <c r="AG81" s="14">
        <v>25</v>
      </c>
      <c r="AH81" s="14">
        <v>1</v>
      </c>
      <c r="AI81" s="14">
        <v>6</v>
      </c>
      <c r="AJ81" s="14">
        <v>9</v>
      </c>
      <c r="AK81" s="14">
        <v>3</v>
      </c>
      <c r="AL81" s="14">
        <v>17</v>
      </c>
      <c r="AM81" s="14">
        <v>3</v>
      </c>
      <c r="AN81" s="14">
        <v>4</v>
      </c>
      <c r="AP81"/>
      <c r="AQ81"/>
      <c r="AR81"/>
      <c r="AS81"/>
      <c r="AT81"/>
      <c r="AU81"/>
      <c r="AV81"/>
    </row>
    <row r="82" spans="1:48" s="10" customFormat="1">
      <c r="A82" s="10" t="s">
        <v>744</v>
      </c>
      <c r="B82" s="10" t="s">
        <v>740</v>
      </c>
      <c r="C82" s="10" t="s">
        <v>745</v>
      </c>
      <c r="D82" s="10">
        <v>38</v>
      </c>
      <c r="E82" s="28">
        <v>24.5</v>
      </c>
      <c r="F82" s="10">
        <v>106</v>
      </c>
      <c r="G82" s="28">
        <v>7.83</v>
      </c>
      <c r="I82" s="13">
        <v>74.807439222872659</v>
      </c>
      <c r="J82" s="13">
        <v>0.26295418570039902</v>
      </c>
      <c r="K82" s="13">
        <v>13.441170084840039</v>
      </c>
      <c r="L82" s="13">
        <v>1.1553227581195988</v>
      </c>
      <c r="M82" s="13">
        <v>0.16431880588245101</v>
      </c>
      <c r="N82" s="13">
        <v>0.60995188848607795</v>
      </c>
      <c r="O82" s="13">
        <v>3.7117549732040707</v>
      </c>
      <c r="P82" s="13">
        <v>5.6965489613594666</v>
      </c>
      <c r="Q82" s="13">
        <v>2.15169844004405E-2</v>
      </c>
      <c r="R82" s="13">
        <v>4.6511562460383897E-2</v>
      </c>
      <c r="S82" s="13">
        <v>0.417578047325598</v>
      </c>
      <c r="T82" s="13">
        <v>99.917489427325577</v>
      </c>
      <c r="U82" s="13">
        <f t="shared" si="2"/>
        <v>9.4083039345635378</v>
      </c>
      <c r="V82" s="16">
        <v>31.9</v>
      </c>
      <c r="W82" s="16">
        <v>192.9</v>
      </c>
      <c r="X82" s="16">
        <v>81.400000000000006</v>
      </c>
      <c r="Y82" s="16">
        <v>27.4</v>
      </c>
      <c r="Z82" s="16">
        <v>225.3</v>
      </c>
      <c r="AA82" s="16">
        <v>37.200000000000003</v>
      </c>
      <c r="AB82" s="16">
        <v>29.3</v>
      </c>
      <c r="AC82" s="16">
        <v>34.9</v>
      </c>
      <c r="AD82" s="16">
        <v>249.5</v>
      </c>
      <c r="AE82" s="16">
        <v>66.5</v>
      </c>
      <c r="AF82" s="16">
        <v>131.69999999999999</v>
      </c>
      <c r="AG82" s="16">
        <v>46</v>
      </c>
      <c r="AH82" s="16">
        <v>3.8</v>
      </c>
      <c r="AI82" s="16">
        <v>13.5</v>
      </c>
      <c r="AJ82" s="16">
        <v>7.3</v>
      </c>
      <c r="AK82" s="16">
        <v>5</v>
      </c>
      <c r="AL82" s="16">
        <v>17.100000000000001</v>
      </c>
      <c r="AM82" s="16">
        <v>3</v>
      </c>
      <c r="AN82" s="16">
        <v>4</v>
      </c>
      <c r="AP82"/>
      <c r="AQ82"/>
      <c r="AR82"/>
      <c r="AS82"/>
      <c r="AT82"/>
      <c r="AU82"/>
      <c r="AV82"/>
    </row>
    <row r="83" spans="1:48" s="10" customFormat="1">
      <c r="A83" s="10" t="s">
        <v>746</v>
      </c>
      <c r="B83" s="10" t="s">
        <v>740</v>
      </c>
      <c r="C83" s="10" t="s">
        <v>745</v>
      </c>
      <c r="D83" s="10">
        <v>38</v>
      </c>
      <c r="E83" s="28">
        <v>23.73</v>
      </c>
      <c r="F83" s="10">
        <v>106</v>
      </c>
      <c r="G83" s="28">
        <v>8.2100000000000009</v>
      </c>
      <c r="I83" s="13">
        <v>74.045304463977075</v>
      </c>
      <c r="J83" s="13">
        <v>0.28472118754784298</v>
      </c>
      <c r="K83" s="13">
        <v>13.837999745532619</v>
      </c>
      <c r="L83" s="13">
        <v>1.2374988323169969</v>
      </c>
      <c r="M83" s="13">
        <v>0.235017682745188</v>
      </c>
      <c r="N83" s="13">
        <v>0.51598501108539996</v>
      </c>
      <c r="O83" s="13">
        <v>3.5129096243740925</v>
      </c>
      <c r="P83" s="13">
        <v>5.93920748987592</v>
      </c>
      <c r="Q83" s="13">
        <v>3.3192546523097902E-2</v>
      </c>
      <c r="R83" s="13">
        <v>5.0195320581195198E-2</v>
      </c>
      <c r="S83" s="13">
        <v>0.56670984455941698</v>
      </c>
      <c r="T83" s="13">
        <v>99.6920319045594</v>
      </c>
      <c r="U83" s="13">
        <f t="shared" si="2"/>
        <v>9.4521171142500116</v>
      </c>
      <c r="V83" s="16">
        <v>29.1</v>
      </c>
      <c r="W83" s="16">
        <v>193.1</v>
      </c>
      <c r="X83" s="16">
        <v>108.5</v>
      </c>
      <c r="Y83" s="16">
        <v>23.9</v>
      </c>
      <c r="Z83" s="16">
        <v>248.6</v>
      </c>
      <c r="AA83" s="16">
        <v>37.200000000000003</v>
      </c>
      <c r="AB83" s="16">
        <v>27.2</v>
      </c>
      <c r="AC83" s="16">
        <v>34.300000000000004</v>
      </c>
      <c r="AD83" s="16">
        <v>356.8</v>
      </c>
      <c r="AE83" s="16">
        <v>59.300000000000004</v>
      </c>
      <c r="AF83" s="16">
        <v>121.9</v>
      </c>
      <c r="AG83" s="16">
        <v>43.2</v>
      </c>
      <c r="AH83" s="16">
        <v>2.7</v>
      </c>
      <c r="AI83" s="16">
        <v>12.8</v>
      </c>
      <c r="AJ83" s="16">
        <v>7.2</v>
      </c>
      <c r="AK83" s="16">
        <v>3.5</v>
      </c>
      <c r="AL83" s="16">
        <v>16.7</v>
      </c>
      <c r="AM83" s="16">
        <v>2</v>
      </c>
      <c r="AN83" s="16">
        <v>3.6</v>
      </c>
      <c r="AP83"/>
      <c r="AQ83"/>
      <c r="AR83"/>
      <c r="AS83"/>
      <c r="AT83"/>
      <c r="AU83"/>
      <c r="AV83"/>
    </row>
    <row r="84" spans="1:48" s="111" customFormat="1">
      <c r="A84" s="109" t="s">
        <v>747</v>
      </c>
      <c r="B84" s="109" t="s">
        <v>740</v>
      </c>
      <c r="C84" s="109" t="s">
        <v>748</v>
      </c>
      <c r="D84" s="109">
        <v>38</v>
      </c>
      <c r="E84" s="110">
        <v>24.62</v>
      </c>
      <c r="F84" s="109">
        <v>106</v>
      </c>
      <c r="G84" s="110">
        <v>8.82</v>
      </c>
      <c r="I84" s="77">
        <v>74.567548811623567</v>
      </c>
      <c r="J84" s="77">
        <v>0.23567881616917896</v>
      </c>
      <c r="K84" s="77">
        <v>13.355584274723034</v>
      </c>
      <c r="L84" s="77">
        <v>1.0972192513825296</v>
      </c>
      <c r="M84" s="77">
        <v>0.13028993233872146</v>
      </c>
      <c r="N84" s="77">
        <v>0.52713359145203031</v>
      </c>
      <c r="O84" s="77">
        <v>3.9147017015692742</v>
      </c>
      <c r="P84" s="77">
        <v>5.5929885627042211</v>
      </c>
      <c r="Q84" s="77">
        <v>6.7574336755532829E-2</v>
      </c>
      <c r="R84" s="77">
        <v>2.5369001039206959E-2</v>
      </c>
      <c r="S84" s="77">
        <v>0.36418435263096216</v>
      </c>
      <c r="T84" s="77">
        <v>99.514088279757289</v>
      </c>
      <c r="U84" s="13">
        <f t="shared" si="2"/>
        <v>9.5076902642734957</v>
      </c>
      <c r="V84" s="29">
        <v>28.9664</v>
      </c>
      <c r="W84" s="29">
        <v>230.14399999999998</v>
      </c>
      <c r="X84" s="29">
        <v>40.473600000000005</v>
      </c>
      <c r="Y84" s="29">
        <v>29.759999999999998</v>
      </c>
      <c r="Z84" s="29">
        <v>211.59359999999998</v>
      </c>
      <c r="AA84" s="29">
        <v>40.473600000000005</v>
      </c>
      <c r="AB84" s="29">
        <v>26.188799999999997</v>
      </c>
      <c r="AC84" s="29">
        <v>38.092799999999997</v>
      </c>
      <c r="AD84" s="29">
        <v>107.4336</v>
      </c>
      <c r="AE84" s="29">
        <v>70.332800000000006</v>
      </c>
      <c r="AF84" s="29">
        <v>119.73440000000001</v>
      </c>
      <c r="AG84" s="29">
        <v>42.457599999999999</v>
      </c>
      <c r="AH84" s="29">
        <v>1.984</v>
      </c>
      <c r="AI84" s="29">
        <v>9.4239999999999995</v>
      </c>
      <c r="AJ84" s="29">
        <v>4.96</v>
      </c>
      <c r="AK84" s="29">
        <v>4.1664000000000003</v>
      </c>
      <c r="AL84" s="97"/>
      <c r="AM84" s="97"/>
      <c r="AN84" s="97"/>
      <c r="AP84"/>
      <c r="AQ84"/>
      <c r="AR84"/>
      <c r="AS84"/>
      <c r="AT84"/>
      <c r="AU84"/>
      <c r="AV84"/>
    </row>
    <row r="85" spans="1:48" s="10" customFormat="1">
      <c r="A85" s="26" t="s">
        <v>749</v>
      </c>
      <c r="B85" s="10" t="s">
        <v>750</v>
      </c>
      <c r="C85" s="10" t="s">
        <v>751</v>
      </c>
      <c r="D85" s="10">
        <v>38</v>
      </c>
      <c r="E85" s="28">
        <v>20.71</v>
      </c>
      <c r="F85" s="10">
        <v>106</v>
      </c>
      <c r="G85" s="28">
        <v>11.26</v>
      </c>
      <c r="H85" s="13"/>
      <c r="I85" s="13">
        <v>76.678743020629668</v>
      </c>
      <c r="J85" s="13">
        <v>0.20293843922619145</v>
      </c>
      <c r="K85" s="13">
        <v>12.642768363000673</v>
      </c>
      <c r="L85" s="13">
        <v>0.9263991550280114</v>
      </c>
      <c r="M85" s="13">
        <v>0.24666008492359437</v>
      </c>
      <c r="N85" s="13">
        <v>0.39295865967506144</v>
      </c>
      <c r="O85" s="13">
        <v>2.6734643228283064</v>
      </c>
      <c r="P85" s="13">
        <v>5.4435977910255122</v>
      </c>
      <c r="Q85" s="13">
        <v>2.2366626246403933E-2</v>
      </c>
      <c r="R85" s="13">
        <v>3.5153336140322775E-2</v>
      </c>
      <c r="S85" s="13">
        <v>1.1389297987237459</v>
      </c>
      <c r="T85" s="13">
        <v>99.265049798723737</v>
      </c>
      <c r="U85" s="13">
        <f t="shared" si="2"/>
        <v>8.1170621138538195</v>
      </c>
      <c r="V85" s="16">
        <v>32.4</v>
      </c>
      <c r="W85" s="16">
        <v>231.7</v>
      </c>
      <c r="X85" s="16">
        <v>75.3</v>
      </c>
      <c r="Y85" s="16">
        <v>25.4</v>
      </c>
      <c r="Z85" s="16">
        <v>146.69999999999999</v>
      </c>
      <c r="AA85" s="16">
        <v>37.700000000000003</v>
      </c>
      <c r="AB85" s="16">
        <v>30.6</v>
      </c>
      <c r="AC85" s="16">
        <v>43.5</v>
      </c>
      <c r="AD85" s="16">
        <v>186.3</v>
      </c>
      <c r="AE85" s="16">
        <v>46.1</v>
      </c>
      <c r="AF85" s="16">
        <v>97.5</v>
      </c>
      <c r="AG85" s="16">
        <v>32.299999999999997</v>
      </c>
      <c r="AH85" s="16">
        <v>0.5</v>
      </c>
      <c r="AI85" s="16">
        <v>7.5</v>
      </c>
      <c r="AJ85" s="16">
        <v>7.8</v>
      </c>
      <c r="AK85" s="16">
        <v>2.2999999999999998</v>
      </c>
      <c r="AL85" s="16">
        <v>16.899999999999999</v>
      </c>
      <c r="AM85" s="16">
        <v>0</v>
      </c>
      <c r="AN85" s="16">
        <v>2.5</v>
      </c>
      <c r="AP85"/>
      <c r="AQ85"/>
      <c r="AR85"/>
      <c r="AS85"/>
      <c r="AT85"/>
      <c r="AU85"/>
      <c r="AV85"/>
    </row>
    <row r="86" spans="1:48" s="10" customFormat="1">
      <c r="E86" s="28"/>
      <c r="G86" s="28"/>
      <c r="I86" s="14"/>
      <c r="J86" s="14"/>
      <c r="K86" s="14"/>
      <c r="L86" s="14"/>
      <c r="M86" s="14"/>
      <c r="N86" s="14"/>
      <c r="O86" s="14"/>
      <c r="P86" s="14"/>
      <c r="Q86" s="14"/>
      <c r="R86" s="14"/>
      <c r="S86" s="14"/>
      <c r="T86" s="14"/>
      <c r="U86" s="13"/>
      <c r="V86" s="16"/>
      <c r="W86" s="16"/>
      <c r="X86" s="16"/>
      <c r="Y86" s="16"/>
      <c r="Z86" s="16"/>
      <c r="AA86" s="16"/>
      <c r="AB86" s="16"/>
      <c r="AC86" s="16"/>
      <c r="AD86" s="16"/>
      <c r="AE86" s="16"/>
      <c r="AF86" s="16"/>
      <c r="AG86" s="16"/>
      <c r="AH86" s="16"/>
      <c r="AI86" s="16"/>
      <c r="AJ86" s="16"/>
      <c r="AK86" s="16"/>
      <c r="AL86" s="16"/>
      <c r="AM86" s="16"/>
      <c r="AN86" s="16"/>
      <c r="AP86"/>
      <c r="AQ86"/>
      <c r="AR86"/>
      <c r="AS86"/>
      <c r="AT86"/>
      <c r="AU86"/>
      <c r="AV86"/>
    </row>
    <row r="87" spans="1:48" s="10" customFormat="1">
      <c r="A87" s="26" t="s">
        <v>752</v>
      </c>
      <c r="B87" s="26" t="s">
        <v>753</v>
      </c>
      <c r="C87" s="26" t="s">
        <v>754</v>
      </c>
      <c r="D87" s="10">
        <v>38</v>
      </c>
      <c r="E87" s="28">
        <v>14.28</v>
      </c>
      <c r="F87" s="16">
        <v>106</v>
      </c>
      <c r="G87" s="28">
        <v>21.68</v>
      </c>
      <c r="I87" s="13">
        <v>74.059197723075386</v>
      </c>
      <c r="J87" s="13">
        <v>0.199757088010765</v>
      </c>
      <c r="K87" s="13">
        <v>13.619169796392589</v>
      </c>
      <c r="L87" s="13">
        <v>1.2566963408015071</v>
      </c>
      <c r="M87" s="13">
        <v>8.1314638588845606E-2</v>
      </c>
      <c r="N87" s="13">
        <v>0.86614439739224502</v>
      </c>
      <c r="O87" s="13">
        <v>4.0211523746394544</v>
      </c>
      <c r="P87" s="13">
        <v>4.9516536581272197</v>
      </c>
      <c r="Q87" s="13">
        <v>4.1608927139208697E-2</v>
      </c>
      <c r="R87" s="13">
        <v>5.4790458026242599E-2</v>
      </c>
      <c r="S87" s="13">
        <v>0.68848533226917497</v>
      </c>
      <c r="T87" s="13">
        <v>99.151485402193458</v>
      </c>
      <c r="U87" s="13">
        <f>O87+P87</f>
        <v>8.9728060327666732</v>
      </c>
      <c r="V87" s="16">
        <v>32.4</v>
      </c>
      <c r="W87" s="16">
        <v>103.1</v>
      </c>
      <c r="X87" s="16">
        <v>167</v>
      </c>
      <c r="Y87" s="16">
        <v>23.9</v>
      </c>
      <c r="Z87" s="16">
        <v>208.6</v>
      </c>
      <c r="AA87" s="16">
        <v>19.399999999999999</v>
      </c>
      <c r="AB87" s="16">
        <v>29.6</v>
      </c>
      <c r="AC87" s="16">
        <v>11.3</v>
      </c>
      <c r="AD87" s="16">
        <v>924.7</v>
      </c>
      <c r="AE87" s="16">
        <v>63.800000000000004</v>
      </c>
      <c r="AF87" s="16">
        <v>114</v>
      </c>
      <c r="AG87" s="16">
        <v>42.7</v>
      </c>
      <c r="AH87" s="16">
        <v>0.7</v>
      </c>
      <c r="AI87" s="16">
        <v>12.6</v>
      </c>
      <c r="AJ87" s="16">
        <v>1.4</v>
      </c>
      <c r="AK87" s="16">
        <v>3.1</v>
      </c>
      <c r="AL87" s="16">
        <v>16.3</v>
      </c>
      <c r="AM87" s="16">
        <v>4.0999999999999996</v>
      </c>
      <c r="AN87" s="16">
        <v>2.1</v>
      </c>
      <c r="AP87"/>
      <c r="AQ87"/>
      <c r="AR87"/>
      <c r="AS87"/>
      <c r="AT87"/>
      <c r="AU87"/>
      <c r="AV87"/>
    </row>
    <row r="88" spans="1:48" s="10" customFormat="1">
      <c r="A88" s="26" t="s">
        <v>755</v>
      </c>
      <c r="B88" s="10" t="s">
        <v>756</v>
      </c>
      <c r="C88" s="10" t="s">
        <v>757</v>
      </c>
      <c r="D88" s="10">
        <v>38</v>
      </c>
      <c r="E88" s="28">
        <v>6.59</v>
      </c>
      <c r="F88" s="10">
        <v>106</v>
      </c>
      <c r="G88" s="28">
        <v>16.98</v>
      </c>
      <c r="I88" s="13">
        <v>74.289000000000001</v>
      </c>
      <c r="J88" s="13">
        <v>0.27652570095019902</v>
      </c>
      <c r="K88" s="13">
        <v>13.480798214549543</v>
      </c>
      <c r="L88" s="13">
        <v>1.6857504494485993</v>
      </c>
      <c r="M88" s="13">
        <v>0.28489294430039602</v>
      </c>
      <c r="N88" s="13">
        <v>1.6460797525440189</v>
      </c>
      <c r="O88" s="13">
        <v>3.5568002637826086</v>
      </c>
      <c r="P88" s="13">
        <v>3.9237287932503699</v>
      </c>
      <c r="Q88" s="13">
        <v>2.87210965544436E-2</v>
      </c>
      <c r="R88" s="13">
        <v>3.72103410227482E-2</v>
      </c>
      <c r="S88" s="13">
        <v>1.627233702705511</v>
      </c>
      <c r="T88" s="13">
        <v>99.206703702705582</v>
      </c>
      <c r="U88" s="13">
        <f>O88+P88</f>
        <v>7.4805290570329781</v>
      </c>
      <c r="V88" s="16">
        <v>38.300000000000004</v>
      </c>
      <c r="W88" s="16">
        <v>86.9</v>
      </c>
      <c r="X88" s="16">
        <v>414.4</v>
      </c>
      <c r="Y88" s="16">
        <v>10.7</v>
      </c>
      <c r="Z88" s="16">
        <v>193.6</v>
      </c>
      <c r="AA88" s="16">
        <v>14.3</v>
      </c>
      <c r="AB88" s="16">
        <v>19.600000000000001</v>
      </c>
      <c r="AC88" s="16">
        <v>10.199999999999999</v>
      </c>
      <c r="AD88" s="16">
        <v>1171.7</v>
      </c>
      <c r="AE88" s="16">
        <v>33.5</v>
      </c>
      <c r="AF88" s="16">
        <v>57.9</v>
      </c>
      <c r="AG88" s="16">
        <v>22.4</v>
      </c>
      <c r="AH88" s="16">
        <v>4.7</v>
      </c>
      <c r="AI88" s="16">
        <v>17.8</v>
      </c>
      <c r="AJ88" s="16">
        <v>1.7</v>
      </c>
      <c r="AK88" s="16">
        <v>4.8</v>
      </c>
      <c r="AL88" s="16">
        <v>14.5</v>
      </c>
      <c r="AM88" s="16">
        <v>6.4</v>
      </c>
      <c r="AN88" s="16">
        <v>3.1</v>
      </c>
      <c r="AP88"/>
      <c r="AQ88"/>
      <c r="AR88"/>
      <c r="AS88"/>
      <c r="AT88"/>
      <c r="AU88"/>
      <c r="AV88"/>
    </row>
    <row r="90" spans="1:48" s="10" customFormat="1">
      <c r="A90" s="26" t="s">
        <v>652</v>
      </c>
      <c r="B90" s="26" t="s">
        <v>653</v>
      </c>
      <c r="C90" s="26" t="s">
        <v>650</v>
      </c>
      <c r="D90" s="14">
        <v>38</v>
      </c>
      <c r="E90" s="28">
        <v>19.39</v>
      </c>
      <c r="F90" s="10">
        <v>106</v>
      </c>
      <c r="G90" s="28">
        <v>4.08</v>
      </c>
      <c r="H90" s="26"/>
      <c r="I90" s="13">
        <v>74.350262414210732</v>
      </c>
      <c r="J90" s="13">
        <v>0.28285425918449741</v>
      </c>
      <c r="K90" s="13">
        <v>13.738635446104158</v>
      </c>
      <c r="L90" s="13">
        <v>1.7375333064190555</v>
      </c>
      <c r="M90" s="13">
        <v>0.3535678239806217</v>
      </c>
      <c r="N90" s="13">
        <v>0.57581045619701254</v>
      </c>
      <c r="O90" s="13">
        <v>3.9498576907549459</v>
      </c>
      <c r="P90" s="13">
        <v>4.8792359709325801</v>
      </c>
      <c r="Q90" s="13">
        <v>0.17173294307630199</v>
      </c>
      <c r="R90" s="13">
        <v>5.0509689140088826E-2</v>
      </c>
      <c r="S90" s="13">
        <v>1.01</v>
      </c>
      <c r="T90" s="13">
        <v>100.09</v>
      </c>
      <c r="U90" s="13">
        <f>O90+P90</f>
        <v>8.8290936616875264</v>
      </c>
      <c r="V90" s="16">
        <v>127</v>
      </c>
      <c r="W90" s="16">
        <v>184</v>
      </c>
      <c r="X90" s="16">
        <v>97</v>
      </c>
      <c r="Y90" s="16">
        <v>15</v>
      </c>
      <c r="Z90" s="16">
        <v>183</v>
      </c>
      <c r="AA90" s="16">
        <v>35</v>
      </c>
      <c r="AB90" s="16">
        <v>30</v>
      </c>
      <c r="AC90" s="16" t="s">
        <v>166</v>
      </c>
      <c r="AD90" s="16">
        <v>362</v>
      </c>
      <c r="AE90" s="16">
        <v>76</v>
      </c>
      <c r="AF90" s="16">
        <v>130</v>
      </c>
      <c r="AG90" s="16">
        <v>39</v>
      </c>
      <c r="AH90" s="16" t="s">
        <v>166</v>
      </c>
      <c r="AI90" s="16">
        <v>13</v>
      </c>
      <c r="AJ90" s="16">
        <v>4</v>
      </c>
      <c r="AK90" s="16" t="s">
        <v>167</v>
      </c>
      <c r="AL90" s="16">
        <v>13</v>
      </c>
      <c r="AM90" s="16">
        <v>2</v>
      </c>
      <c r="AN90" s="16"/>
      <c r="AP90"/>
      <c r="AQ90"/>
      <c r="AR90"/>
      <c r="AS90"/>
      <c r="AT90"/>
      <c r="AU90"/>
      <c r="AV90"/>
    </row>
    <row r="91" spans="1:48" s="135" customFormat="1">
      <c r="A91" s="134" t="s">
        <v>654</v>
      </c>
      <c r="B91" s="134" t="s">
        <v>655</v>
      </c>
      <c r="C91" s="134" t="s">
        <v>650</v>
      </c>
      <c r="D91" s="146">
        <v>38</v>
      </c>
      <c r="E91" s="137">
        <v>19.43</v>
      </c>
      <c r="F91" s="135">
        <v>106</v>
      </c>
      <c r="G91" s="137">
        <v>3.36</v>
      </c>
      <c r="H91" s="134"/>
      <c r="I91" s="138">
        <v>77.596298903751389</v>
      </c>
      <c r="J91" s="138">
        <v>0.17131650407321736</v>
      </c>
      <c r="K91" s="138">
        <v>12.596801770089511</v>
      </c>
      <c r="L91" s="138">
        <v>0.73565322337322736</v>
      </c>
      <c r="M91" s="138" t="s">
        <v>164</v>
      </c>
      <c r="N91" s="138">
        <v>0.2418585939857186</v>
      </c>
      <c r="O91" s="138">
        <v>3.6077240269536359</v>
      </c>
      <c r="P91" s="138">
        <v>5.1193402393643774</v>
      </c>
      <c r="Q91" s="138">
        <v>0.10077441416071609</v>
      </c>
      <c r="R91" s="138">
        <v>3.0232324248214825E-2</v>
      </c>
      <c r="S91" s="138">
        <v>0.77</v>
      </c>
      <c r="T91" s="138">
        <v>100.2</v>
      </c>
      <c r="U91" s="138">
        <f>O91+P91</f>
        <v>8.7270642663180134</v>
      </c>
      <c r="V91" s="139">
        <v>36</v>
      </c>
      <c r="W91" s="139">
        <v>233</v>
      </c>
      <c r="X91" s="139">
        <v>10</v>
      </c>
      <c r="Y91" s="139">
        <v>10</v>
      </c>
      <c r="Z91" s="139">
        <v>128</v>
      </c>
      <c r="AA91" s="139">
        <v>45</v>
      </c>
      <c r="AB91" s="139">
        <v>36</v>
      </c>
      <c r="AC91" s="139" t="s">
        <v>166</v>
      </c>
      <c r="AD91" s="139">
        <v>22</v>
      </c>
      <c r="AE91" s="139">
        <v>58</v>
      </c>
      <c r="AF91" s="139">
        <v>106</v>
      </c>
      <c r="AG91" s="139">
        <v>30</v>
      </c>
      <c r="AH91" s="139" t="s">
        <v>166</v>
      </c>
      <c r="AI91" s="139">
        <v>14</v>
      </c>
      <c r="AJ91" s="139">
        <v>5</v>
      </c>
      <c r="AK91" s="139" t="s">
        <v>167</v>
      </c>
      <c r="AL91" s="139">
        <v>13</v>
      </c>
      <c r="AM91" s="139">
        <v>2</v>
      </c>
      <c r="AN91" s="139"/>
      <c r="AP91"/>
      <c r="AQ91"/>
      <c r="AR91"/>
      <c r="AS91"/>
      <c r="AT91"/>
      <c r="AU91"/>
      <c r="AV91"/>
    </row>
    <row r="92" spans="1:48" s="85" customFormat="1">
      <c r="B92" s="50" t="s">
        <v>819</v>
      </c>
      <c r="D92" s="178" t="s">
        <v>1030</v>
      </c>
      <c r="AP92"/>
      <c r="AQ92"/>
      <c r="AR92"/>
      <c r="AS92"/>
      <c r="AT92"/>
      <c r="AU92"/>
      <c r="AV92"/>
    </row>
  </sheetData>
  <mergeCells count="2">
    <mergeCell ref="D2:E2"/>
    <mergeCell ref="F2:G2"/>
  </mergeCells>
  <pageMargins left="0.25" right="0.25" top="1" bottom="1" header="0.5" footer="0.5"/>
  <pageSetup scale="58" fitToHeight="2" orientation="landscape"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A57"/>
  <sheetViews>
    <sheetView zoomScale="126" zoomScaleNormal="126" workbookViewId="0">
      <pane ySplit="1" topLeftCell="A2" activePane="bottomLeft" state="frozen"/>
      <selection pane="bottomLeft" activeCell="F4" sqref="F4"/>
    </sheetView>
  </sheetViews>
  <sheetFormatPr defaultColWidth="10.85546875" defaultRowHeight="12.75"/>
  <cols>
    <col min="1" max="1" width="8.85546875" style="142" customWidth="1"/>
    <col min="2" max="2" width="21.42578125" style="142" customWidth="1"/>
    <col min="3" max="3" width="20.140625" style="142" customWidth="1"/>
    <col min="4" max="4" width="4" style="142" customWidth="1"/>
    <col min="5" max="5" width="5.42578125" style="142" customWidth="1"/>
    <col min="6" max="6" width="4" style="142" customWidth="1"/>
    <col min="7" max="7" width="6.42578125" style="142" customWidth="1"/>
    <col min="8" max="8" width="1.7109375" style="142" customWidth="1"/>
    <col min="9" max="9" width="5.42578125" style="142" customWidth="1"/>
    <col min="10" max="10" width="5.140625" style="142" customWidth="1"/>
    <col min="11" max="11" width="5.85546875" style="142" customWidth="1"/>
    <col min="12" max="13" width="5.28515625" style="142" customWidth="1"/>
    <col min="14" max="14" width="5" style="142" customWidth="1"/>
    <col min="15" max="15" width="4.85546875" style="142" customWidth="1"/>
    <col min="16" max="16" width="4.42578125" style="142" customWidth="1"/>
    <col min="17" max="17" width="5.28515625" style="142" bestFit="1" customWidth="1"/>
    <col min="18" max="18" width="5" style="142" customWidth="1"/>
    <col min="19" max="19" width="5.28515625" style="142" bestFit="1" customWidth="1"/>
    <col min="20" max="21" width="6.140625" style="142" customWidth="1"/>
    <col min="22" max="22" width="1.7109375" style="142" customWidth="1"/>
    <col min="23" max="23" width="4.28515625" style="142" bestFit="1" customWidth="1"/>
    <col min="24" max="24" width="4" style="142" customWidth="1"/>
    <col min="25" max="25" width="4.7109375" style="142" customWidth="1"/>
    <col min="26" max="26" width="3.85546875" style="142" bestFit="1" customWidth="1"/>
    <col min="27" max="27" width="5" style="142" bestFit="1" customWidth="1"/>
    <col min="28" max="30" width="3.85546875" style="142" bestFit="1" customWidth="1"/>
    <col min="31" max="31" width="4.85546875" style="142" customWidth="1"/>
    <col min="32" max="32" width="4.28515625" style="142" bestFit="1" customWidth="1"/>
    <col min="33" max="33" width="5" style="142" bestFit="1" customWidth="1"/>
    <col min="34" max="34" width="4.28515625" style="142" bestFit="1" customWidth="1"/>
    <col min="35" max="35" width="3.85546875" style="142" bestFit="1" customWidth="1"/>
    <col min="36" max="36" width="5" style="142" bestFit="1" customWidth="1"/>
    <col min="37" max="37" width="3.85546875" style="142" bestFit="1" customWidth="1"/>
    <col min="38" max="38" width="4.140625" style="142" bestFit="1" customWidth="1"/>
    <col min="39" max="40" width="3.85546875" style="142" bestFit="1" customWidth="1"/>
    <col min="41" max="41" width="4.140625" style="142" bestFit="1" customWidth="1"/>
    <col min="42" max="42" width="3.85546875" style="142" bestFit="1" customWidth="1"/>
    <col min="43" max="43" width="6.140625" style="142" customWidth="1"/>
    <col min="44" max="44" width="5.42578125" style="142" customWidth="1"/>
    <col min="45" max="45" width="3.28515625" style="142" customWidth="1"/>
    <col min="46" max="69" width="11" style="142" bestFit="1" customWidth="1"/>
    <col min="70" max="16384" width="10.85546875" style="142"/>
  </cols>
  <sheetData>
    <row r="1" spans="1:79" s="1" customFormat="1" ht="13.5" thickBot="1">
      <c r="A1" s="140" t="s">
        <v>944</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c r="AI1" s="140"/>
      <c r="AJ1" s="140"/>
      <c r="AK1" s="140"/>
      <c r="AL1" s="140"/>
      <c r="AM1" s="140"/>
      <c r="AN1" s="140"/>
      <c r="AO1" s="140"/>
      <c r="AP1" s="140"/>
      <c r="AQ1" s="140"/>
      <c r="AR1" s="142"/>
      <c r="AS1" s="142"/>
    </row>
    <row r="2" spans="1:79" s="1" customFormat="1" ht="13.5" thickTop="1">
      <c r="B2" s="142"/>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74"/>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row>
    <row r="3" spans="1:79" s="1" customFormat="1">
      <c r="A3" s="57"/>
      <c r="B3" s="142"/>
      <c r="C3" s="142"/>
      <c r="D3" s="278" t="s">
        <v>300</v>
      </c>
      <c r="E3" s="278"/>
      <c r="F3" s="278" t="s">
        <v>301</v>
      </c>
      <c r="G3" s="278"/>
      <c r="H3" s="119"/>
      <c r="I3" s="157"/>
      <c r="J3" s="149" t="s">
        <v>949</v>
      </c>
      <c r="K3" s="157"/>
      <c r="L3" s="157"/>
      <c r="M3" s="157"/>
      <c r="N3" s="157"/>
      <c r="O3" s="157"/>
      <c r="P3" s="157"/>
      <c r="Q3" s="157"/>
      <c r="R3" s="157"/>
      <c r="S3" s="157"/>
      <c r="T3" s="157"/>
      <c r="U3" s="157"/>
      <c r="V3" s="157"/>
      <c r="W3" s="56"/>
      <c r="X3" s="153"/>
      <c r="Y3" s="153"/>
      <c r="Z3" s="153"/>
      <c r="AA3" s="153"/>
      <c r="AB3" s="153"/>
      <c r="AC3" s="153"/>
      <c r="AD3" s="153"/>
      <c r="AE3" s="153"/>
      <c r="AF3" s="153"/>
      <c r="AG3" s="153"/>
      <c r="AH3" s="153"/>
      <c r="AI3" s="153"/>
      <c r="AJ3" s="153"/>
      <c r="AK3" s="153"/>
      <c r="AL3" s="153"/>
      <c r="AM3" s="153"/>
      <c r="AN3" s="153"/>
      <c r="AO3" s="153"/>
      <c r="AP3" s="153"/>
      <c r="AQ3" s="74"/>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row>
    <row r="4" spans="1:79" s="1" customFormat="1" ht="14.25">
      <c r="A4" s="79" t="s">
        <v>0</v>
      </c>
      <c r="B4" s="50" t="s">
        <v>101</v>
      </c>
      <c r="C4" s="50" t="s">
        <v>102</v>
      </c>
      <c r="D4" s="50" t="s">
        <v>104</v>
      </c>
      <c r="E4" s="52" t="s">
        <v>105</v>
      </c>
      <c r="F4" s="51" t="s">
        <v>104</v>
      </c>
      <c r="G4" s="52" t="s">
        <v>105</v>
      </c>
      <c r="H4" s="80"/>
      <c r="I4" s="81" t="s">
        <v>469</v>
      </c>
      <c r="J4" s="80" t="s">
        <v>470</v>
      </c>
      <c r="K4" s="80" t="s">
        <v>471</v>
      </c>
      <c r="L4" s="80" t="s">
        <v>472</v>
      </c>
      <c r="M4" s="80" t="s">
        <v>3</v>
      </c>
      <c r="N4" s="80" t="s">
        <v>4</v>
      </c>
      <c r="O4" s="80" t="s">
        <v>473</v>
      </c>
      <c r="P4" s="80" t="s">
        <v>474</v>
      </c>
      <c r="Q4" s="80" t="s">
        <v>475</v>
      </c>
      <c r="R4" s="80" t="s">
        <v>2</v>
      </c>
      <c r="S4" s="80" t="s">
        <v>113</v>
      </c>
      <c r="T4" s="80" t="s">
        <v>114</v>
      </c>
      <c r="U4" s="80" t="s">
        <v>93</v>
      </c>
      <c r="V4" s="80"/>
      <c r="W4" s="84" t="s">
        <v>11</v>
      </c>
      <c r="X4" s="84" t="s">
        <v>14</v>
      </c>
      <c r="Y4" s="84" t="s">
        <v>16</v>
      </c>
      <c r="Z4" s="84" t="s">
        <v>17</v>
      </c>
      <c r="AA4" s="84" t="s">
        <v>18</v>
      </c>
      <c r="AB4" s="84" t="s">
        <v>19</v>
      </c>
      <c r="AC4" s="84" t="s">
        <v>26</v>
      </c>
      <c r="AD4" s="84" t="s">
        <v>24</v>
      </c>
      <c r="AE4" s="84" t="s">
        <v>13</v>
      </c>
      <c r="AF4" s="84" t="s">
        <v>21</v>
      </c>
      <c r="AG4" s="84" t="s">
        <v>22</v>
      </c>
      <c r="AH4" s="84" t="s">
        <v>23</v>
      </c>
      <c r="AI4" s="84" t="s">
        <v>10</v>
      </c>
      <c r="AJ4" s="84" t="s">
        <v>8</v>
      </c>
      <c r="AK4" s="84" t="s">
        <v>25</v>
      </c>
      <c r="AL4" s="50" t="s">
        <v>7</v>
      </c>
      <c r="AM4" s="50" t="s">
        <v>15</v>
      </c>
      <c r="AN4" s="50" t="s">
        <v>12</v>
      </c>
      <c r="AO4" s="50" t="s">
        <v>6</v>
      </c>
      <c r="AP4" s="84" t="s">
        <v>9</v>
      </c>
      <c r="AQ4" s="50" t="s">
        <v>948</v>
      </c>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row>
    <row r="5" spans="1:79" s="1" customFormat="1">
      <c r="A5" s="1" t="s">
        <v>627</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N5" s="142"/>
      <c r="AO5" s="142"/>
      <c r="AP5" s="142"/>
      <c r="AR5" s="142"/>
      <c r="AS5" s="142"/>
      <c r="AT5" s="142"/>
      <c r="AU5" s="142"/>
      <c r="AV5" s="142"/>
      <c r="AW5" s="142"/>
      <c r="AX5" s="142"/>
      <c r="AY5" s="142"/>
      <c r="AZ5" s="142"/>
      <c r="BA5" s="142"/>
      <c r="BB5" s="142"/>
      <c r="BC5" s="142"/>
      <c r="BD5" s="142"/>
      <c r="BE5" s="142"/>
      <c r="BF5" s="142"/>
      <c r="BG5" s="142"/>
      <c r="BH5" s="142"/>
      <c r="BI5" s="142"/>
      <c r="BJ5" s="142"/>
      <c r="BK5" s="142"/>
      <c r="BL5" s="142"/>
      <c r="BM5" s="142"/>
      <c r="BN5" s="142"/>
      <c r="BO5" s="142"/>
      <c r="BP5" s="142"/>
      <c r="BQ5" s="142"/>
      <c r="BR5" s="142"/>
      <c r="BS5" s="142"/>
      <c r="BT5" s="142"/>
      <c r="BU5" s="142"/>
      <c r="BV5" s="142"/>
      <c r="BW5" s="142"/>
      <c r="BX5" s="142"/>
      <c r="BY5" s="142"/>
      <c r="BZ5" s="142"/>
      <c r="CA5" s="142"/>
    </row>
    <row r="6" spans="1:79" s="1" customFormat="1">
      <c r="A6" s="130" t="s">
        <v>628</v>
      </c>
      <c r="B6" s="130" t="s">
        <v>54</v>
      </c>
      <c r="C6" s="130" t="s">
        <v>629</v>
      </c>
      <c r="D6" s="157">
        <v>38</v>
      </c>
      <c r="E6" s="152">
        <v>18.190000000000001</v>
      </c>
      <c r="F6" s="151">
        <v>106</v>
      </c>
      <c r="G6" s="152">
        <v>24.3</v>
      </c>
      <c r="H6" s="152"/>
      <c r="I6" s="119">
        <v>61.228061596087819</v>
      </c>
      <c r="J6" s="119">
        <v>0.7691967537196962</v>
      </c>
      <c r="K6" s="119">
        <v>16.614649880345436</v>
      </c>
      <c r="L6" s="119">
        <v>5.3741213193216106</v>
      </c>
      <c r="M6" s="119">
        <v>1.8050483820622203</v>
      </c>
      <c r="N6" s="119">
        <v>4.7177400894808024</v>
      </c>
      <c r="O6" s="119">
        <v>3.7434242014358543</v>
      </c>
      <c r="P6" s="119">
        <v>3.7741920715846424</v>
      </c>
      <c r="Q6" s="119">
        <v>0.42049422536676723</v>
      </c>
      <c r="R6" s="119">
        <v>0.12307148059515138</v>
      </c>
      <c r="S6" s="119">
        <v>2.46</v>
      </c>
      <c r="T6" s="119">
        <v>98.57</v>
      </c>
      <c r="U6" s="119">
        <f>O6+P6</f>
        <v>7.5176162730204972</v>
      </c>
      <c r="V6" s="119"/>
      <c r="W6" s="153">
        <v>63</v>
      </c>
      <c r="X6" s="153">
        <v>73</v>
      </c>
      <c r="Y6" s="153">
        <v>709</v>
      </c>
      <c r="Z6" s="153">
        <v>24</v>
      </c>
      <c r="AA6" s="153">
        <v>275</v>
      </c>
      <c r="AB6" s="153">
        <v>16</v>
      </c>
      <c r="AC6" s="153">
        <v>13</v>
      </c>
      <c r="AD6" s="153" t="s">
        <v>166</v>
      </c>
      <c r="AE6" s="153">
        <v>1750</v>
      </c>
      <c r="AF6" s="153">
        <v>62</v>
      </c>
      <c r="AG6" s="153">
        <v>117</v>
      </c>
      <c r="AH6" s="153">
        <v>68</v>
      </c>
      <c r="AI6" s="153">
        <v>12</v>
      </c>
      <c r="AJ6" s="153">
        <v>98</v>
      </c>
      <c r="AK6" s="153" t="s">
        <v>165</v>
      </c>
      <c r="AL6" s="153" t="s">
        <v>167</v>
      </c>
      <c r="AN6" s="153">
        <v>15</v>
      </c>
      <c r="AO6" s="153">
        <v>3</v>
      </c>
      <c r="AP6" s="153"/>
      <c r="AQ6" s="1">
        <v>1</v>
      </c>
      <c r="AR6" s="142"/>
      <c r="AS6" s="142"/>
      <c r="AT6" s="142"/>
      <c r="AU6" s="142"/>
      <c r="AV6" s="142"/>
      <c r="AW6" s="142"/>
      <c r="AX6" s="142"/>
      <c r="AY6" s="142"/>
      <c r="AZ6" s="142"/>
      <c r="BA6" s="142"/>
      <c r="BB6" s="142"/>
      <c r="BC6" s="142"/>
      <c r="BD6" s="142"/>
      <c r="BE6" s="142"/>
      <c r="BF6" s="142"/>
      <c r="BG6" s="142"/>
      <c r="BH6" s="142"/>
      <c r="BI6" s="142"/>
      <c r="BJ6" s="142"/>
      <c r="BK6" s="142"/>
      <c r="BL6" s="142"/>
      <c r="BM6" s="142"/>
      <c r="BN6" s="142"/>
      <c r="BO6" s="142"/>
      <c r="BP6" s="142"/>
      <c r="BQ6" s="142"/>
      <c r="BR6" s="142"/>
      <c r="BS6" s="142"/>
      <c r="BT6" s="142"/>
      <c r="BU6" s="142"/>
      <c r="BV6" s="142"/>
      <c r="BW6" s="142"/>
      <c r="BX6" s="142"/>
      <c r="BY6" s="142"/>
      <c r="BZ6" s="142"/>
      <c r="CA6" s="142"/>
    </row>
    <row r="7" spans="1:79" s="1" customFormat="1">
      <c r="A7" s="142" t="s">
        <v>630</v>
      </c>
      <c r="B7" s="142" t="s">
        <v>214</v>
      </c>
      <c r="C7" s="142" t="s">
        <v>631</v>
      </c>
      <c r="D7" s="142">
        <v>38</v>
      </c>
      <c r="E7" s="152">
        <v>16.8</v>
      </c>
      <c r="F7" s="142">
        <v>106</v>
      </c>
      <c r="G7" s="152">
        <v>23.77</v>
      </c>
      <c r="H7" s="142"/>
      <c r="I7" s="119">
        <v>71.139639504472271</v>
      </c>
      <c r="J7" s="119">
        <v>0.24769067513092527</v>
      </c>
      <c r="K7" s="119">
        <v>15.069714708464453</v>
      </c>
      <c r="L7" s="119">
        <v>1.5655999026652403</v>
      </c>
      <c r="M7" s="119">
        <v>0.26530555040305775</v>
      </c>
      <c r="N7" s="119">
        <v>1.48483697598275</v>
      </c>
      <c r="O7" s="119">
        <v>3.9865066678919576</v>
      </c>
      <c r="P7" s="119">
        <v>5.5124654425534763</v>
      </c>
      <c r="Q7" s="119">
        <v>7.0643308482674014E-2</v>
      </c>
      <c r="R7" s="119">
        <v>0.10116554743247348</v>
      </c>
      <c r="S7" s="119">
        <v>1.6703435234792892</v>
      </c>
      <c r="T7" s="119">
        <v>99.44356828347928</v>
      </c>
      <c r="U7" s="119">
        <f t="shared" ref="U7:U14" si="0">O7+P7</f>
        <v>9.4989721104454343</v>
      </c>
      <c r="V7" s="119"/>
      <c r="W7" s="153">
        <v>61.444799999999994</v>
      </c>
      <c r="X7" s="153">
        <v>110.74119999999999</v>
      </c>
      <c r="Y7" s="153">
        <v>278.91120000000001</v>
      </c>
      <c r="Z7" s="153">
        <v>22.389200000000002</v>
      </c>
      <c r="AA7" s="153">
        <v>246.78320000000002</v>
      </c>
      <c r="AB7" s="153">
        <v>18.9756</v>
      </c>
      <c r="AC7" s="153">
        <v>24.698399999999999</v>
      </c>
      <c r="AD7" s="153">
        <v>11.847200000000001</v>
      </c>
      <c r="AE7" s="153">
        <v>1167.4512</v>
      </c>
      <c r="AF7" s="153">
        <v>62.75</v>
      </c>
      <c r="AG7" s="153">
        <v>110.2392</v>
      </c>
      <c r="AH7" s="153">
        <v>39.758400000000002</v>
      </c>
      <c r="AI7" s="153">
        <v>0.502</v>
      </c>
      <c r="AJ7" s="153">
        <v>12.248799999999999</v>
      </c>
      <c r="AK7" s="153">
        <v>2.1084000000000001</v>
      </c>
      <c r="AL7" s="153">
        <v>2.008</v>
      </c>
      <c r="AN7" s="153">
        <v>15.9636</v>
      </c>
      <c r="AO7" s="153">
        <v>2.3092000000000001</v>
      </c>
      <c r="AP7" s="153">
        <v>3.0119999999999996</v>
      </c>
      <c r="AQ7" s="1">
        <v>2</v>
      </c>
      <c r="AR7" s="142"/>
      <c r="AS7" s="142"/>
      <c r="AT7" s="142"/>
      <c r="AU7" s="142"/>
      <c r="AV7" s="142"/>
      <c r="AW7" s="142"/>
      <c r="AX7" s="142"/>
      <c r="AY7" s="142"/>
      <c r="AZ7" s="142"/>
      <c r="BA7" s="142"/>
      <c r="BB7" s="142"/>
      <c r="BC7" s="142"/>
      <c r="BD7" s="142"/>
      <c r="BE7" s="142"/>
      <c r="BF7" s="142"/>
      <c r="BG7" s="142"/>
      <c r="BH7" s="142"/>
      <c r="BI7" s="142"/>
      <c r="BJ7" s="142"/>
      <c r="BK7" s="142"/>
      <c r="BL7" s="142"/>
      <c r="BM7" s="142"/>
      <c r="BN7" s="142"/>
      <c r="BO7" s="142"/>
      <c r="BP7" s="142"/>
      <c r="BQ7" s="142"/>
      <c r="BR7" s="142"/>
      <c r="BS7" s="142"/>
      <c r="BT7" s="142"/>
      <c r="BU7" s="142"/>
      <c r="BV7" s="142"/>
      <c r="BW7" s="142"/>
      <c r="BX7" s="142"/>
      <c r="BY7" s="142"/>
      <c r="BZ7" s="142"/>
      <c r="CA7" s="142"/>
    </row>
    <row r="8" spans="1:79" s="1" customFormat="1">
      <c r="A8" s="142" t="s">
        <v>632</v>
      </c>
      <c r="B8" s="142" t="s">
        <v>214</v>
      </c>
      <c r="C8" s="142" t="s">
        <v>633</v>
      </c>
      <c r="D8" s="142">
        <v>38</v>
      </c>
      <c r="E8" s="152">
        <v>13.29</v>
      </c>
      <c r="F8" s="142">
        <v>106</v>
      </c>
      <c r="G8" s="152">
        <v>24.86</v>
      </c>
      <c r="H8" s="142"/>
      <c r="I8" s="119">
        <v>76.684129770241228</v>
      </c>
      <c r="J8" s="119">
        <v>0.19917335828595709</v>
      </c>
      <c r="K8" s="119">
        <v>12.363028567719653</v>
      </c>
      <c r="L8" s="119">
        <v>1.2787417124712026</v>
      </c>
      <c r="M8" s="119">
        <v>0.16389905571955585</v>
      </c>
      <c r="N8" s="119">
        <v>1.0519319080916154</v>
      </c>
      <c r="O8" s="119">
        <v>3.5786201457661457</v>
      </c>
      <c r="P8" s="119">
        <v>4.2246081077092077</v>
      </c>
      <c r="Q8" s="119">
        <v>5.4297846680098245E-2</v>
      </c>
      <c r="R8" s="119">
        <v>7.7770035920223024E-2</v>
      </c>
      <c r="S8" s="119">
        <v>1.1454876351568282</v>
      </c>
      <c r="T8" s="119">
        <v>99.676200508604893</v>
      </c>
      <c r="U8" s="119">
        <f t="shared" si="0"/>
        <v>7.8032282534753534</v>
      </c>
      <c r="V8" s="119"/>
      <c r="W8" s="153">
        <v>44.979199999999999</v>
      </c>
      <c r="X8" s="153">
        <v>86.042799999999986</v>
      </c>
      <c r="Y8" s="153">
        <v>207.0248</v>
      </c>
      <c r="Z8" s="153">
        <v>18.774799999999999</v>
      </c>
      <c r="AA8" s="153">
        <v>199.99679999999998</v>
      </c>
      <c r="AB8" s="153">
        <v>16.064</v>
      </c>
      <c r="AC8" s="153">
        <v>18.9756</v>
      </c>
      <c r="AD8" s="153">
        <v>8.3332000000000015</v>
      </c>
      <c r="AE8" s="153">
        <v>951.49079999999992</v>
      </c>
      <c r="AF8" s="153">
        <v>50.601599999999998</v>
      </c>
      <c r="AG8" s="153">
        <v>93.572800000000001</v>
      </c>
      <c r="AH8" s="153">
        <v>32.529600000000002</v>
      </c>
      <c r="AI8" s="153">
        <v>2.1084000000000001</v>
      </c>
      <c r="AJ8" s="153">
        <v>15.9636</v>
      </c>
      <c r="AK8" s="153">
        <v>2.4095999999999997</v>
      </c>
      <c r="AL8" s="153">
        <v>2.5099999999999998</v>
      </c>
      <c r="AN8" s="153">
        <v>13.654400000000001</v>
      </c>
      <c r="AO8" s="153">
        <v>1.004</v>
      </c>
      <c r="AP8" s="153">
        <v>3.3131999999999997</v>
      </c>
      <c r="AQ8" s="1">
        <v>2</v>
      </c>
      <c r="AR8" s="142"/>
      <c r="AS8" s="142"/>
      <c r="AT8" s="142"/>
      <c r="AU8" s="142"/>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row>
    <row r="9" spans="1:79" s="1" customFormat="1">
      <c r="A9" s="142" t="s">
        <v>634</v>
      </c>
      <c r="B9" s="142" t="s">
        <v>945</v>
      </c>
      <c r="C9" s="142" t="s">
        <v>635</v>
      </c>
      <c r="D9" s="142">
        <v>38</v>
      </c>
      <c r="E9" s="152">
        <v>16.11</v>
      </c>
      <c r="F9" s="142">
        <v>106</v>
      </c>
      <c r="G9" s="152">
        <v>22.46</v>
      </c>
      <c r="H9" s="142"/>
      <c r="I9" s="119">
        <v>63.027355824227996</v>
      </c>
      <c r="J9" s="119">
        <v>0.61625376245336794</v>
      </c>
      <c r="K9" s="119">
        <v>17.545355111805929</v>
      </c>
      <c r="L9" s="119">
        <v>4.8003566961824351</v>
      </c>
      <c r="M9" s="119">
        <v>0.81278607477503773</v>
      </c>
      <c r="N9" s="119">
        <v>3.8495865012763919</v>
      </c>
      <c r="O9" s="119">
        <v>4.6245810039345621</v>
      </c>
      <c r="P9" s="119">
        <v>3.7950625517530967</v>
      </c>
      <c r="Q9" s="119">
        <v>0.42059891657796694</v>
      </c>
      <c r="R9" s="119">
        <v>0.11831676874912785</v>
      </c>
      <c r="S9" s="119">
        <v>1.0451185317358958</v>
      </c>
      <c r="T9" s="119">
        <v>99.610253211735909</v>
      </c>
      <c r="U9" s="119">
        <f t="shared" si="0"/>
        <v>8.4196435556876583</v>
      </c>
      <c r="V9" s="119"/>
      <c r="W9" s="153">
        <v>97.7</v>
      </c>
      <c r="X9" s="153">
        <v>76.3</v>
      </c>
      <c r="Y9" s="153">
        <v>970.1</v>
      </c>
      <c r="Z9" s="153">
        <v>29.9</v>
      </c>
      <c r="AA9" s="153">
        <v>280.3</v>
      </c>
      <c r="AB9" s="153">
        <v>18.399999999999999</v>
      </c>
      <c r="AC9" s="153">
        <v>19.2</v>
      </c>
      <c r="AD9" s="153">
        <v>8.6999999999999993</v>
      </c>
      <c r="AE9" s="153">
        <v>1725</v>
      </c>
      <c r="AF9" s="153">
        <v>68.599999999999994</v>
      </c>
      <c r="AG9" s="153">
        <v>124.3</v>
      </c>
      <c r="AH9" s="153">
        <v>60</v>
      </c>
      <c r="AI9" s="153">
        <v>2.9</v>
      </c>
      <c r="AJ9" s="153">
        <v>50</v>
      </c>
      <c r="AK9" s="153">
        <v>2.7</v>
      </c>
      <c r="AL9" s="153">
        <v>2.6</v>
      </c>
      <c r="AN9" s="153">
        <v>19.7</v>
      </c>
      <c r="AO9" s="153">
        <v>3.4</v>
      </c>
      <c r="AP9" s="153">
        <v>6</v>
      </c>
      <c r="AQ9" s="1">
        <v>2</v>
      </c>
      <c r="AR9" s="142"/>
      <c r="AS9" s="142"/>
      <c r="AT9" s="142"/>
      <c r="AU9" s="142"/>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row>
    <row r="10" spans="1:79" s="1" customFormat="1">
      <c r="A10" s="142" t="s">
        <v>636</v>
      </c>
      <c r="B10" s="142" t="s">
        <v>945</v>
      </c>
      <c r="C10" s="142" t="s">
        <v>635</v>
      </c>
      <c r="D10" s="142">
        <v>38</v>
      </c>
      <c r="E10" s="152">
        <v>15.03</v>
      </c>
      <c r="F10" s="142">
        <v>106</v>
      </c>
      <c r="G10" s="152">
        <v>22.84</v>
      </c>
      <c r="H10" s="142"/>
      <c r="I10" s="119">
        <v>62.915453656030834</v>
      </c>
      <c r="J10" s="119">
        <v>0.62720211479412435</v>
      </c>
      <c r="K10" s="119">
        <v>17.720514339218109</v>
      </c>
      <c r="L10" s="119">
        <v>4.831289771311277</v>
      </c>
      <c r="M10" s="119">
        <v>0.89520829838785987</v>
      </c>
      <c r="N10" s="119">
        <v>3.9189884433952877</v>
      </c>
      <c r="O10" s="119">
        <v>4.6348663280332172</v>
      </c>
      <c r="P10" s="119">
        <v>3.7847077034519216</v>
      </c>
      <c r="Q10" s="119">
        <v>0.43575614556058095</v>
      </c>
      <c r="R10" s="119">
        <v>0.11768242893081861</v>
      </c>
      <c r="S10" s="119">
        <v>1.1505072691140299</v>
      </c>
      <c r="T10" s="119">
        <v>99.881669229114024</v>
      </c>
      <c r="U10" s="119">
        <f t="shared" si="0"/>
        <v>8.4195740314851388</v>
      </c>
      <c r="V10" s="119"/>
      <c r="W10" s="153">
        <v>94.9</v>
      </c>
      <c r="X10" s="153">
        <v>77.5</v>
      </c>
      <c r="Y10" s="153">
        <v>989.2</v>
      </c>
      <c r="Z10" s="153">
        <v>27.4</v>
      </c>
      <c r="AA10" s="153">
        <v>284.39999999999998</v>
      </c>
      <c r="AB10" s="153">
        <v>18.5</v>
      </c>
      <c r="AC10" s="153">
        <v>13.3</v>
      </c>
      <c r="AD10" s="153">
        <v>7.7</v>
      </c>
      <c r="AE10" s="153">
        <v>1744.5</v>
      </c>
      <c r="AF10" s="153">
        <v>60.4</v>
      </c>
      <c r="AG10" s="153">
        <v>126.8</v>
      </c>
      <c r="AH10" s="153">
        <v>54.6</v>
      </c>
      <c r="AI10" s="153">
        <v>2.8</v>
      </c>
      <c r="AJ10" s="153">
        <v>52.3</v>
      </c>
      <c r="AK10" s="153">
        <v>4.5</v>
      </c>
      <c r="AL10" s="153">
        <v>1.9</v>
      </c>
      <c r="AN10" s="153">
        <v>19</v>
      </c>
      <c r="AO10" s="153">
        <v>3.9</v>
      </c>
      <c r="AP10" s="153">
        <v>6.9</v>
      </c>
      <c r="AQ10" s="1">
        <v>2</v>
      </c>
      <c r="AR10" s="142"/>
      <c r="AS10" s="142"/>
      <c r="AT10" s="14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c r="BW10" s="142"/>
      <c r="BX10" s="142"/>
      <c r="BY10" s="142"/>
      <c r="BZ10" s="142"/>
      <c r="CA10" s="142"/>
    </row>
    <row r="11" spans="1:79" s="1" customFormat="1">
      <c r="A11" s="130" t="s">
        <v>637</v>
      </c>
      <c r="B11" s="142" t="s">
        <v>945</v>
      </c>
      <c r="C11" s="130" t="s">
        <v>638</v>
      </c>
      <c r="D11" s="142">
        <v>38</v>
      </c>
      <c r="E11" s="152">
        <v>17.52</v>
      </c>
      <c r="F11" s="142">
        <v>106</v>
      </c>
      <c r="G11" s="152">
        <v>21.76</v>
      </c>
      <c r="H11" s="142"/>
      <c r="I11" s="119">
        <v>60.376162560926289</v>
      </c>
      <c r="J11" s="119">
        <v>0.97197605254558705</v>
      </c>
      <c r="K11" s="119">
        <v>16.850501021204714</v>
      </c>
      <c r="L11" s="119">
        <v>5.7814926583224429</v>
      </c>
      <c r="M11" s="119">
        <v>1.5055635061056769</v>
      </c>
      <c r="N11" s="119">
        <v>4.6972261040503893</v>
      </c>
      <c r="O11" s="119">
        <v>3.8956197523208123</v>
      </c>
      <c r="P11" s="119">
        <v>3.8114676910179561</v>
      </c>
      <c r="Q11" s="119">
        <v>0.40339527401104402</v>
      </c>
      <c r="R11" s="119">
        <v>0.11827460330630001</v>
      </c>
      <c r="S11" s="119">
        <v>1.218659474577962</v>
      </c>
      <c r="T11" s="119">
        <v>98.411679223811205</v>
      </c>
      <c r="U11" s="119">
        <f t="shared" si="0"/>
        <v>7.7070874433387679</v>
      </c>
      <c r="V11" s="119"/>
      <c r="W11" s="153">
        <v>92.4</v>
      </c>
      <c r="X11" s="153">
        <v>97.8</v>
      </c>
      <c r="Y11" s="153">
        <v>771.5</v>
      </c>
      <c r="Z11" s="153">
        <v>26.4</v>
      </c>
      <c r="AA11" s="153">
        <v>302.7</v>
      </c>
      <c r="AB11" s="153">
        <v>19.7</v>
      </c>
      <c r="AC11" s="153">
        <v>17.899999999999999</v>
      </c>
      <c r="AD11" s="153">
        <v>14.7</v>
      </c>
      <c r="AE11" s="153">
        <v>1420.6</v>
      </c>
      <c r="AF11" s="153">
        <v>62</v>
      </c>
      <c r="AG11" s="153">
        <v>122.8</v>
      </c>
      <c r="AH11" s="153">
        <v>54.4</v>
      </c>
      <c r="AI11" s="153">
        <v>26.9</v>
      </c>
      <c r="AJ11" s="153">
        <v>139.30000000000001</v>
      </c>
      <c r="AK11" s="153">
        <v>3.8</v>
      </c>
      <c r="AL11" s="153">
        <v>10</v>
      </c>
      <c r="AN11" s="153">
        <v>22.3</v>
      </c>
      <c r="AO11" s="153">
        <v>14</v>
      </c>
      <c r="AP11" s="153">
        <v>13</v>
      </c>
      <c r="AQ11" s="1">
        <v>2</v>
      </c>
      <c r="AR11" s="142"/>
      <c r="AS11" s="142"/>
      <c r="AT11" s="14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row>
    <row r="12" spans="1:79" s="1" customFormat="1">
      <c r="A12" s="142" t="s">
        <v>639</v>
      </c>
      <c r="B12" s="142" t="s">
        <v>945</v>
      </c>
      <c r="C12" s="142" t="s">
        <v>635</v>
      </c>
      <c r="D12" s="142">
        <v>38</v>
      </c>
      <c r="E12" s="152">
        <v>16.559999999999999</v>
      </c>
      <c r="F12" s="142">
        <v>106</v>
      </c>
      <c r="G12" s="152">
        <v>22.44</v>
      </c>
      <c r="H12" s="142"/>
      <c r="I12" s="119">
        <v>57.680159654218329</v>
      </c>
      <c r="J12" s="119">
        <v>1.1145871580243112</v>
      </c>
      <c r="K12" s="119">
        <v>17.118382997155869</v>
      </c>
      <c r="L12" s="119">
        <v>7.4618579649966179</v>
      </c>
      <c r="M12" s="119">
        <v>2.7397487632575706</v>
      </c>
      <c r="N12" s="119">
        <v>6.3114855118312834</v>
      </c>
      <c r="O12" s="119">
        <v>3.831773876370133</v>
      </c>
      <c r="P12" s="119">
        <v>2.9763181440717448</v>
      </c>
      <c r="Q12" s="119">
        <v>0.45094906090113862</v>
      </c>
      <c r="R12" s="119">
        <v>0.13817994588903471</v>
      </c>
      <c r="S12" s="119">
        <v>0.82685303671603505</v>
      </c>
      <c r="T12" s="119">
        <v>99.823443076716018</v>
      </c>
      <c r="U12" s="119">
        <f t="shared" si="0"/>
        <v>6.8080920204418778</v>
      </c>
      <c r="V12" s="119"/>
      <c r="W12" s="153">
        <v>95.8</v>
      </c>
      <c r="X12" s="153">
        <v>61.4</v>
      </c>
      <c r="Y12" s="153">
        <v>935.4</v>
      </c>
      <c r="Z12" s="153">
        <v>32.5</v>
      </c>
      <c r="AA12" s="153">
        <v>215.2</v>
      </c>
      <c r="AB12" s="153">
        <v>16.100000000000001</v>
      </c>
      <c r="AC12" s="153">
        <v>14.9</v>
      </c>
      <c r="AD12" s="153">
        <v>6.9</v>
      </c>
      <c r="AE12" s="153">
        <v>1332.8</v>
      </c>
      <c r="AF12" s="153">
        <v>52.8</v>
      </c>
      <c r="AG12" s="153">
        <v>102</v>
      </c>
      <c r="AH12" s="153">
        <v>51.6</v>
      </c>
      <c r="AI12" s="153">
        <v>59.9</v>
      </c>
      <c r="AJ12" s="153">
        <v>179.2</v>
      </c>
      <c r="AK12" s="153">
        <v>3.2</v>
      </c>
      <c r="AL12" s="153">
        <v>17.8</v>
      </c>
      <c r="AN12" s="153">
        <v>20</v>
      </c>
      <c r="AO12" s="153">
        <v>28.1</v>
      </c>
      <c r="AP12" s="153">
        <v>18.100000000000001</v>
      </c>
      <c r="AQ12" s="1">
        <v>2</v>
      </c>
      <c r="AR12" s="142"/>
      <c r="AS12" s="142"/>
      <c r="AT12" s="142"/>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row>
    <row r="13" spans="1:79" s="1" customFormat="1">
      <c r="A13" s="130" t="s">
        <v>912</v>
      </c>
      <c r="B13" s="130" t="s">
        <v>915</v>
      </c>
      <c r="C13" s="142" t="s">
        <v>914</v>
      </c>
      <c r="D13" s="188">
        <v>38</v>
      </c>
      <c r="E13" s="152">
        <v>18.883333333333333</v>
      </c>
      <c r="F13" s="157">
        <v>106</v>
      </c>
      <c r="G13" s="152">
        <v>29.883333333333333</v>
      </c>
      <c r="H13" s="142"/>
      <c r="I13" s="180">
        <v>57.11</v>
      </c>
      <c r="J13" s="180">
        <v>1.0959340659340659</v>
      </c>
      <c r="K13" s="180">
        <v>15.886016735558021</v>
      </c>
      <c r="L13" s="180">
        <v>8.0033350136102435</v>
      </c>
      <c r="M13" s="180">
        <v>3.7100887186208293</v>
      </c>
      <c r="N13" s="180">
        <v>6.2840256074201033</v>
      </c>
      <c r="O13" s="180">
        <v>3.5994898679302354</v>
      </c>
      <c r="P13" s="180">
        <v>3.2777477568303257</v>
      </c>
      <c r="Q13" s="180">
        <v>0.6434842221998186</v>
      </c>
      <c r="R13" s="180">
        <v>0.12065329166246598</v>
      </c>
      <c r="S13" s="180">
        <v>0.54</v>
      </c>
      <c r="T13" s="180">
        <v>99.730775279766092</v>
      </c>
      <c r="U13" s="119">
        <f t="shared" si="0"/>
        <v>6.8772376247605607</v>
      </c>
      <c r="V13" s="180"/>
      <c r="W13" s="181">
        <v>101</v>
      </c>
      <c r="X13" s="181">
        <v>73</v>
      </c>
      <c r="Y13" s="181">
        <v>1180</v>
      </c>
      <c r="Z13" s="181">
        <v>28</v>
      </c>
      <c r="AA13" s="181">
        <v>318</v>
      </c>
      <c r="AB13" s="181">
        <v>24</v>
      </c>
      <c r="AC13" s="181">
        <v>20</v>
      </c>
      <c r="AD13" s="181">
        <v>15</v>
      </c>
      <c r="AE13" s="181">
        <v>1420</v>
      </c>
      <c r="AF13" s="181">
        <v>75</v>
      </c>
      <c r="AG13" s="181">
        <v>136</v>
      </c>
      <c r="AH13" s="181">
        <v>66</v>
      </c>
      <c r="AI13" s="181">
        <v>34</v>
      </c>
      <c r="AJ13" s="181">
        <v>167</v>
      </c>
      <c r="AK13" s="181">
        <v>4</v>
      </c>
      <c r="AL13" s="181">
        <v>56</v>
      </c>
      <c r="AN13" s="181">
        <v>24</v>
      </c>
      <c r="AO13" s="181">
        <v>44</v>
      </c>
      <c r="AP13" s="181"/>
      <c r="AQ13" s="1">
        <v>1</v>
      </c>
      <c r="AR13" s="142"/>
      <c r="AS13" s="142"/>
      <c r="AT13" s="14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row>
    <row r="14" spans="1:79" s="1" customFormat="1">
      <c r="A14" s="130" t="s">
        <v>913</v>
      </c>
      <c r="B14" s="130" t="s">
        <v>916</v>
      </c>
      <c r="C14" s="142" t="s">
        <v>914</v>
      </c>
      <c r="D14" s="188">
        <v>38</v>
      </c>
      <c r="E14" s="152">
        <v>18.866666666666667</v>
      </c>
      <c r="F14" s="157">
        <v>106</v>
      </c>
      <c r="G14" s="152">
        <v>30.3</v>
      </c>
      <c r="H14" s="142"/>
      <c r="I14" s="180">
        <v>53.12</v>
      </c>
      <c r="J14" s="180">
        <v>1.0623429266315363</v>
      </c>
      <c r="K14" s="180">
        <v>15.075152006485609</v>
      </c>
      <c r="L14" s="180">
        <v>9.4396757194973642</v>
      </c>
      <c r="M14" s="180">
        <v>7.3554600729631119</v>
      </c>
      <c r="N14" s="180">
        <v>8.164864207539523</v>
      </c>
      <c r="O14" s="180">
        <v>3.126323469801378</v>
      </c>
      <c r="P14" s="180">
        <v>1.9425699229833806</v>
      </c>
      <c r="Q14" s="180">
        <v>0.41481961897040937</v>
      </c>
      <c r="R14" s="180">
        <v>0.14164572355087152</v>
      </c>
      <c r="S14" s="180">
        <v>1.1599999999999999</v>
      </c>
      <c r="T14" s="180">
        <v>99.842853668423174</v>
      </c>
      <c r="U14" s="119">
        <f t="shared" si="0"/>
        <v>5.0688933927847586</v>
      </c>
      <c r="V14" s="180"/>
      <c r="W14" s="189">
        <v>92</v>
      </c>
      <c r="X14" s="189">
        <v>34</v>
      </c>
      <c r="Y14" s="189">
        <v>769</v>
      </c>
      <c r="Z14" s="189">
        <v>24</v>
      </c>
      <c r="AA14" s="181">
        <v>155</v>
      </c>
      <c r="AB14" s="181">
        <v>12</v>
      </c>
      <c r="AC14" s="181">
        <v>8</v>
      </c>
      <c r="AD14" s="181" t="s">
        <v>166</v>
      </c>
      <c r="AE14" s="181">
        <v>954</v>
      </c>
      <c r="AF14" s="181">
        <v>25</v>
      </c>
      <c r="AG14" s="181">
        <v>55</v>
      </c>
      <c r="AH14" s="181">
        <v>46</v>
      </c>
      <c r="AI14" s="181">
        <v>64</v>
      </c>
      <c r="AJ14" s="181">
        <v>197</v>
      </c>
      <c r="AK14" s="181">
        <v>3</v>
      </c>
      <c r="AL14" s="181">
        <v>610</v>
      </c>
      <c r="AN14" s="181">
        <v>18</v>
      </c>
      <c r="AO14" s="181">
        <v>211</v>
      </c>
      <c r="AP14" s="181"/>
      <c r="AQ14" s="1">
        <v>1</v>
      </c>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row>
    <row r="15" spans="1:79" s="1" customFormat="1">
      <c r="A15" s="142"/>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N15" s="142"/>
      <c r="AO15" s="142"/>
      <c r="AP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row>
    <row r="16" spans="1:79">
      <c r="A16" s="57" t="s">
        <v>938</v>
      </c>
    </row>
    <row r="17" spans="1:43">
      <c r="A17" s="130" t="s">
        <v>406</v>
      </c>
      <c r="B17" s="142" t="s">
        <v>403</v>
      </c>
      <c r="C17" s="142" t="s">
        <v>939</v>
      </c>
      <c r="D17" s="142">
        <v>37</v>
      </c>
      <c r="E17" s="152">
        <v>55.301000000000002</v>
      </c>
      <c r="F17" s="142">
        <v>106</v>
      </c>
      <c r="G17" s="152">
        <v>40.616</v>
      </c>
      <c r="I17" s="118">
        <v>59.439589061019866</v>
      </c>
      <c r="J17" s="118">
        <v>0.95338492034324385</v>
      </c>
      <c r="K17" s="118">
        <v>17.194160842678091</v>
      </c>
      <c r="L17" s="118">
        <v>6.6480298873717905</v>
      </c>
      <c r="M17" s="118">
        <v>2.6157370886468492</v>
      </c>
      <c r="N17" s="118">
        <v>5.2080631525597854</v>
      </c>
      <c r="O17" s="118">
        <v>3.8000825696384122</v>
      </c>
      <c r="P17" s="118">
        <v>3.2987070005631467</v>
      </c>
      <c r="Q17" s="118">
        <v>0.37107841102230926</v>
      </c>
      <c r="R17" s="118">
        <v>0.14835031520047848</v>
      </c>
      <c r="S17" s="119">
        <v>1.8164157357939847</v>
      </c>
      <c r="T17" s="118">
        <v>99.677183249043964</v>
      </c>
      <c r="U17" s="119">
        <f t="shared" ref="U17" si="1">O17+P17</f>
        <v>7.0987895702015589</v>
      </c>
      <c r="V17" s="118"/>
      <c r="W17" s="153">
        <v>98.313244749999996</v>
      </c>
      <c r="X17" s="153">
        <v>77.086215749999994</v>
      </c>
      <c r="Y17" s="153">
        <v>706.2046382499999</v>
      </c>
      <c r="Z17" s="153">
        <v>34.765255999999994</v>
      </c>
      <c r="AA17" s="153">
        <v>295.76109374999999</v>
      </c>
      <c r="AB17" s="153">
        <v>15.472545999999998</v>
      </c>
      <c r="AC17" s="153">
        <v>17.254979249999998</v>
      </c>
      <c r="AD17" s="155">
        <v>8.126512</v>
      </c>
      <c r="AE17" s="153">
        <v>1315.8510069999998</v>
      </c>
      <c r="AF17" s="153">
        <v>46.227499999999999</v>
      </c>
      <c r="AG17" s="153">
        <v>98.259365000000003</v>
      </c>
      <c r="AH17" s="153">
        <v>46.515307999999997</v>
      </c>
      <c r="AI17" s="153">
        <v>46.030961749999996</v>
      </c>
      <c r="AJ17" s="153">
        <v>131.98865000000001</v>
      </c>
      <c r="AK17" s="155">
        <v>2.1589329999999998</v>
      </c>
      <c r="AL17" s="153">
        <v>3.1025260000000001</v>
      </c>
      <c r="AM17" s="155">
        <v>1.2276120000000001</v>
      </c>
      <c r="AN17" s="153">
        <v>18.347499999999997</v>
      </c>
      <c r="AO17" s="155">
        <v>3.2099024999999997</v>
      </c>
      <c r="AP17" s="153">
        <v>16.156801999999999</v>
      </c>
      <c r="AQ17" s="155">
        <v>3</v>
      </c>
    </row>
    <row r="18" spans="1:43">
      <c r="S18" s="61"/>
    </row>
    <row r="19" spans="1:43">
      <c r="A19" s="57" t="s">
        <v>917</v>
      </c>
      <c r="F19" s="152"/>
      <c r="J19" s="157"/>
      <c r="K19" s="157"/>
      <c r="L19" s="157"/>
      <c r="N19" s="157"/>
      <c r="O19" s="157"/>
      <c r="P19" s="157"/>
      <c r="R19" s="157"/>
      <c r="S19" s="157"/>
      <c r="T19" s="157"/>
      <c r="U19" s="157"/>
      <c r="V19" s="157"/>
      <c r="W19" s="153"/>
      <c r="X19" s="153"/>
      <c r="Y19" s="153"/>
      <c r="Z19" s="153"/>
      <c r="AA19" s="153"/>
      <c r="AB19" s="153"/>
      <c r="AC19" s="153"/>
      <c r="AD19" s="153"/>
      <c r="AE19" s="153"/>
      <c r="AF19" s="153"/>
      <c r="AG19" s="153"/>
      <c r="AH19" s="153"/>
      <c r="AI19" s="153"/>
    </row>
    <row r="20" spans="1:43">
      <c r="A20" s="130" t="s">
        <v>640</v>
      </c>
      <c r="B20" s="142" t="s">
        <v>937</v>
      </c>
      <c r="C20" s="142" t="s">
        <v>641</v>
      </c>
      <c r="D20" s="142">
        <v>38</v>
      </c>
      <c r="E20" s="152">
        <v>25.82</v>
      </c>
      <c r="F20" s="142">
        <v>106</v>
      </c>
      <c r="G20" s="152">
        <v>9.08</v>
      </c>
      <c r="I20" s="118">
        <v>56.384888347368957</v>
      </c>
      <c r="J20" s="118">
        <v>1.5125580663920466</v>
      </c>
      <c r="K20" s="118">
        <v>17.129604006535239</v>
      </c>
      <c r="L20" s="118">
        <v>7.7797242400395241</v>
      </c>
      <c r="M20" s="118">
        <v>2.236122996809673</v>
      </c>
      <c r="N20" s="118">
        <v>5.6732840542437657</v>
      </c>
      <c r="O20" s="194">
        <v>3.7413359453365231</v>
      </c>
      <c r="P20" s="194">
        <v>4.0208955828725248</v>
      </c>
      <c r="Q20" s="194">
        <v>0.68814446534041351</v>
      </c>
      <c r="R20" s="194">
        <v>7.6051309907286244E-2</v>
      </c>
      <c r="S20" s="118">
        <v>2.1309845148459479</v>
      </c>
      <c r="T20" s="118">
        <v>99.242609014845939</v>
      </c>
      <c r="U20" s="119">
        <f t="shared" ref="U20:U23" si="2">O20+P20</f>
        <v>7.7622315282090479</v>
      </c>
      <c r="V20" s="118"/>
      <c r="W20" s="151">
        <v>112.46400000000001</v>
      </c>
      <c r="X20" s="151">
        <v>148.40100000000001</v>
      </c>
      <c r="Y20" s="151">
        <v>868.62599999999998</v>
      </c>
      <c r="Z20" s="151">
        <v>34.749000000000002</v>
      </c>
      <c r="AA20" s="151">
        <v>470.64149999999989</v>
      </c>
      <c r="AB20" s="151">
        <v>43.758000000000003</v>
      </c>
      <c r="AC20" s="151">
        <v>18.414000000000001</v>
      </c>
      <c r="AD20" s="151">
        <v>20.888999999999999</v>
      </c>
      <c r="AE20" s="151">
        <v>1284.8219999999999</v>
      </c>
      <c r="AF20" s="151">
        <v>92.465999999999994</v>
      </c>
      <c r="AG20" s="151">
        <v>177.50700000000001</v>
      </c>
      <c r="AH20" s="151">
        <v>80.091000000000008</v>
      </c>
      <c r="AI20" s="151">
        <v>71.676000000000002</v>
      </c>
      <c r="AJ20" s="151">
        <v>175.131</v>
      </c>
      <c r="AK20" s="151">
        <v>5.9399999999999995</v>
      </c>
      <c r="AL20" s="151">
        <v>30.393000000000001</v>
      </c>
      <c r="AN20" s="151">
        <v>21.978000000000002</v>
      </c>
      <c r="AO20" s="151">
        <v>25.640999999999998</v>
      </c>
      <c r="AP20" s="151">
        <v>16.335000000000001</v>
      </c>
      <c r="AQ20" s="142">
        <v>2</v>
      </c>
    </row>
    <row r="21" spans="1:43">
      <c r="A21" s="130" t="s">
        <v>421</v>
      </c>
      <c r="B21" s="142" t="s">
        <v>403</v>
      </c>
      <c r="C21" s="142" t="s">
        <v>940</v>
      </c>
      <c r="D21" s="142">
        <v>38</v>
      </c>
      <c r="E21" s="152">
        <v>25.66</v>
      </c>
      <c r="F21" s="142">
        <v>106</v>
      </c>
      <c r="G21" s="152">
        <v>9.36</v>
      </c>
      <c r="I21" s="118">
        <v>56.151191430274437</v>
      </c>
      <c r="J21" s="118">
        <v>1.5167871761972445</v>
      </c>
      <c r="K21" s="118">
        <v>16.996082441157572</v>
      </c>
      <c r="L21" s="118">
        <v>7.2866233979043811</v>
      </c>
      <c r="M21" s="118">
        <v>3.0624133537752316</v>
      </c>
      <c r="N21" s="118">
        <v>5.9108405199076222</v>
      </c>
      <c r="O21" s="194">
        <v>3.7671680280193827</v>
      </c>
      <c r="P21" s="194">
        <v>3.9854218183879917</v>
      </c>
      <c r="Q21" s="194">
        <v>0.69786616814142222</v>
      </c>
      <c r="R21" s="194">
        <v>7.6274691741701692E-2</v>
      </c>
      <c r="S21" s="119">
        <v>1.9006849315069834</v>
      </c>
      <c r="T21" s="118">
        <v>99.450669025506983</v>
      </c>
      <c r="U21" s="119">
        <f t="shared" si="2"/>
        <v>7.7525898464073748</v>
      </c>
      <c r="V21" s="118"/>
      <c r="W21" s="153">
        <v>116.0313936</v>
      </c>
      <c r="X21" s="153">
        <v>159.51059349999997</v>
      </c>
      <c r="Y21" s="153">
        <v>818.378827</v>
      </c>
      <c r="Z21" s="153">
        <v>37.597898000000001</v>
      </c>
      <c r="AA21" s="153">
        <v>561.73977500000001</v>
      </c>
      <c r="AB21" s="153">
        <v>57.580539200000004</v>
      </c>
      <c r="AC21" s="153">
        <v>18.779478900000001</v>
      </c>
      <c r="AD21" s="153">
        <v>27.0169864</v>
      </c>
      <c r="AE21" s="153">
        <v>1246.2280534000001</v>
      </c>
      <c r="AF21" s="190">
        <v>109.48900000000002</v>
      </c>
      <c r="AG21" s="153">
        <v>194.00087099999999</v>
      </c>
      <c r="AH21" s="153">
        <v>85.641113599999997</v>
      </c>
      <c r="AI21" s="153">
        <v>98.269759000000008</v>
      </c>
      <c r="AJ21" s="153">
        <v>155.95240780000003</v>
      </c>
      <c r="AK21" s="155">
        <v>5.508137800000001</v>
      </c>
      <c r="AL21" s="153">
        <v>23.983049600000001</v>
      </c>
      <c r="AM21" s="155">
        <v>0.23518560000000033</v>
      </c>
      <c r="AN21" s="153">
        <v>22.454000000000001</v>
      </c>
      <c r="AO21" s="153">
        <v>22.127930800000001</v>
      </c>
      <c r="AP21" s="153">
        <v>15.283498400000001</v>
      </c>
      <c r="AQ21" s="153">
        <v>3</v>
      </c>
    </row>
    <row r="22" spans="1:43">
      <c r="A22" s="130" t="s">
        <v>457</v>
      </c>
      <c r="B22" s="142" t="s">
        <v>947</v>
      </c>
      <c r="C22" s="142" t="s">
        <v>643</v>
      </c>
      <c r="D22" s="142">
        <v>38</v>
      </c>
      <c r="E22" s="152">
        <v>23.86</v>
      </c>
      <c r="F22" s="142">
        <v>106</v>
      </c>
      <c r="G22" s="152">
        <v>10.45</v>
      </c>
      <c r="I22" s="119">
        <v>54.128056824632758</v>
      </c>
      <c r="J22" s="119">
        <v>1.4218995290072489</v>
      </c>
      <c r="K22" s="119">
        <v>16.538837908297051</v>
      </c>
      <c r="L22" s="119">
        <v>8.4055532274988778</v>
      </c>
      <c r="M22" s="119">
        <v>3.8180564887405226</v>
      </c>
      <c r="N22" s="119">
        <v>7.5461331644206027</v>
      </c>
      <c r="O22" s="119">
        <v>3.6458777306600272</v>
      </c>
      <c r="P22" s="119">
        <v>2.8066363955593436</v>
      </c>
      <c r="Q22" s="119">
        <v>0.54579439923044604</v>
      </c>
      <c r="R22" s="119">
        <v>0.13034757480110801</v>
      </c>
      <c r="S22" s="119">
        <v>2.9370629370624868</v>
      </c>
      <c r="T22" s="119">
        <v>98.987193242848008</v>
      </c>
      <c r="U22" s="119">
        <f t="shared" si="2"/>
        <v>6.4525141262193708</v>
      </c>
      <c r="V22" s="119"/>
      <c r="W22" s="153">
        <v>95.4</v>
      </c>
      <c r="X22" s="153">
        <v>72.400000000000006</v>
      </c>
      <c r="Y22" s="153">
        <v>989.8</v>
      </c>
      <c r="Z22" s="153">
        <v>26.7</v>
      </c>
      <c r="AA22" s="153">
        <v>233.9</v>
      </c>
      <c r="AB22" s="153">
        <v>23</v>
      </c>
      <c r="AC22" s="153">
        <v>11.1</v>
      </c>
      <c r="AD22" s="153">
        <v>9</v>
      </c>
      <c r="AE22" s="153">
        <v>1304.9000000000001</v>
      </c>
      <c r="AF22" s="153">
        <v>53.800000000000004</v>
      </c>
      <c r="AG22" s="153">
        <v>107.9</v>
      </c>
      <c r="AH22" s="153">
        <v>53.1</v>
      </c>
      <c r="AI22" s="153">
        <v>60.4</v>
      </c>
      <c r="AJ22" s="153">
        <v>206.9</v>
      </c>
      <c r="AK22" s="153">
        <v>2.8</v>
      </c>
      <c r="AL22" s="153">
        <v>51</v>
      </c>
      <c r="AN22" s="153">
        <v>20.5</v>
      </c>
      <c r="AO22" s="153">
        <v>36.4</v>
      </c>
      <c r="AP22" s="153">
        <v>18.7</v>
      </c>
      <c r="AQ22" s="142">
        <v>2</v>
      </c>
    </row>
    <row r="23" spans="1:43">
      <c r="A23" s="130" t="s">
        <v>458</v>
      </c>
      <c r="B23" s="130" t="s">
        <v>946</v>
      </c>
      <c r="C23" s="130" t="s">
        <v>642</v>
      </c>
      <c r="D23" s="157">
        <v>37</v>
      </c>
      <c r="E23" s="152">
        <v>59.42</v>
      </c>
      <c r="F23" s="142">
        <v>106</v>
      </c>
      <c r="G23" s="152">
        <v>28.32</v>
      </c>
      <c r="I23" s="119">
        <v>63.495120219133611</v>
      </c>
      <c r="J23" s="119">
        <v>0.99242771634371507</v>
      </c>
      <c r="K23" s="119">
        <v>16.30416962564675</v>
      </c>
      <c r="L23" s="119">
        <v>5.519113320482905</v>
      </c>
      <c r="M23" s="119">
        <v>1.1139494775286598</v>
      </c>
      <c r="N23" s="119">
        <v>3.8583159176219941</v>
      </c>
      <c r="O23" s="119">
        <v>3.7671745967332861</v>
      </c>
      <c r="P23" s="119">
        <v>4.141866693720198</v>
      </c>
      <c r="Q23" s="119">
        <v>0.51646748503601503</v>
      </c>
      <c r="R23" s="119">
        <v>0.11139494775286597</v>
      </c>
      <c r="S23" s="119">
        <v>1.25</v>
      </c>
      <c r="T23" s="119">
        <v>99.82</v>
      </c>
      <c r="U23" s="119">
        <f t="shared" si="2"/>
        <v>7.9090412904534837</v>
      </c>
      <c r="V23" s="119"/>
      <c r="W23" s="153">
        <v>68</v>
      </c>
      <c r="X23" s="153">
        <v>81</v>
      </c>
      <c r="Y23" s="153">
        <v>552</v>
      </c>
      <c r="Z23" s="153">
        <v>43</v>
      </c>
      <c r="AA23" s="153">
        <v>250</v>
      </c>
      <c r="AB23" s="153">
        <v>21</v>
      </c>
      <c r="AC23" s="153">
        <v>16</v>
      </c>
      <c r="AD23" s="153" t="s">
        <v>165</v>
      </c>
      <c r="AE23" s="153">
        <v>1730</v>
      </c>
      <c r="AF23" s="153">
        <v>74</v>
      </c>
      <c r="AG23" s="153">
        <v>130</v>
      </c>
      <c r="AH23" s="153">
        <v>106</v>
      </c>
      <c r="AI23" s="153">
        <v>9</v>
      </c>
      <c r="AJ23" s="153">
        <v>97</v>
      </c>
      <c r="AK23" s="153" t="s">
        <v>165</v>
      </c>
      <c r="AL23" s="153" t="s">
        <v>167</v>
      </c>
      <c r="AN23" s="153">
        <v>15</v>
      </c>
      <c r="AO23" s="153">
        <v>3</v>
      </c>
      <c r="AP23" s="153"/>
      <c r="AQ23" s="142">
        <v>1</v>
      </c>
    </row>
    <row r="24" spans="1:43">
      <c r="R24" s="61"/>
    </row>
    <row r="25" spans="1:43">
      <c r="A25" s="1" t="s">
        <v>899</v>
      </c>
    </row>
    <row r="26" spans="1:43">
      <c r="B26" s="50" t="s">
        <v>426</v>
      </c>
    </row>
    <row r="27" spans="1:43">
      <c r="A27" s="142" t="s">
        <v>900</v>
      </c>
      <c r="B27" s="142" t="s">
        <v>950</v>
      </c>
      <c r="C27" s="142" t="s">
        <v>951</v>
      </c>
      <c r="D27" s="157">
        <v>38</v>
      </c>
      <c r="E27" s="152">
        <v>19.7</v>
      </c>
      <c r="F27" s="157">
        <v>106</v>
      </c>
      <c r="G27" s="152">
        <v>34.116666666666667</v>
      </c>
      <c r="I27" s="180">
        <v>59.970329332102189</v>
      </c>
      <c r="J27" s="180">
        <v>0.77512670565302144</v>
      </c>
      <c r="K27" s="180">
        <v>16.522437673130192</v>
      </c>
      <c r="L27" s="180">
        <v>6.517183748845798</v>
      </c>
      <c r="M27" s="180">
        <v>2.6721473273827843</v>
      </c>
      <c r="N27" s="180">
        <v>5.3850907971683597</v>
      </c>
      <c r="O27" s="180">
        <v>3.8960315994665025</v>
      </c>
      <c r="P27" s="180">
        <v>3.1922981430183643</v>
      </c>
      <c r="Q27" s="180">
        <v>0.35696624602441779</v>
      </c>
      <c r="R27" s="180">
        <v>0.1223884272083718</v>
      </c>
      <c r="S27" s="180">
        <v>1.94</v>
      </c>
      <c r="T27" s="180">
        <v>99.41</v>
      </c>
      <c r="U27" s="119">
        <f t="shared" ref="U27:U31" si="3">O27+P27</f>
        <v>7.0883297424848664</v>
      </c>
      <c r="V27" s="180"/>
      <c r="W27" s="181">
        <v>77</v>
      </c>
      <c r="X27" s="181">
        <v>61</v>
      </c>
      <c r="Y27" s="181">
        <v>865</v>
      </c>
      <c r="Z27" s="181">
        <v>22</v>
      </c>
      <c r="AA27" s="181">
        <v>221</v>
      </c>
      <c r="AB27" s="181">
        <v>19</v>
      </c>
      <c r="AC27" s="181">
        <v>21</v>
      </c>
      <c r="AD27" s="181">
        <v>5</v>
      </c>
      <c r="AE27" s="181">
        <v>1540</v>
      </c>
      <c r="AF27" s="181">
        <v>58</v>
      </c>
      <c r="AG27" s="181">
        <v>97</v>
      </c>
      <c r="AH27" s="181">
        <v>56</v>
      </c>
      <c r="AI27" s="181">
        <v>33</v>
      </c>
      <c r="AJ27" s="181">
        <v>109</v>
      </c>
      <c r="AK27" s="181">
        <v>4</v>
      </c>
      <c r="AL27" s="181">
        <v>26</v>
      </c>
      <c r="AM27" s="181"/>
      <c r="AN27" s="181">
        <v>22</v>
      </c>
      <c r="AO27" s="181"/>
      <c r="AP27" s="182">
        <v>14</v>
      </c>
      <c r="AQ27" s="181">
        <v>1</v>
      </c>
    </row>
    <row r="28" spans="1:43">
      <c r="A28" s="142" t="s">
        <v>901</v>
      </c>
      <c r="B28" s="142" t="s">
        <v>952</v>
      </c>
      <c r="C28" s="142" t="s">
        <v>951</v>
      </c>
      <c r="D28" s="157">
        <v>38</v>
      </c>
      <c r="E28" s="152">
        <v>19.566666666666666</v>
      </c>
      <c r="F28" s="157">
        <v>106</v>
      </c>
      <c r="G28" s="152">
        <v>35.200000000000003</v>
      </c>
      <c r="I28" s="180">
        <v>58.491819871927291</v>
      </c>
      <c r="J28" s="180">
        <v>0.99364387523238995</v>
      </c>
      <c r="K28" s="180">
        <v>15.672939475315019</v>
      </c>
      <c r="L28" s="180">
        <v>7.1091633959925646</v>
      </c>
      <c r="M28" s="180">
        <v>3.6775067134889481</v>
      </c>
      <c r="N28" s="180">
        <v>5.6852819665358396</v>
      </c>
      <c r="O28" s="180">
        <v>3.7492129725263372</v>
      </c>
      <c r="P28" s="180">
        <v>3.1960504028093371</v>
      </c>
      <c r="Q28" s="180">
        <v>0.50194381326172277</v>
      </c>
      <c r="R28" s="180">
        <v>0.10243751291055567</v>
      </c>
      <c r="S28" s="180">
        <v>2.36</v>
      </c>
      <c r="T28" s="180">
        <v>99.18</v>
      </c>
      <c r="U28" s="119">
        <f t="shared" si="3"/>
        <v>6.9452633753356743</v>
      </c>
      <c r="V28" s="180"/>
      <c r="W28" s="181">
        <v>89</v>
      </c>
      <c r="X28" s="181">
        <v>54</v>
      </c>
      <c r="Y28" s="181">
        <v>1040</v>
      </c>
      <c r="Z28" s="181">
        <v>20</v>
      </c>
      <c r="AA28" s="181">
        <v>215</v>
      </c>
      <c r="AB28" s="181">
        <v>13</v>
      </c>
      <c r="AC28" s="181">
        <v>15</v>
      </c>
      <c r="AD28" s="181">
        <v>6</v>
      </c>
      <c r="AE28" s="181">
        <v>1640</v>
      </c>
      <c r="AF28" s="181">
        <v>60</v>
      </c>
      <c r="AG28" s="181">
        <v>105</v>
      </c>
      <c r="AH28" s="181">
        <v>57</v>
      </c>
      <c r="AI28" s="181">
        <v>41</v>
      </c>
      <c r="AJ28" s="181">
        <v>141</v>
      </c>
      <c r="AK28" s="181" t="s">
        <v>165</v>
      </c>
      <c r="AL28" s="181">
        <v>68</v>
      </c>
      <c r="AM28" s="181"/>
      <c r="AN28" s="181">
        <v>17</v>
      </c>
      <c r="AO28" s="181"/>
      <c r="AP28" s="182">
        <v>37</v>
      </c>
      <c r="AQ28" s="181">
        <v>1</v>
      </c>
    </row>
    <row r="29" spans="1:43">
      <c r="A29" s="130" t="s">
        <v>902</v>
      </c>
      <c r="B29" s="142" t="s">
        <v>953</v>
      </c>
      <c r="C29" s="142" t="s">
        <v>955</v>
      </c>
      <c r="D29" s="157">
        <v>38</v>
      </c>
      <c r="E29" s="152">
        <v>20.62</v>
      </c>
      <c r="F29" s="157">
        <v>106</v>
      </c>
      <c r="G29" s="152">
        <v>31.78</v>
      </c>
      <c r="I29" s="119">
        <v>61.978897670122137</v>
      </c>
      <c r="J29" s="119">
        <v>0.68865441855691267</v>
      </c>
      <c r="K29" s="119">
        <v>16.50745150364364</v>
      </c>
      <c r="L29" s="119">
        <v>5.4282171815662528</v>
      </c>
      <c r="M29" s="119">
        <v>1.6811269629477574</v>
      </c>
      <c r="N29" s="119">
        <v>4.1926901365082614</v>
      </c>
      <c r="O29" s="119">
        <v>4.0205265318690344</v>
      </c>
      <c r="P29" s="119">
        <v>3.6660720517294467</v>
      </c>
      <c r="Q29" s="119">
        <v>0.43547264702863592</v>
      </c>
      <c r="R29" s="119">
        <v>0.11143954248366016</v>
      </c>
      <c r="S29" s="119">
        <v>1.24</v>
      </c>
      <c r="T29" s="119">
        <v>98.710548646455749</v>
      </c>
      <c r="U29" s="119">
        <f t="shared" si="3"/>
        <v>7.6865985835984816</v>
      </c>
      <c r="V29" s="119"/>
      <c r="W29" s="157">
        <v>80</v>
      </c>
      <c r="X29" s="157">
        <v>67</v>
      </c>
      <c r="Y29" s="157">
        <v>985</v>
      </c>
      <c r="Z29" s="157">
        <v>22</v>
      </c>
      <c r="AA29" s="157">
        <v>264</v>
      </c>
      <c r="AB29" s="157">
        <v>12</v>
      </c>
      <c r="AC29" s="157">
        <v>17</v>
      </c>
      <c r="AD29" s="157" t="s">
        <v>165</v>
      </c>
      <c r="AE29" s="157">
        <v>2250</v>
      </c>
      <c r="AF29" s="157">
        <v>68</v>
      </c>
      <c r="AG29" s="157">
        <v>114</v>
      </c>
      <c r="AH29" s="157">
        <v>82</v>
      </c>
      <c r="AI29" s="157">
        <v>2</v>
      </c>
      <c r="AJ29" s="157">
        <v>88</v>
      </c>
      <c r="AK29" s="157" t="s">
        <v>165</v>
      </c>
      <c r="AL29" s="157">
        <v>18</v>
      </c>
      <c r="AM29" s="157"/>
      <c r="AN29" s="157">
        <v>17</v>
      </c>
      <c r="AO29" s="157"/>
      <c r="AP29" s="157">
        <v>3</v>
      </c>
      <c r="AQ29" s="181">
        <v>1</v>
      </c>
    </row>
    <row r="30" spans="1:43">
      <c r="A30" s="142" t="s">
        <v>903</v>
      </c>
      <c r="B30" s="142" t="s">
        <v>70</v>
      </c>
      <c r="C30" s="142" t="s">
        <v>954</v>
      </c>
      <c r="D30" s="157">
        <v>38</v>
      </c>
      <c r="E30" s="152">
        <v>21.533333333333335</v>
      </c>
      <c r="F30" s="157">
        <v>106</v>
      </c>
      <c r="G30" s="152">
        <v>33.166666666666664</v>
      </c>
      <c r="I30" s="180">
        <v>60.061729024365377</v>
      </c>
      <c r="J30" s="180">
        <v>0.87104699765521454</v>
      </c>
      <c r="K30" s="180">
        <v>16.306810072382508</v>
      </c>
      <c r="L30" s="180">
        <v>6.8468345397084311</v>
      </c>
      <c r="M30" s="180">
        <v>2.694168620654501</v>
      </c>
      <c r="N30" s="180">
        <v>4.9528137424813945</v>
      </c>
      <c r="O30" s="180">
        <v>3.9095830359873589</v>
      </c>
      <c r="P30" s="180">
        <v>3.2208482006320729</v>
      </c>
      <c r="Q30" s="180">
        <v>0.40513813844428592</v>
      </c>
      <c r="R30" s="180">
        <v>8.1027627688857184E-2</v>
      </c>
      <c r="S30" s="180">
        <v>1.26</v>
      </c>
      <c r="T30" s="180">
        <v>99.35</v>
      </c>
      <c r="U30" s="119">
        <f t="shared" si="3"/>
        <v>7.1304312366194313</v>
      </c>
      <c r="V30" s="180"/>
      <c r="W30" s="181">
        <v>84</v>
      </c>
      <c r="X30" s="181">
        <v>56</v>
      </c>
      <c r="Y30" s="181">
        <v>918</v>
      </c>
      <c r="Z30" s="181">
        <v>23</v>
      </c>
      <c r="AA30" s="181">
        <v>212</v>
      </c>
      <c r="AB30" s="181">
        <v>11</v>
      </c>
      <c r="AC30" s="181">
        <v>20</v>
      </c>
      <c r="AD30" s="181">
        <v>6</v>
      </c>
      <c r="AE30" s="181">
        <v>1620</v>
      </c>
      <c r="AF30" s="181">
        <v>48</v>
      </c>
      <c r="AG30" s="181">
        <v>85</v>
      </c>
      <c r="AH30" s="181">
        <v>49</v>
      </c>
      <c r="AI30" s="181">
        <v>38</v>
      </c>
      <c r="AJ30" s="181">
        <v>131</v>
      </c>
      <c r="AK30" s="181">
        <v>4</v>
      </c>
      <c r="AL30" s="181">
        <v>36</v>
      </c>
      <c r="AM30" s="181"/>
      <c r="AN30" s="181">
        <v>21</v>
      </c>
      <c r="AO30" s="181"/>
      <c r="AP30" s="182">
        <v>20</v>
      </c>
      <c r="AQ30" s="181">
        <v>1</v>
      </c>
    </row>
    <row r="31" spans="1:43">
      <c r="A31" s="130" t="s">
        <v>904</v>
      </c>
      <c r="B31" s="142" t="s">
        <v>969</v>
      </c>
      <c r="C31" s="142" t="s">
        <v>970</v>
      </c>
      <c r="D31" s="157">
        <v>38</v>
      </c>
      <c r="E31" s="152">
        <v>22.69</v>
      </c>
      <c r="F31" s="157">
        <v>106</v>
      </c>
      <c r="G31" s="152">
        <v>35.4</v>
      </c>
      <c r="I31" s="119">
        <v>59.191850015494261</v>
      </c>
      <c r="J31" s="119">
        <v>0.84851874806321659</v>
      </c>
      <c r="K31" s="119">
        <v>16.561450263402538</v>
      </c>
      <c r="L31" s="119">
        <v>6.8801580415246368</v>
      </c>
      <c r="M31" s="119">
        <v>2.9238115897118062</v>
      </c>
      <c r="N31" s="119">
        <v>5.1626743105051132</v>
      </c>
      <c r="O31" s="119">
        <v>3.7109916330957544</v>
      </c>
      <c r="P31" s="119">
        <v>3.0771583514099783</v>
      </c>
      <c r="Q31" s="119">
        <v>0.49070963743414936</v>
      </c>
      <c r="R31" s="119">
        <v>0.20064248704663215</v>
      </c>
      <c r="S31" s="119">
        <v>2.16</v>
      </c>
      <c r="T31" s="119">
        <v>99.04796507768809</v>
      </c>
      <c r="U31" s="119">
        <f t="shared" si="3"/>
        <v>6.7881499845057327</v>
      </c>
      <c r="V31" s="119"/>
      <c r="W31" s="157">
        <v>75</v>
      </c>
      <c r="X31" s="157">
        <v>56</v>
      </c>
      <c r="Y31" s="157">
        <v>882</v>
      </c>
      <c r="Z31" s="157">
        <v>25</v>
      </c>
      <c r="AA31" s="157">
        <v>281</v>
      </c>
      <c r="AB31" s="157">
        <v>14</v>
      </c>
      <c r="AC31" s="157">
        <v>14</v>
      </c>
      <c r="AD31" s="157" t="s">
        <v>165</v>
      </c>
      <c r="AE31" s="157">
        <v>1710</v>
      </c>
      <c r="AF31" s="157">
        <v>47</v>
      </c>
      <c r="AG31" s="157">
        <v>97</v>
      </c>
      <c r="AH31" s="157">
        <v>68</v>
      </c>
      <c r="AI31" s="157">
        <v>19</v>
      </c>
      <c r="AJ31" s="157">
        <v>112</v>
      </c>
      <c r="AK31" s="157" t="s">
        <v>165</v>
      </c>
      <c r="AL31" s="157">
        <v>19</v>
      </c>
      <c r="AM31" s="157"/>
      <c r="AN31" s="157">
        <v>16</v>
      </c>
      <c r="AO31" s="157"/>
      <c r="AP31" s="157">
        <v>3</v>
      </c>
      <c r="AQ31" s="181">
        <v>1</v>
      </c>
    </row>
    <row r="32" spans="1:43">
      <c r="B32" s="79" t="s">
        <v>287</v>
      </c>
      <c r="D32" s="157"/>
      <c r="E32" s="130"/>
      <c r="F32" s="157"/>
      <c r="G32" s="130"/>
      <c r="AQ32" s="181"/>
    </row>
    <row r="33" spans="1:69">
      <c r="A33" s="130" t="s">
        <v>905</v>
      </c>
      <c r="B33" s="142" t="s">
        <v>965</v>
      </c>
      <c r="C33" s="142" t="s">
        <v>955</v>
      </c>
      <c r="D33" s="157">
        <v>38</v>
      </c>
      <c r="E33" s="152">
        <v>20.0898</v>
      </c>
      <c r="F33" s="157">
        <v>106</v>
      </c>
      <c r="G33" s="152">
        <v>31.548000000000002</v>
      </c>
      <c r="I33" s="119">
        <v>67.032994717594477</v>
      </c>
      <c r="J33" s="119">
        <v>0.52338073953677378</v>
      </c>
      <c r="K33" s="119">
        <v>15.399471759447382</v>
      </c>
      <c r="L33" s="119">
        <v>3.9052255180820805</v>
      </c>
      <c r="M33" s="119">
        <v>1.1776066639577407</v>
      </c>
      <c r="N33" s="119">
        <v>2.9289191385615605</v>
      </c>
      <c r="O33" s="119">
        <v>3.8247054043071924</v>
      </c>
      <c r="P33" s="119">
        <v>3.965615603413247</v>
      </c>
      <c r="Q33" s="119">
        <v>0.25162535554652582</v>
      </c>
      <c r="R33" s="119">
        <v>7.0455099553027242E-2</v>
      </c>
      <c r="S33" s="119">
        <v>0.64</v>
      </c>
      <c r="T33" s="180">
        <v>99.08</v>
      </c>
      <c r="U33" s="119">
        <f t="shared" ref="U33:U38" si="4">O33+P33</f>
        <v>7.7903210077204399</v>
      </c>
      <c r="V33" s="180"/>
      <c r="W33" s="157">
        <v>54</v>
      </c>
      <c r="X33" s="157">
        <v>100</v>
      </c>
      <c r="Y33" s="157">
        <v>656</v>
      </c>
      <c r="Z33" s="157">
        <v>21</v>
      </c>
      <c r="AA33" s="157">
        <v>226</v>
      </c>
      <c r="AB33" s="157">
        <v>26</v>
      </c>
      <c r="AC33" s="157">
        <v>23</v>
      </c>
      <c r="AD33" s="157">
        <v>11</v>
      </c>
      <c r="AE33" s="157">
        <v>1630</v>
      </c>
      <c r="AF33" s="157">
        <v>70</v>
      </c>
      <c r="AG33" s="157">
        <v>114</v>
      </c>
      <c r="AH33" s="157">
        <v>78</v>
      </c>
      <c r="AI33" s="157">
        <v>18</v>
      </c>
      <c r="AJ33" s="157">
        <v>76</v>
      </c>
      <c r="AK33" s="157"/>
      <c r="AL33" s="157">
        <v>8</v>
      </c>
      <c r="AM33" s="157" t="s">
        <v>167</v>
      </c>
      <c r="AN33" s="157">
        <v>20</v>
      </c>
      <c r="AO33" s="157">
        <v>22</v>
      </c>
      <c r="AP33" s="157">
        <v>4</v>
      </c>
      <c r="AQ33" s="181">
        <v>1</v>
      </c>
    </row>
    <row r="34" spans="1:69">
      <c r="A34" s="142" t="s">
        <v>906</v>
      </c>
      <c r="B34" s="142" t="s">
        <v>964</v>
      </c>
      <c r="C34" s="142" t="s">
        <v>966</v>
      </c>
      <c r="D34" s="157">
        <v>38</v>
      </c>
      <c r="E34" s="152">
        <v>19.466666666666665</v>
      </c>
      <c r="F34" s="157">
        <v>106</v>
      </c>
      <c r="G34" s="152">
        <v>38.166666666666664</v>
      </c>
      <c r="I34" s="180">
        <v>70.382742461287705</v>
      </c>
      <c r="J34" s="180">
        <v>0.37523940505297471</v>
      </c>
      <c r="K34" s="180">
        <v>14.908160146699265</v>
      </c>
      <c r="L34" s="180">
        <v>2.5455429910350449</v>
      </c>
      <c r="M34" s="180">
        <v>0.78090362673186631</v>
      </c>
      <c r="N34" s="180">
        <v>1.9167634474327628</v>
      </c>
      <c r="O34" s="180">
        <v>3.6915444172779139</v>
      </c>
      <c r="P34" s="180">
        <v>4.7057049714751429</v>
      </c>
      <c r="Q34" s="180">
        <v>0.17240729421352896</v>
      </c>
      <c r="R34" s="180">
        <v>7.0991238793806033E-2</v>
      </c>
      <c r="S34" s="180">
        <v>1.39</v>
      </c>
      <c r="T34" s="180">
        <v>99.550000000000011</v>
      </c>
      <c r="U34" s="119">
        <f t="shared" si="4"/>
        <v>8.3972493887530568</v>
      </c>
      <c r="V34" s="180"/>
      <c r="W34" s="181">
        <v>51</v>
      </c>
      <c r="X34" s="181">
        <v>110</v>
      </c>
      <c r="Y34" s="181">
        <v>469</v>
      </c>
      <c r="Z34" s="181">
        <v>13</v>
      </c>
      <c r="AA34" s="181">
        <v>223</v>
      </c>
      <c r="AB34" s="181">
        <v>19</v>
      </c>
      <c r="AC34" s="181">
        <v>20</v>
      </c>
      <c r="AD34" s="181">
        <v>8</v>
      </c>
      <c r="AE34" s="181">
        <v>1560</v>
      </c>
      <c r="AF34" s="181">
        <v>72</v>
      </c>
      <c r="AG34" s="181">
        <v>106</v>
      </c>
      <c r="AH34" s="181">
        <v>52</v>
      </c>
      <c r="AI34" s="181">
        <v>8</v>
      </c>
      <c r="AJ34" s="181">
        <v>38</v>
      </c>
      <c r="AK34" s="181" t="s">
        <v>165</v>
      </c>
      <c r="AL34" s="181">
        <v>9</v>
      </c>
      <c r="AM34" s="181"/>
      <c r="AN34" s="181">
        <v>19</v>
      </c>
      <c r="AO34" s="181"/>
      <c r="AP34" s="181">
        <v>6</v>
      </c>
      <c r="AQ34" s="181">
        <v>1</v>
      </c>
      <c r="AR34" s="181"/>
      <c r="AS34" s="181"/>
      <c r="AT34" s="181"/>
      <c r="AU34" s="181"/>
      <c r="AV34" s="181"/>
      <c r="AW34" s="181"/>
      <c r="AX34" s="181"/>
      <c r="AY34" s="181"/>
      <c r="AZ34" s="181"/>
      <c r="BA34" s="181"/>
      <c r="BB34" s="181"/>
      <c r="BC34" s="181"/>
      <c r="BD34" s="181"/>
      <c r="BE34" s="181"/>
      <c r="BF34" s="181"/>
      <c r="BG34" s="181"/>
      <c r="BH34" s="181"/>
      <c r="BI34" s="181"/>
      <c r="BJ34" s="181"/>
      <c r="BK34" s="181"/>
      <c r="BL34" s="181"/>
      <c r="BM34" s="181"/>
      <c r="BN34" s="181"/>
      <c r="BO34" s="181"/>
      <c r="BP34" s="181"/>
      <c r="BQ34" s="181"/>
    </row>
    <row r="35" spans="1:69">
      <c r="A35" s="142" t="s">
        <v>907</v>
      </c>
      <c r="B35" s="142" t="s">
        <v>908</v>
      </c>
      <c r="D35" s="157">
        <v>38</v>
      </c>
      <c r="E35" s="152">
        <v>0.28333333333333333</v>
      </c>
      <c r="F35" s="157">
        <v>106</v>
      </c>
      <c r="G35" s="152">
        <v>27.733333333333334</v>
      </c>
      <c r="I35" s="180">
        <v>66.899623869065763</v>
      </c>
      <c r="J35" s="180">
        <v>0.60725831046050627</v>
      </c>
      <c r="K35" s="180">
        <v>15.687506353563078</v>
      </c>
      <c r="L35" s="180">
        <v>3.9370580461522824</v>
      </c>
      <c r="M35" s="180">
        <v>1.0728230151468945</v>
      </c>
      <c r="N35" s="180">
        <v>2.6314526786621939</v>
      </c>
      <c r="O35" s="180">
        <v>3.4917352851479109</v>
      </c>
      <c r="P35" s="180">
        <v>4.9693971739351435</v>
      </c>
      <c r="Q35" s="180">
        <v>0.21254040866117718</v>
      </c>
      <c r="R35" s="180">
        <v>5.0604859205042187E-2</v>
      </c>
      <c r="S35" s="180">
        <v>1.19</v>
      </c>
      <c r="T35" s="180">
        <v>99.560000000000016</v>
      </c>
      <c r="U35" s="119">
        <f t="shared" si="4"/>
        <v>8.4611324590830534</v>
      </c>
      <c r="V35" s="180"/>
      <c r="W35" s="181">
        <v>64</v>
      </c>
      <c r="X35" s="181">
        <v>142</v>
      </c>
      <c r="Y35" s="181">
        <v>412</v>
      </c>
      <c r="Z35" s="181">
        <v>33</v>
      </c>
      <c r="AA35" s="181">
        <v>280</v>
      </c>
      <c r="AB35" s="181">
        <v>21</v>
      </c>
      <c r="AC35" s="181">
        <v>23</v>
      </c>
      <c r="AD35" s="181">
        <v>17</v>
      </c>
      <c r="AE35" s="181">
        <v>1050</v>
      </c>
      <c r="AF35" s="181">
        <v>71</v>
      </c>
      <c r="AG35" s="181">
        <v>122</v>
      </c>
      <c r="AH35" s="181">
        <v>52</v>
      </c>
      <c r="AI35" s="181">
        <v>32</v>
      </c>
      <c r="AJ35" s="181">
        <v>62</v>
      </c>
      <c r="AK35" s="181">
        <v>4</v>
      </c>
      <c r="AL35" s="181">
        <v>42</v>
      </c>
      <c r="AM35" s="181"/>
      <c r="AN35" s="181">
        <v>19</v>
      </c>
      <c r="AO35" s="181"/>
      <c r="AP35" s="181">
        <v>25</v>
      </c>
      <c r="AQ35" s="181">
        <v>1</v>
      </c>
      <c r="AR35" s="181"/>
      <c r="AS35" s="181"/>
      <c r="AT35" s="181"/>
      <c r="AU35" s="181"/>
      <c r="AV35" s="181"/>
      <c r="AW35" s="181"/>
      <c r="AX35" s="181"/>
      <c r="AY35" s="181"/>
      <c r="AZ35" s="181"/>
      <c r="BA35" s="181"/>
      <c r="BB35" s="181"/>
      <c r="BC35" s="181"/>
      <c r="BD35" s="181"/>
      <c r="BE35" s="181"/>
      <c r="BF35" s="181"/>
      <c r="BG35" s="181"/>
      <c r="BH35" s="181"/>
      <c r="BI35" s="181"/>
      <c r="BJ35" s="181"/>
      <c r="BK35" s="181"/>
      <c r="BL35" s="181"/>
      <c r="BM35" s="181"/>
      <c r="BN35" s="181"/>
      <c r="BO35" s="181"/>
      <c r="BP35" s="181"/>
      <c r="BQ35" s="181"/>
    </row>
    <row r="36" spans="1:69">
      <c r="A36" s="130" t="s">
        <v>909</v>
      </c>
      <c r="B36" s="142" t="s">
        <v>963</v>
      </c>
      <c r="C36" s="142" t="s">
        <v>967</v>
      </c>
      <c r="D36" s="157">
        <v>37</v>
      </c>
      <c r="E36" s="152">
        <v>59.73</v>
      </c>
      <c r="F36" s="157">
        <v>106</v>
      </c>
      <c r="G36" s="152">
        <v>25.99</v>
      </c>
      <c r="I36" s="119">
        <v>65.574861708666262</v>
      </c>
      <c r="J36" s="119">
        <v>0.69933005531653336</v>
      </c>
      <c r="K36" s="119">
        <v>15.30417947141979</v>
      </c>
      <c r="L36" s="119">
        <v>4.6013890596189304</v>
      </c>
      <c r="M36" s="119">
        <v>1.1250092194222496</v>
      </c>
      <c r="N36" s="119">
        <v>2.9290780577750462</v>
      </c>
      <c r="O36" s="119">
        <v>3.5878672403196061</v>
      </c>
      <c r="P36" s="119">
        <v>4.7939582052858025</v>
      </c>
      <c r="Q36" s="119">
        <v>0.27365089121081748</v>
      </c>
      <c r="R36" s="119">
        <v>7.5440494590417309E-2</v>
      </c>
      <c r="S36" s="119">
        <v>1.32</v>
      </c>
      <c r="T36" s="180">
        <v>98.964764403625466</v>
      </c>
      <c r="U36" s="119">
        <f t="shared" si="4"/>
        <v>8.3818254456054078</v>
      </c>
      <c r="V36" s="180"/>
      <c r="W36" s="157">
        <v>51</v>
      </c>
      <c r="X36" s="157">
        <v>126</v>
      </c>
      <c r="Y36" s="157">
        <v>478</v>
      </c>
      <c r="Z36" s="157">
        <v>33</v>
      </c>
      <c r="AA36" s="157">
        <v>317</v>
      </c>
      <c r="AB36" s="157">
        <v>22</v>
      </c>
      <c r="AC36" s="157">
        <v>17</v>
      </c>
      <c r="AD36" s="157">
        <v>8</v>
      </c>
      <c r="AE36" s="157">
        <v>1210</v>
      </c>
      <c r="AF36" s="157">
        <v>74</v>
      </c>
      <c r="AG36" s="157">
        <v>137</v>
      </c>
      <c r="AH36" s="157">
        <v>68</v>
      </c>
      <c r="AI36" s="157">
        <v>21</v>
      </c>
      <c r="AJ36" s="157">
        <v>99</v>
      </c>
      <c r="AK36" s="157">
        <v>4</v>
      </c>
      <c r="AL36" s="157">
        <v>87</v>
      </c>
      <c r="AM36" s="157"/>
      <c r="AN36" s="157">
        <v>14</v>
      </c>
      <c r="AO36" s="157"/>
      <c r="AP36" s="157">
        <v>3</v>
      </c>
      <c r="AQ36" s="181">
        <v>1</v>
      </c>
      <c r="AR36" s="181"/>
      <c r="AS36" s="181"/>
      <c r="AT36" s="181"/>
      <c r="AU36" s="181"/>
      <c r="AV36" s="181"/>
      <c r="AW36" s="181"/>
      <c r="AX36" s="181"/>
      <c r="AY36" s="181"/>
      <c r="AZ36" s="181"/>
      <c r="BA36" s="181"/>
      <c r="BB36" s="181"/>
      <c r="BC36" s="181"/>
      <c r="BD36" s="181"/>
      <c r="BE36" s="181"/>
      <c r="BF36" s="181"/>
      <c r="BG36" s="181"/>
      <c r="BH36" s="181"/>
      <c r="BI36" s="181"/>
      <c r="BJ36" s="181"/>
      <c r="BK36" s="181"/>
      <c r="BL36" s="181"/>
      <c r="BM36" s="181"/>
      <c r="BN36" s="181"/>
      <c r="BO36" s="181"/>
      <c r="BP36" s="181"/>
      <c r="BQ36" s="181"/>
    </row>
    <row r="37" spans="1:69">
      <c r="A37" s="130" t="s">
        <v>910</v>
      </c>
      <c r="B37" s="130" t="s">
        <v>975</v>
      </c>
      <c r="C37" s="130" t="s">
        <v>968</v>
      </c>
      <c r="D37" s="157">
        <v>38</v>
      </c>
      <c r="E37" s="152">
        <v>9</v>
      </c>
      <c r="F37" s="157">
        <v>106</v>
      </c>
      <c r="G37" s="152">
        <v>56.483333333333334</v>
      </c>
      <c r="I37" s="180">
        <v>64.55</v>
      </c>
      <c r="J37" s="180">
        <v>0.69707225492185909</v>
      </c>
      <c r="K37" s="180">
        <v>16.163994317028617</v>
      </c>
      <c r="L37" s="180">
        <v>5.2735031459305866</v>
      </c>
      <c r="M37" s="180">
        <v>1.2224020702252891</v>
      </c>
      <c r="N37" s="180">
        <v>3.7581286787091539</v>
      </c>
      <c r="O37" s="180">
        <v>3.6166937284351532</v>
      </c>
      <c r="P37" s="180">
        <v>3.8389486502942964</v>
      </c>
      <c r="Q37" s="180">
        <v>0.31317738989242944</v>
      </c>
      <c r="R37" s="180">
        <v>0.11112746092957175</v>
      </c>
      <c r="S37" s="180">
        <v>1.01</v>
      </c>
      <c r="T37" s="180">
        <v>99.54504769636695</v>
      </c>
      <c r="U37" s="119">
        <f t="shared" si="4"/>
        <v>7.4556423787294497</v>
      </c>
      <c r="V37" s="180"/>
      <c r="W37" s="181">
        <v>73</v>
      </c>
      <c r="X37" s="181">
        <v>109</v>
      </c>
      <c r="Y37" s="181">
        <v>500</v>
      </c>
      <c r="Z37" s="181">
        <v>29</v>
      </c>
      <c r="AA37" s="181">
        <v>204</v>
      </c>
      <c r="AB37" s="181">
        <v>14</v>
      </c>
      <c r="AC37" s="181">
        <v>19</v>
      </c>
      <c r="AD37" s="181">
        <v>12</v>
      </c>
      <c r="AE37" s="181">
        <v>1150</v>
      </c>
      <c r="AF37" s="181">
        <v>55</v>
      </c>
      <c r="AG37" s="181">
        <v>86</v>
      </c>
      <c r="AH37" s="181">
        <v>49</v>
      </c>
      <c r="AI37" s="181">
        <v>30</v>
      </c>
      <c r="AJ37" s="181">
        <v>79</v>
      </c>
      <c r="AK37" s="181">
        <v>6</v>
      </c>
      <c r="AL37" s="181">
        <v>19</v>
      </c>
      <c r="AM37" s="181">
        <v>5</v>
      </c>
      <c r="AN37" s="181">
        <v>20</v>
      </c>
      <c r="AO37" s="181">
        <v>3</v>
      </c>
      <c r="AP37" s="181">
        <v>11</v>
      </c>
      <c r="AQ37" s="181">
        <v>1</v>
      </c>
      <c r="AR37" s="181"/>
      <c r="AS37" s="181"/>
      <c r="AT37" s="181"/>
      <c r="AU37" s="181"/>
      <c r="AV37" s="181"/>
      <c r="AW37" s="181"/>
      <c r="AX37" s="181"/>
      <c r="AY37" s="181"/>
      <c r="AZ37" s="181"/>
      <c r="BA37" s="181"/>
      <c r="BB37" s="181"/>
      <c r="BC37" s="181"/>
      <c r="BD37" s="181"/>
      <c r="BE37" s="181"/>
      <c r="BF37" s="181"/>
      <c r="BG37" s="181"/>
      <c r="BH37" s="181"/>
      <c r="BI37" s="181"/>
      <c r="BJ37" s="181"/>
      <c r="BK37" s="181"/>
      <c r="BL37" s="181"/>
      <c r="BM37" s="181"/>
      <c r="BN37" s="181"/>
      <c r="BO37" s="181"/>
      <c r="BP37" s="181"/>
      <c r="BQ37" s="181"/>
    </row>
    <row r="38" spans="1:69">
      <c r="A38" s="130" t="s">
        <v>911</v>
      </c>
      <c r="B38" s="130" t="s">
        <v>976</v>
      </c>
      <c r="C38" s="130"/>
      <c r="D38" s="157">
        <v>38</v>
      </c>
      <c r="E38" s="152">
        <v>11.083333333333334</v>
      </c>
      <c r="F38" s="157">
        <v>106</v>
      </c>
      <c r="G38" s="152">
        <v>51.133333333333333</v>
      </c>
      <c r="I38" s="180">
        <v>62.17</v>
      </c>
      <c r="J38" s="180">
        <v>0.71540389689466211</v>
      </c>
      <c r="K38" s="180">
        <v>16.726344631621679</v>
      </c>
      <c r="L38" s="180">
        <v>6.1464278465597726</v>
      </c>
      <c r="M38" s="180">
        <v>1.511416683580272</v>
      </c>
      <c r="N38" s="180">
        <v>4.77607672011366</v>
      </c>
      <c r="O38" s="180">
        <v>3.9095311548609701</v>
      </c>
      <c r="P38" s="180">
        <v>2.8213111426831743</v>
      </c>
      <c r="Q38" s="180">
        <v>0.40304444895473923</v>
      </c>
      <c r="R38" s="180">
        <v>0.11083722346255329</v>
      </c>
      <c r="S38" s="180">
        <v>0.75</v>
      </c>
      <c r="T38" s="180">
        <v>99.290393748731503</v>
      </c>
      <c r="U38" s="119">
        <f t="shared" si="4"/>
        <v>6.7308422975441449</v>
      </c>
      <c r="V38" s="180"/>
      <c r="W38" s="181">
        <v>78</v>
      </c>
      <c r="X38" s="181">
        <v>56</v>
      </c>
      <c r="Y38" s="181">
        <v>870</v>
      </c>
      <c r="Z38" s="181">
        <v>23</v>
      </c>
      <c r="AA38" s="181">
        <v>181</v>
      </c>
      <c r="AB38" s="181">
        <v>11</v>
      </c>
      <c r="AC38" s="181">
        <v>16</v>
      </c>
      <c r="AD38" s="181">
        <v>6</v>
      </c>
      <c r="AE38" s="181">
        <v>1240</v>
      </c>
      <c r="AF38" s="181">
        <v>42</v>
      </c>
      <c r="AG38" s="181">
        <v>82</v>
      </c>
      <c r="AH38" s="181">
        <v>41</v>
      </c>
      <c r="AI38" s="181">
        <v>13</v>
      </c>
      <c r="AJ38" s="181">
        <v>82</v>
      </c>
      <c r="AK38" s="181">
        <v>2</v>
      </c>
      <c r="AL38" s="181">
        <v>13</v>
      </c>
      <c r="AM38" s="181">
        <v>4</v>
      </c>
      <c r="AN38" s="181">
        <v>21</v>
      </c>
      <c r="AO38" s="181">
        <v>3</v>
      </c>
      <c r="AP38" s="181">
        <v>6</v>
      </c>
      <c r="AQ38" s="181">
        <v>1</v>
      </c>
      <c r="AR38" s="181"/>
      <c r="AS38" s="181"/>
      <c r="AT38" s="181"/>
      <c r="AU38" s="181"/>
      <c r="AV38" s="181"/>
      <c r="AW38" s="181"/>
      <c r="AX38" s="181"/>
      <c r="AY38" s="181"/>
      <c r="AZ38" s="181"/>
      <c r="BA38" s="181"/>
      <c r="BB38" s="181"/>
      <c r="BC38" s="181"/>
      <c r="BD38" s="181"/>
      <c r="BE38" s="181"/>
      <c r="BF38" s="181"/>
      <c r="BG38" s="181"/>
      <c r="BH38" s="181"/>
      <c r="BI38" s="181"/>
      <c r="BJ38" s="181"/>
      <c r="BK38" s="181"/>
      <c r="BL38" s="181"/>
      <c r="BM38" s="181"/>
      <c r="BN38" s="181"/>
      <c r="BO38" s="181"/>
      <c r="BP38" s="181"/>
      <c r="BQ38" s="181"/>
    </row>
    <row r="39" spans="1:69">
      <c r="D39" s="157"/>
      <c r="E39" s="130"/>
      <c r="F39" s="157"/>
      <c r="G39" s="130"/>
    </row>
    <row r="40" spans="1:69">
      <c r="A40" s="1" t="s">
        <v>918</v>
      </c>
      <c r="D40" s="157"/>
      <c r="E40" s="130"/>
      <c r="F40" s="157"/>
      <c r="G40" s="130"/>
    </row>
    <row r="41" spans="1:69">
      <c r="A41" s="142" t="s">
        <v>919</v>
      </c>
      <c r="B41" s="142" t="s">
        <v>971</v>
      </c>
      <c r="C41" s="142" t="s">
        <v>966</v>
      </c>
      <c r="D41" s="157">
        <v>38</v>
      </c>
      <c r="E41" s="152">
        <v>22.283333333333335</v>
      </c>
      <c r="F41" s="157">
        <v>106</v>
      </c>
      <c r="G41" s="152">
        <v>37.783333333333331</v>
      </c>
      <c r="I41" s="180">
        <v>74.949477528659827</v>
      </c>
      <c r="J41" s="180">
        <v>0.24275134422238001</v>
      </c>
      <c r="K41" s="180">
        <v>13.250177538804911</v>
      </c>
      <c r="L41" s="180">
        <v>1.5981130161306685</v>
      </c>
      <c r="M41" s="180">
        <v>0.33378309830577257</v>
      </c>
      <c r="N41" s="180">
        <v>1.1126103276859085</v>
      </c>
      <c r="O41" s="180">
        <v>3.236684589631734</v>
      </c>
      <c r="P41" s="180">
        <v>4.8651415237901992</v>
      </c>
      <c r="Q41" s="180">
        <v>8.0917114740793342E-2</v>
      </c>
      <c r="R41" s="180">
        <v>3.0343918027797501E-2</v>
      </c>
      <c r="S41" s="180">
        <v>1.1299999999999999</v>
      </c>
      <c r="T41" s="180">
        <v>99.7</v>
      </c>
      <c r="U41" s="119">
        <f t="shared" ref="U41:U48" si="5">O41+P41</f>
        <v>8.1018261134219323</v>
      </c>
      <c r="V41" s="180"/>
      <c r="W41" s="181">
        <v>36</v>
      </c>
      <c r="X41" s="181">
        <v>101</v>
      </c>
      <c r="Y41" s="181">
        <v>237</v>
      </c>
      <c r="Z41" s="181">
        <v>13</v>
      </c>
      <c r="AA41" s="181">
        <v>149</v>
      </c>
      <c r="AB41" s="181">
        <v>16</v>
      </c>
      <c r="AC41" s="181">
        <v>22</v>
      </c>
      <c r="AD41" s="181">
        <v>8</v>
      </c>
      <c r="AE41" s="181">
        <v>803</v>
      </c>
      <c r="AF41" s="181">
        <v>59</v>
      </c>
      <c r="AG41" s="181">
        <v>102</v>
      </c>
      <c r="AH41" s="181">
        <v>42</v>
      </c>
      <c r="AI41" s="181">
        <v>3</v>
      </c>
      <c r="AJ41" s="181">
        <v>20</v>
      </c>
      <c r="AK41" s="181" t="s">
        <v>165</v>
      </c>
      <c r="AL41" s="181" t="s">
        <v>167</v>
      </c>
      <c r="AM41" s="181"/>
      <c r="AN41" s="181">
        <v>17</v>
      </c>
      <c r="AO41" s="181"/>
      <c r="AP41" s="182">
        <v>4</v>
      </c>
      <c r="AQ41" s="181">
        <v>1</v>
      </c>
      <c r="AR41" s="181"/>
      <c r="AS41" s="181"/>
      <c r="AT41" s="181"/>
      <c r="AU41" s="181"/>
      <c r="AV41" s="181"/>
      <c r="AW41" s="181"/>
      <c r="AX41" s="181"/>
      <c r="AY41" s="181"/>
      <c r="AZ41" s="181"/>
      <c r="BA41" s="181"/>
      <c r="BB41" s="181"/>
      <c r="BC41" s="181"/>
      <c r="BD41" s="181"/>
      <c r="BE41" s="181"/>
      <c r="BF41" s="181"/>
      <c r="BG41" s="181"/>
      <c r="BH41" s="181"/>
      <c r="BI41" s="181"/>
      <c r="BJ41" s="181"/>
      <c r="BK41" s="181"/>
      <c r="BL41" s="181"/>
      <c r="BM41" s="181"/>
      <c r="BN41" s="181"/>
      <c r="BO41" s="181"/>
      <c r="BP41" s="181"/>
      <c r="BQ41" s="181"/>
    </row>
    <row r="42" spans="1:69">
      <c r="A42" s="142" t="s">
        <v>920</v>
      </c>
      <c r="B42" s="142" t="s">
        <v>973</v>
      </c>
      <c r="C42" s="142" t="s">
        <v>966</v>
      </c>
      <c r="D42" s="157">
        <v>38</v>
      </c>
      <c r="E42" s="152">
        <v>21.366666666666667</v>
      </c>
      <c r="F42" s="157">
        <v>106</v>
      </c>
      <c r="G42" s="152">
        <v>37.700000000000003</v>
      </c>
      <c r="I42" s="180">
        <v>72.895095367847418</v>
      </c>
      <c r="J42" s="180">
        <v>0.27147138964577661</v>
      </c>
      <c r="K42" s="180">
        <v>14.277384196185286</v>
      </c>
      <c r="L42" s="180">
        <v>1.7293732970027249</v>
      </c>
      <c r="M42" s="180">
        <v>0.3016348773841962</v>
      </c>
      <c r="N42" s="180">
        <v>1.266866485013624</v>
      </c>
      <c r="O42" s="180">
        <v>3.7704359673024523</v>
      </c>
      <c r="P42" s="180">
        <v>4.9568664850136237</v>
      </c>
      <c r="Q42" s="180">
        <v>0.10054495912806539</v>
      </c>
      <c r="R42" s="180">
        <v>6.032697547683924E-2</v>
      </c>
      <c r="S42" s="180">
        <v>0.54</v>
      </c>
      <c r="T42" s="180">
        <v>99.63000000000001</v>
      </c>
      <c r="U42" s="119">
        <f t="shared" si="5"/>
        <v>8.727302452316076</v>
      </c>
      <c r="V42" s="180"/>
      <c r="W42" s="181">
        <v>45</v>
      </c>
      <c r="X42" s="181">
        <v>114</v>
      </c>
      <c r="Y42" s="181">
        <v>300</v>
      </c>
      <c r="Z42" s="181">
        <v>12</v>
      </c>
      <c r="AA42" s="181">
        <v>187</v>
      </c>
      <c r="AB42" s="181">
        <v>18</v>
      </c>
      <c r="AC42" s="181">
        <v>25</v>
      </c>
      <c r="AD42" s="181">
        <v>10</v>
      </c>
      <c r="AE42" s="181">
        <v>1090</v>
      </c>
      <c r="AF42" s="181">
        <v>58</v>
      </c>
      <c r="AG42" s="181">
        <v>98</v>
      </c>
      <c r="AH42" s="181">
        <v>45</v>
      </c>
      <c r="AI42" s="181">
        <v>9</v>
      </c>
      <c r="AJ42" s="181">
        <v>21</v>
      </c>
      <c r="AK42" s="181" t="s">
        <v>165</v>
      </c>
      <c r="AL42" s="181">
        <v>11</v>
      </c>
      <c r="AM42" s="181"/>
      <c r="AN42" s="181">
        <v>19</v>
      </c>
      <c r="AO42" s="181"/>
      <c r="AP42" s="181">
        <v>4</v>
      </c>
      <c r="AQ42" s="181">
        <v>1</v>
      </c>
      <c r="AR42" s="181"/>
      <c r="AS42" s="181"/>
      <c r="AT42" s="181"/>
      <c r="AU42" s="181"/>
      <c r="AV42" s="181"/>
      <c r="AW42" s="181"/>
      <c r="AX42" s="181"/>
      <c r="AY42" s="181"/>
      <c r="AZ42" s="181"/>
      <c r="BA42" s="181"/>
      <c r="BB42" s="181"/>
      <c r="BC42" s="181"/>
      <c r="BD42" s="181"/>
      <c r="BE42" s="181"/>
      <c r="BF42" s="181"/>
      <c r="BG42" s="181"/>
      <c r="BH42" s="181"/>
      <c r="BI42" s="181"/>
      <c r="BJ42" s="181"/>
      <c r="BK42" s="181"/>
      <c r="BL42" s="181"/>
      <c r="BM42" s="181"/>
      <c r="BN42" s="181"/>
      <c r="BO42" s="181"/>
      <c r="BP42" s="181"/>
      <c r="BQ42" s="181"/>
    </row>
    <row r="43" spans="1:69">
      <c r="A43" s="130" t="s">
        <v>921</v>
      </c>
      <c r="B43" s="142" t="s">
        <v>972</v>
      </c>
      <c r="C43" s="142" t="s">
        <v>970</v>
      </c>
      <c r="D43" s="157">
        <v>38</v>
      </c>
      <c r="E43" s="152">
        <v>10.566599999999999</v>
      </c>
      <c r="F43" s="157">
        <v>106.60861</v>
      </c>
      <c r="G43" s="152">
        <v>36.516599999999997</v>
      </c>
      <c r="I43" s="119">
        <v>74.2782983970407</v>
      </c>
      <c r="J43" s="119">
        <v>0.24453760789149198</v>
      </c>
      <c r="K43" s="119">
        <v>13.449568434032058</v>
      </c>
      <c r="L43" s="119">
        <v>1.5589272503082614</v>
      </c>
      <c r="M43" s="119">
        <v>0.42794081381011095</v>
      </c>
      <c r="N43" s="119">
        <v>1.2328771064529387</v>
      </c>
      <c r="O43" s="119">
        <v>2.8936950267159882</v>
      </c>
      <c r="P43" s="119">
        <v>4.9518865598027126</v>
      </c>
      <c r="Q43" s="119">
        <v>8.1512535963830665E-2</v>
      </c>
      <c r="R43" s="119">
        <v>4.0756267981915333E-2</v>
      </c>
      <c r="S43" s="183">
        <v>1.84</v>
      </c>
      <c r="T43" s="180">
        <v>99.16</v>
      </c>
      <c r="U43" s="119">
        <f t="shared" si="5"/>
        <v>7.8455815865187013</v>
      </c>
      <c r="V43" s="180"/>
      <c r="W43" s="157">
        <v>21</v>
      </c>
      <c r="X43" s="157">
        <v>117</v>
      </c>
      <c r="Y43" s="198">
        <v>29</v>
      </c>
      <c r="Z43" s="157">
        <v>30</v>
      </c>
      <c r="AA43" s="157">
        <v>248</v>
      </c>
      <c r="AB43" s="157">
        <v>56</v>
      </c>
      <c r="AC43" s="157">
        <v>24</v>
      </c>
      <c r="AD43" s="157">
        <v>11</v>
      </c>
      <c r="AE43" s="157">
        <v>289</v>
      </c>
      <c r="AF43" s="157">
        <v>86</v>
      </c>
      <c r="AG43" s="157">
        <v>149</v>
      </c>
      <c r="AH43" s="157">
        <v>5</v>
      </c>
      <c r="AI43" s="157" t="s">
        <v>166</v>
      </c>
      <c r="AJ43" s="157">
        <v>14</v>
      </c>
      <c r="AK43" s="157"/>
      <c r="AL43" s="157" t="s">
        <v>922</v>
      </c>
      <c r="AM43" s="157" t="s">
        <v>167</v>
      </c>
      <c r="AN43" s="157">
        <v>15</v>
      </c>
      <c r="AO43" s="157">
        <v>24</v>
      </c>
      <c r="AP43" s="157">
        <v>24</v>
      </c>
      <c r="AQ43" s="181">
        <v>1</v>
      </c>
      <c r="AR43" s="181"/>
      <c r="AS43" s="181"/>
      <c r="AT43" s="181"/>
      <c r="AU43" s="181"/>
      <c r="AV43" s="181"/>
      <c r="AW43" s="181"/>
      <c r="AX43" s="181"/>
      <c r="AY43" s="181"/>
      <c r="AZ43" s="181"/>
      <c r="BA43" s="181"/>
      <c r="BB43" s="181"/>
      <c r="BC43" s="181"/>
      <c r="BD43" s="181"/>
      <c r="BE43" s="181"/>
      <c r="BF43" s="181"/>
      <c r="BG43" s="181"/>
      <c r="BH43" s="181"/>
      <c r="BI43" s="181"/>
      <c r="BJ43" s="181"/>
      <c r="BK43" s="181"/>
      <c r="BL43" s="181"/>
      <c r="BM43" s="181"/>
      <c r="BN43" s="181"/>
      <c r="BO43" s="181"/>
      <c r="BP43" s="181"/>
      <c r="BQ43" s="181"/>
    </row>
    <row r="44" spans="1:69">
      <c r="A44" s="130" t="s">
        <v>923</v>
      </c>
      <c r="B44" s="142" t="s">
        <v>972</v>
      </c>
      <c r="C44" s="142" t="s">
        <v>970</v>
      </c>
      <c r="D44" s="157">
        <v>38</v>
      </c>
      <c r="E44" s="152">
        <v>21.666599999999999</v>
      </c>
      <c r="F44" s="157">
        <v>106.61472000000001</v>
      </c>
      <c r="G44" s="152">
        <v>36.883200000000002</v>
      </c>
      <c r="I44" s="119">
        <v>74.701644169288528</v>
      </c>
      <c r="J44" s="119">
        <v>0.25202983862782907</v>
      </c>
      <c r="K44" s="119">
        <v>13.206363544098243</v>
      </c>
      <c r="L44" s="119">
        <v>1.3912047092256163</v>
      </c>
      <c r="M44" s="119">
        <v>0.35284177407896067</v>
      </c>
      <c r="N44" s="119">
        <v>1.2198244189586926</v>
      </c>
      <c r="O44" s="119">
        <v>3.2360631279813252</v>
      </c>
      <c r="P44" s="119">
        <v>4.8692164822896578</v>
      </c>
      <c r="Q44" s="119">
        <v>8.0649548360905307E-2</v>
      </c>
      <c r="R44" s="119">
        <v>2.0162387090226327E-2</v>
      </c>
      <c r="S44" s="183">
        <v>0.8</v>
      </c>
      <c r="T44" s="180">
        <v>99.33</v>
      </c>
      <c r="U44" s="119">
        <f t="shared" si="5"/>
        <v>8.1052796102709834</v>
      </c>
      <c r="V44" s="180"/>
      <c r="W44" s="157">
        <v>42</v>
      </c>
      <c r="X44" s="157">
        <v>103</v>
      </c>
      <c r="Y44" s="157">
        <v>233</v>
      </c>
      <c r="Z44" s="157">
        <v>12</v>
      </c>
      <c r="AA44" s="157">
        <v>150</v>
      </c>
      <c r="AB44" s="157">
        <v>40</v>
      </c>
      <c r="AC44" s="157">
        <v>22</v>
      </c>
      <c r="AD44" s="157">
        <v>7</v>
      </c>
      <c r="AE44" s="157">
        <v>823</v>
      </c>
      <c r="AF44" s="157">
        <v>55</v>
      </c>
      <c r="AG44" s="157">
        <v>95</v>
      </c>
      <c r="AH44" s="157">
        <v>7</v>
      </c>
      <c r="AI44" s="157">
        <v>7</v>
      </c>
      <c r="AJ44" s="157">
        <v>19</v>
      </c>
      <c r="AK44" s="157"/>
      <c r="AL44" s="157">
        <v>9</v>
      </c>
      <c r="AM44" s="157">
        <v>8</v>
      </c>
      <c r="AN44" s="157">
        <v>17</v>
      </c>
      <c r="AO44" s="157">
        <v>17</v>
      </c>
      <c r="AP44" s="157">
        <v>22</v>
      </c>
      <c r="AQ44" s="181">
        <v>1</v>
      </c>
      <c r="AR44" s="181"/>
      <c r="AS44" s="181"/>
      <c r="AT44" s="181"/>
      <c r="AU44" s="181"/>
      <c r="AV44" s="181"/>
      <c r="AW44" s="181"/>
      <c r="AX44" s="181"/>
      <c r="AY44" s="181"/>
      <c r="AZ44" s="181"/>
      <c r="BA44" s="181"/>
      <c r="BB44" s="181"/>
      <c r="BC44" s="181"/>
      <c r="BD44" s="181"/>
      <c r="BE44" s="181"/>
      <c r="BF44" s="181"/>
      <c r="BG44" s="181"/>
      <c r="BH44" s="181"/>
      <c r="BI44" s="181"/>
      <c r="BJ44" s="181"/>
      <c r="BK44" s="181"/>
      <c r="BL44" s="181"/>
      <c r="BM44" s="181"/>
      <c r="BN44" s="181"/>
      <c r="BO44" s="181"/>
      <c r="BP44" s="181"/>
      <c r="BQ44" s="181"/>
    </row>
    <row r="45" spans="1:69">
      <c r="A45" s="130" t="s">
        <v>924</v>
      </c>
      <c r="B45" s="142" t="s">
        <v>972</v>
      </c>
      <c r="C45" s="142" t="s">
        <v>970</v>
      </c>
      <c r="D45" s="157">
        <v>38</v>
      </c>
      <c r="E45" s="152">
        <v>21.3</v>
      </c>
      <c r="F45" s="157">
        <v>106.61</v>
      </c>
      <c r="G45" s="152">
        <v>36.6</v>
      </c>
      <c r="I45" s="119">
        <v>72.190203497290113</v>
      </c>
      <c r="J45" s="119">
        <v>0.31431127927190922</v>
      </c>
      <c r="K45" s="119">
        <v>14.093312199611413</v>
      </c>
      <c r="L45" s="119">
        <v>1.9162848962061561</v>
      </c>
      <c r="M45" s="119">
        <v>0.51709274976991515</v>
      </c>
      <c r="N45" s="119">
        <v>1.5512782493097454</v>
      </c>
      <c r="O45" s="119">
        <v>3.4270068514163006</v>
      </c>
      <c r="P45" s="119">
        <v>4.9681460272011462</v>
      </c>
      <c r="Q45" s="119">
        <v>0.11152980877390327</v>
      </c>
      <c r="R45" s="119">
        <v>6.0834441149401779E-2</v>
      </c>
      <c r="S45" s="183">
        <v>1.36</v>
      </c>
      <c r="T45" s="180">
        <v>99.149999999999991</v>
      </c>
      <c r="U45" s="119">
        <f t="shared" si="5"/>
        <v>8.3951528786174467</v>
      </c>
      <c r="V45" s="180"/>
      <c r="W45" s="157">
        <v>46</v>
      </c>
      <c r="X45" s="157">
        <v>104</v>
      </c>
      <c r="Y45" s="157">
        <v>241</v>
      </c>
      <c r="Z45" s="157">
        <v>13</v>
      </c>
      <c r="AA45" s="157">
        <v>150</v>
      </c>
      <c r="AB45" s="157">
        <v>41</v>
      </c>
      <c r="AC45" s="157">
        <v>22</v>
      </c>
      <c r="AD45" s="157">
        <v>8</v>
      </c>
      <c r="AE45" s="157">
        <v>889</v>
      </c>
      <c r="AF45" s="157">
        <v>57</v>
      </c>
      <c r="AG45" s="157">
        <v>91</v>
      </c>
      <c r="AH45" s="157">
        <v>7</v>
      </c>
      <c r="AI45" s="157">
        <v>5</v>
      </c>
      <c r="AJ45" s="157">
        <v>19</v>
      </c>
      <c r="AK45" s="157"/>
      <c r="AL45" s="157">
        <v>8</v>
      </c>
      <c r="AM45" s="157">
        <v>8</v>
      </c>
      <c r="AN45" s="157">
        <v>17</v>
      </c>
      <c r="AO45" s="157">
        <v>17</v>
      </c>
      <c r="AP45" s="157">
        <v>22</v>
      </c>
      <c r="AQ45" s="181">
        <v>1</v>
      </c>
      <c r="AR45" s="181"/>
      <c r="AS45" s="181"/>
      <c r="AT45" s="181"/>
      <c r="AU45" s="181"/>
      <c r="AV45" s="181"/>
      <c r="AW45" s="181"/>
      <c r="AX45" s="181"/>
      <c r="AY45" s="181"/>
      <c r="AZ45" s="181"/>
      <c r="BA45" s="181"/>
      <c r="BB45" s="181"/>
      <c r="BC45" s="181"/>
      <c r="BD45" s="181"/>
      <c r="BE45" s="181"/>
      <c r="BF45" s="181"/>
      <c r="BG45" s="181"/>
      <c r="BH45" s="181"/>
      <c r="BI45" s="181"/>
      <c r="BJ45" s="181"/>
      <c r="BK45" s="181"/>
      <c r="BL45" s="181"/>
      <c r="BM45" s="181"/>
      <c r="BN45" s="181"/>
      <c r="BO45" s="181"/>
      <c r="BP45" s="181"/>
      <c r="BQ45" s="181"/>
    </row>
    <row r="46" spans="1:69">
      <c r="A46" s="130" t="s">
        <v>905</v>
      </c>
      <c r="B46" s="142" t="s">
        <v>965</v>
      </c>
      <c r="C46" s="142" t="s">
        <v>955</v>
      </c>
      <c r="D46" s="157">
        <v>38</v>
      </c>
      <c r="E46" s="152">
        <v>20.0898</v>
      </c>
      <c r="F46" s="157">
        <v>106</v>
      </c>
      <c r="G46" s="152">
        <v>31.548000000000002</v>
      </c>
      <c r="I46" s="119">
        <v>67.032994717594477</v>
      </c>
      <c r="J46" s="119">
        <v>0.52338073953677378</v>
      </c>
      <c r="K46" s="119">
        <v>15.399471759447382</v>
      </c>
      <c r="L46" s="119">
        <v>3.9052255180820805</v>
      </c>
      <c r="M46" s="119">
        <v>1.1776066639577407</v>
      </c>
      <c r="N46" s="119">
        <v>2.9289191385615605</v>
      </c>
      <c r="O46" s="119">
        <v>3.8247054043071924</v>
      </c>
      <c r="P46" s="119">
        <v>3.965615603413247</v>
      </c>
      <c r="Q46" s="119">
        <v>0.25162535554652582</v>
      </c>
      <c r="R46" s="119">
        <v>7.0455099553027242E-2</v>
      </c>
      <c r="S46" s="119">
        <v>0.64</v>
      </c>
      <c r="T46" s="180">
        <v>99.08</v>
      </c>
      <c r="U46" s="119">
        <f t="shared" si="5"/>
        <v>7.7903210077204399</v>
      </c>
      <c r="V46" s="180"/>
      <c r="W46" s="157">
        <v>54</v>
      </c>
      <c r="X46" s="157">
        <v>100</v>
      </c>
      <c r="Y46" s="157">
        <v>656</v>
      </c>
      <c r="Z46" s="157">
        <v>21</v>
      </c>
      <c r="AA46" s="157">
        <v>226</v>
      </c>
      <c r="AB46" s="157">
        <v>26</v>
      </c>
      <c r="AC46" s="157">
        <v>23</v>
      </c>
      <c r="AD46" s="157">
        <v>11</v>
      </c>
      <c r="AE46" s="157">
        <v>1630</v>
      </c>
      <c r="AF46" s="157">
        <v>70</v>
      </c>
      <c r="AG46" s="157">
        <v>114</v>
      </c>
      <c r="AH46" s="157">
        <v>78</v>
      </c>
      <c r="AI46" s="157">
        <v>18</v>
      </c>
      <c r="AJ46" s="157">
        <v>76</v>
      </c>
      <c r="AK46" s="157"/>
      <c r="AL46" s="157">
        <v>8</v>
      </c>
      <c r="AM46" s="157" t="s">
        <v>167</v>
      </c>
      <c r="AN46" s="157">
        <v>20</v>
      </c>
      <c r="AO46" s="157">
        <v>22</v>
      </c>
      <c r="AP46" s="157">
        <v>4</v>
      </c>
      <c r="AQ46" s="181">
        <v>1</v>
      </c>
      <c r="AR46" s="181"/>
      <c r="AS46" s="181"/>
      <c r="AT46" s="181"/>
      <c r="AU46" s="181"/>
      <c r="AV46" s="181"/>
      <c r="AW46" s="181"/>
      <c r="AX46" s="181"/>
      <c r="AY46" s="181"/>
      <c r="AZ46" s="181"/>
      <c r="BA46" s="181"/>
      <c r="BB46" s="181"/>
      <c r="BC46" s="181"/>
      <c r="BD46" s="181"/>
      <c r="BE46" s="181"/>
      <c r="BF46" s="181"/>
      <c r="BG46" s="181"/>
      <c r="BH46" s="181"/>
      <c r="BI46" s="181"/>
      <c r="BJ46" s="181"/>
      <c r="BK46" s="181"/>
      <c r="BL46" s="181"/>
      <c r="BM46" s="181"/>
      <c r="BN46" s="181"/>
      <c r="BO46" s="181"/>
      <c r="BP46" s="181"/>
      <c r="BQ46" s="181"/>
    </row>
    <row r="47" spans="1:69">
      <c r="A47" s="130" t="s">
        <v>925</v>
      </c>
      <c r="B47" s="142" t="s">
        <v>740</v>
      </c>
      <c r="C47" s="142" t="s">
        <v>820</v>
      </c>
      <c r="D47" s="157">
        <v>38</v>
      </c>
      <c r="E47" s="152">
        <v>8.333400000000001</v>
      </c>
      <c r="F47" s="157">
        <v>106.35250000000001</v>
      </c>
      <c r="G47" s="152">
        <v>21.15</v>
      </c>
      <c r="I47" s="119">
        <v>76.131634732980018</v>
      </c>
      <c r="J47" s="119">
        <v>0.12084386465552385</v>
      </c>
      <c r="K47" s="119">
        <v>12.688605788830005</v>
      </c>
      <c r="L47" s="119">
        <v>0.89625866286180189</v>
      </c>
      <c r="M47" s="119" t="s">
        <v>164</v>
      </c>
      <c r="N47" s="119">
        <v>0.92646962902568297</v>
      </c>
      <c r="O47" s="119">
        <v>3.4843314309009377</v>
      </c>
      <c r="P47" s="119">
        <v>4.4712229922543827</v>
      </c>
      <c r="Q47" s="119">
        <v>5.0351610273134943E-2</v>
      </c>
      <c r="R47" s="119">
        <v>4.0281288218507953E-2</v>
      </c>
      <c r="S47" s="119">
        <v>0.69</v>
      </c>
      <c r="T47" s="180">
        <v>98.81</v>
      </c>
      <c r="U47" s="119">
        <f t="shared" si="5"/>
        <v>7.9555544231553199</v>
      </c>
      <c r="V47" s="180"/>
      <c r="W47" s="157">
        <v>32</v>
      </c>
      <c r="X47" s="157">
        <v>98</v>
      </c>
      <c r="Y47" s="157">
        <v>203</v>
      </c>
      <c r="Z47" s="157">
        <v>15</v>
      </c>
      <c r="AA47" s="157">
        <v>111</v>
      </c>
      <c r="AB47" s="157">
        <v>27</v>
      </c>
      <c r="AC47" s="157">
        <v>29</v>
      </c>
      <c r="AD47" s="157" t="s">
        <v>165</v>
      </c>
      <c r="AE47" s="157">
        <v>1300</v>
      </c>
      <c r="AF47" s="157">
        <v>62</v>
      </c>
      <c r="AG47" s="157">
        <v>89</v>
      </c>
      <c r="AH47" s="157">
        <v>61</v>
      </c>
      <c r="AI47" s="157" t="s">
        <v>166</v>
      </c>
      <c r="AJ47" s="157">
        <v>13</v>
      </c>
      <c r="AK47" s="157"/>
      <c r="AL47" s="157" t="s">
        <v>926</v>
      </c>
      <c r="AM47" s="157">
        <v>10</v>
      </c>
      <c r="AN47" s="157">
        <v>16</v>
      </c>
      <c r="AO47" s="157">
        <v>23</v>
      </c>
      <c r="AP47" s="157" t="s">
        <v>927</v>
      </c>
      <c r="AQ47" s="181">
        <v>1</v>
      </c>
      <c r="AR47" s="181"/>
      <c r="AS47" s="181"/>
      <c r="AT47" s="181"/>
      <c r="AU47" s="181"/>
      <c r="AV47" s="181"/>
      <c r="AW47" s="181"/>
      <c r="AX47" s="181"/>
      <c r="AY47" s="181"/>
      <c r="AZ47" s="181"/>
      <c r="BA47" s="181"/>
      <c r="BB47" s="181"/>
      <c r="BC47" s="181"/>
      <c r="BD47" s="181"/>
      <c r="BE47" s="181"/>
      <c r="BF47" s="181"/>
      <c r="BG47" s="181"/>
      <c r="BH47" s="181"/>
      <c r="BI47" s="181"/>
      <c r="BJ47" s="181"/>
      <c r="BK47" s="181"/>
      <c r="BL47" s="181"/>
      <c r="BM47" s="181"/>
      <c r="BN47" s="181"/>
      <c r="BO47" s="181"/>
      <c r="BP47" s="181"/>
      <c r="BQ47" s="181"/>
    </row>
    <row r="48" spans="1:69">
      <c r="A48" s="130" t="s">
        <v>928</v>
      </c>
      <c r="B48" s="142" t="s">
        <v>740</v>
      </c>
      <c r="C48" s="142" t="s">
        <v>974</v>
      </c>
      <c r="D48" s="157">
        <v>38</v>
      </c>
      <c r="E48" s="152">
        <v>20.22</v>
      </c>
      <c r="F48" s="157">
        <v>106</v>
      </c>
      <c r="G48" s="152">
        <v>29.84</v>
      </c>
      <c r="I48" s="119">
        <v>75.998169243287236</v>
      </c>
      <c r="J48" s="119">
        <v>0.13103132628152969</v>
      </c>
      <c r="K48" s="119">
        <v>12.80075264442636</v>
      </c>
      <c r="L48" s="119">
        <v>0.94745728234336846</v>
      </c>
      <c r="M48" s="119" t="s">
        <v>164</v>
      </c>
      <c r="N48" s="119">
        <v>0.93737794955248177</v>
      </c>
      <c r="O48" s="119">
        <v>3.5479251423921889</v>
      </c>
      <c r="P48" s="119">
        <v>4.6264137510170871</v>
      </c>
      <c r="Q48" s="119">
        <v>7.05553295362083E-2</v>
      </c>
      <c r="R48" s="119">
        <v>5.215915119363395E-2</v>
      </c>
      <c r="S48" s="119">
        <v>0.78</v>
      </c>
      <c r="T48" s="180">
        <v>99.111841820030094</v>
      </c>
      <c r="U48" s="119">
        <f t="shared" si="5"/>
        <v>8.174338893409276</v>
      </c>
      <c r="V48" s="180"/>
      <c r="W48" s="157">
        <v>30</v>
      </c>
      <c r="X48" s="157">
        <v>99</v>
      </c>
      <c r="Y48" s="157">
        <v>194</v>
      </c>
      <c r="Z48" s="157">
        <v>13</v>
      </c>
      <c r="AA48" s="157">
        <v>96</v>
      </c>
      <c r="AB48" s="157">
        <v>17</v>
      </c>
      <c r="AC48" s="157">
        <v>23</v>
      </c>
      <c r="AD48" s="157" t="s">
        <v>165</v>
      </c>
      <c r="AE48" s="157">
        <v>1330</v>
      </c>
      <c r="AF48" s="157">
        <v>45</v>
      </c>
      <c r="AG48" s="157">
        <v>71</v>
      </c>
      <c r="AH48" s="157">
        <v>48</v>
      </c>
      <c r="AI48" s="157" t="s">
        <v>166</v>
      </c>
      <c r="AJ48" s="157">
        <v>6</v>
      </c>
      <c r="AK48" s="157" t="s">
        <v>165</v>
      </c>
      <c r="AL48" s="157" t="s">
        <v>167</v>
      </c>
      <c r="AM48" s="157"/>
      <c r="AN48" s="157">
        <v>11</v>
      </c>
      <c r="AO48" s="157"/>
      <c r="AP48" s="157">
        <v>2</v>
      </c>
      <c r="AQ48" s="181">
        <v>1</v>
      </c>
      <c r="AR48" s="181"/>
      <c r="AS48" s="181"/>
      <c r="AT48" s="181"/>
      <c r="AU48" s="181"/>
      <c r="AV48" s="181"/>
      <c r="AW48" s="181"/>
      <c r="AX48" s="181"/>
      <c r="AY48" s="181"/>
      <c r="AZ48" s="181"/>
      <c r="BA48" s="181"/>
      <c r="BB48" s="181"/>
      <c r="BC48" s="181"/>
      <c r="BD48" s="181"/>
      <c r="BE48" s="181"/>
      <c r="BF48" s="181"/>
      <c r="BG48" s="181"/>
      <c r="BH48" s="181"/>
      <c r="BI48" s="181"/>
      <c r="BJ48" s="181"/>
      <c r="BK48" s="181"/>
      <c r="BL48" s="181"/>
      <c r="BM48" s="181"/>
      <c r="BN48" s="181"/>
      <c r="BO48" s="181"/>
      <c r="BP48" s="181"/>
      <c r="BQ48" s="181"/>
    </row>
    <row r="49" spans="1:69">
      <c r="D49" s="157"/>
      <c r="E49" s="130"/>
      <c r="F49" s="157"/>
      <c r="G49" s="130"/>
    </row>
    <row r="50" spans="1:69">
      <c r="A50" s="57" t="s">
        <v>931</v>
      </c>
      <c r="D50" s="157"/>
      <c r="E50" s="130"/>
      <c r="F50" s="157"/>
      <c r="G50" s="130"/>
    </row>
    <row r="51" spans="1:69">
      <c r="A51" s="142" t="s">
        <v>929</v>
      </c>
      <c r="B51" s="142" t="s">
        <v>930</v>
      </c>
      <c r="C51" s="142" t="s">
        <v>977</v>
      </c>
      <c r="D51" s="157">
        <v>38</v>
      </c>
      <c r="E51" s="152">
        <v>17.25</v>
      </c>
      <c r="F51" s="157">
        <v>106</v>
      </c>
      <c r="G51" s="152">
        <v>45</v>
      </c>
      <c r="I51" s="180">
        <v>56.943916641127799</v>
      </c>
      <c r="J51" s="180">
        <v>1.0575298804780877</v>
      </c>
      <c r="K51" s="180">
        <v>16.371376034324243</v>
      </c>
      <c r="L51" s="180">
        <v>8.3483849218510588</v>
      </c>
      <c r="M51" s="180">
        <v>3.6098375727857799</v>
      </c>
      <c r="N51" s="180">
        <v>5.9486055776892437</v>
      </c>
      <c r="O51" s="180">
        <v>3.6301746858718968</v>
      </c>
      <c r="P51" s="180">
        <v>2.9997241802022678</v>
      </c>
      <c r="Q51" s="180">
        <v>0.51859638369598537</v>
      </c>
      <c r="R51" s="180">
        <v>0.11185412197364389</v>
      </c>
      <c r="S51" s="180">
        <v>1.65</v>
      </c>
      <c r="T51" s="180">
        <v>99.54</v>
      </c>
      <c r="U51" s="119">
        <f t="shared" ref="U51:U56" si="6">O51+P51</f>
        <v>6.6298988660741642</v>
      </c>
      <c r="V51" s="180"/>
      <c r="W51" s="181">
        <v>95</v>
      </c>
      <c r="X51" s="181">
        <v>58</v>
      </c>
      <c r="Y51" s="181">
        <v>958</v>
      </c>
      <c r="Z51" s="181">
        <v>23</v>
      </c>
      <c r="AA51" s="181">
        <v>216</v>
      </c>
      <c r="AB51" s="181">
        <v>13</v>
      </c>
      <c r="AC51" s="181">
        <v>18</v>
      </c>
      <c r="AD51" s="181">
        <v>7</v>
      </c>
      <c r="AE51" s="181">
        <v>1260</v>
      </c>
      <c r="AF51" s="181">
        <v>46</v>
      </c>
      <c r="AG51" s="181">
        <v>81</v>
      </c>
      <c r="AH51" s="181">
        <v>43</v>
      </c>
      <c r="AI51" s="181">
        <v>48</v>
      </c>
      <c r="AJ51" s="181">
        <v>163</v>
      </c>
      <c r="AK51" s="181" t="s">
        <v>165</v>
      </c>
      <c r="AL51" s="181">
        <v>47</v>
      </c>
      <c r="AM51" s="181"/>
      <c r="AN51" s="181">
        <v>22</v>
      </c>
      <c r="AO51" s="181"/>
      <c r="AP51" s="182">
        <v>26</v>
      </c>
      <c r="AQ51" s="181">
        <v>1</v>
      </c>
      <c r="AR51" s="181"/>
      <c r="AS51" s="181"/>
      <c r="AT51" s="181"/>
      <c r="AU51" s="181"/>
      <c r="AV51" s="181"/>
      <c r="AW51" s="181"/>
      <c r="AX51" s="181"/>
      <c r="AY51" s="181"/>
      <c r="AZ51" s="181"/>
      <c r="BA51" s="181"/>
      <c r="BB51" s="181"/>
      <c r="BC51" s="181"/>
      <c r="BD51" s="181"/>
      <c r="BE51" s="181"/>
      <c r="BF51" s="181"/>
      <c r="BG51" s="181"/>
      <c r="BH51" s="181"/>
      <c r="BI51" s="181"/>
      <c r="BJ51" s="181"/>
      <c r="BK51" s="181"/>
      <c r="BL51" s="181"/>
      <c r="BM51" s="181"/>
      <c r="BN51" s="181"/>
      <c r="BO51" s="181"/>
      <c r="BP51" s="181"/>
      <c r="BQ51" s="181"/>
    </row>
    <row r="52" spans="1:69">
      <c r="A52" s="130" t="s">
        <v>932</v>
      </c>
      <c r="B52" s="130" t="s">
        <v>961</v>
      </c>
      <c r="C52" s="130" t="s">
        <v>962</v>
      </c>
      <c r="D52" s="157">
        <v>38</v>
      </c>
      <c r="E52" s="152">
        <v>18.7</v>
      </c>
      <c r="F52" s="157">
        <v>106</v>
      </c>
      <c r="G52" s="152">
        <v>43</v>
      </c>
      <c r="I52" s="180">
        <v>61.54</v>
      </c>
      <c r="J52" s="180">
        <v>0.7287073170731706</v>
      </c>
      <c r="K52" s="180">
        <v>17.003170731707314</v>
      </c>
      <c r="L52" s="180">
        <v>6.2648587398373978</v>
      </c>
      <c r="M52" s="180">
        <v>1.6193495934959348</v>
      </c>
      <c r="N52" s="180">
        <v>4.9187743902439021</v>
      </c>
      <c r="O52" s="180">
        <v>4.0787367886178858</v>
      </c>
      <c r="P52" s="180">
        <v>2.9856758130081298</v>
      </c>
      <c r="Q52" s="180">
        <v>0.37447459349593493</v>
      </c>
      <c r="R52" s="180">
        <v>8.0967479674796741E-2</v>
      </c>
      <c r="S52" s="180">
        <v>1.19</v>
      </c>
      <c r="T52" s="180">
        <v>99.594715447154456</v>
      </c>
      <c r="U52" s="119">
        <f t="shared" si="6"/>
        <v>7.0644126016260156</v>
      </c>
      <c r="V52" s="180"/>
      <c r="W52" s="181">
        <v>73</v>
      </c>
      <c r="X52" s="181">
        <v>59</v>
      </c>
      <c r="Y52" s="181">
        <v>947</v>
      </c>
      <c r="Z52" s="181">
        <v>23</v>
      </c>
      <c r="AA52" s="181">
        <v>199</v>
      </c>
      <c r="AB52" s="181">
        <v>12</v>
      </c>
      <c r="AC52" s="181">
        <v>17</v>
      </c>
      <c r="AD52" s="181">
        <v>7</v>
      </c>
      <c r="AE52" s="181">
        <v>1510</v>
      </c>
      <c r="AF52" s="181">
        <v>43</v>
      </c>
      <c r="AG52" s="181">
        <v>76</v>
      </c>
      <c r="AH52" s="181">
        <v>25</v>
      </c>
      <c r="AI52" s="181">
        <v>30</v>
      </c>
      <c r="AJ52" s="181">
        <v>97</v>
      </c>
      <c r="AK52" s="181">
        <v>3</v>
      </c>
      <c r="AL52" s="181">
        <v>21</v>
      </c>
      <c r="AM52" s="181">
        <v>6</v>
      </c>
      <c r="AN52" s="181">
        <v>19</v>
      </c>
      <c r="AO52" s="181">
        <v>3</v>
      </c>
      <c r="AP52" s="181">
        <v>12</v>
      </c>
      <c r="AQ52" s="181">
        <v>1</v>
      </c>
      <c r="AR52" s="181"/>
      <c r="AS52" s="181"/>
      <c r="AT52" s="181"/>
      <c r="AU52" s="181"/>
      <c r="AV52" s="181"/>
      <c r="AW52" s="181"/>
      <c r="AX52" s="181"/>
      <c r="AY52" s="181"/>
      <c r="AZ52" s="181"/>
      <c r="BA52" s="181"/>
      <c r="BB52" s="181"/>
      <c r="BC52" s="181"/>
      <c r="BD52" s="181"/>
      <c r="BE52" s="181"/>
      <c r="BF52" s="181"/>
      <c r="BG52" s="181"/>
      <c r="BH52" s="181"/>
      <c r="BI52" s="181"/>
      <c r="BJ52" s="181"/>
      <c r="BK52" s="181"/>
      <c r="BL52" s="181"/>
      <c r="BM52" s="181"/>
      <c r="BN52" s="181"/>
      <c r="BO52" s="181"/>
      <c r="BP52" s="181"/>
      <c r="BQ52" s="181"/>
    </row>
    <row r="53" spans="1:69">
      <c r="A53" s="130" t="s">
        <v>933</v>
      </c>
      <c r="B53" s="130" t="s">
        <v>961</v>
      </c>
      <c r="C53" s="142" t="s">
        <v>978</v>
      </c>
      <c r="D53" s="157">
        <v>38</v>
      </c>
      <c r="E53" s="152">
        <v>18.966666666666665</v>
      </c>
      <c r="F53" s="157">
        <v>106</v>
      </c>
      <c r="G53" s="152">
        <v>42.95</v>
      </c>
      <c r="I53" s="180">
        <v>60.59</v>
      </c>
      <c r="J53" s="180">
        <v>0.836725412741821</v>
      </c>
      <c r="K53" s="180">
        <v>16.633697964144634</v>
      </c>
      <c r="L53" s="180">
        <v>6.7946135926263542</v>
      </c>
      <c r="M53" s="180">
        <v>2.0766919882507846</v>
      </c>
      <c r="N53" s="180">
        <v>5.0808386508659975</v>
      </c>
      <c r="O53" s="180">
        <v>4.0424926567406052</v>
      </c>
      <c r="P53" s="180">
        <v>2.9739035754076775</v>
      </c>
      <c r="Q53" s="180">
        <v>0.40324116276714267</v>
      </c>
      <c r="R53" s="180">
        <v>0.10081029069178567</v>
      </c>
      <c r="S53" s="180">
        <v>0.8</v>
      </c>
      <c r="T53" s="180">
        <v>99.533015294236804</v>
      </c>
      <c r="U53" s="119">
        <f t="shared" si="6"/>
        <v>7.0163962321482831</v>
      </c>
      <c r="V53" s="180"/>
      <c r="W53" s="181">
        <v>84</v>
      </c>
      <c r="X53" s="181">
        <v>58</v>
      </c>
      <c r="Y53" s="181">
        <v>980</v>
      </c>
      <c r="Z53" s="181">
        <v>22</v>
      </c>
      <c r="AA53" s="181">
        <v>214</v>
      </c>
      <c r="AB53" s="181">
        <v>12</v>
      </c>
      <c r="AC53" s="181">
        <v>16</v>
      </c>
      <c r="AD53" s="181">
        <v>7</v>
      </c>
      <c r="AE53" s="181">
        <v>1540</v>
      </c>
      <c r="AF53" s="181">
        <v>49</v>
      </c>
      <c r="AG53" s="181">
        <v>90</v>
      </c>
      <c r="AH53" s="181">
        <v>57</v>
      </c>
      <c r="AI53" s="181">
        <v>38</v>
      </c>
      <c r="AJ53" s="181">
        <v>107</v>
      </c>
      <c r="AK53" s="181" t="s">
        <v>166</v>
      </c>
      <c r="AL53" s="181">
        <v>42</v>
      </c>
      <c r="AM53" s="181">
        <v>6</v>
      </c>
      <c r="AN53" s="181">
        <v>21</v>
      </c>
      <c r="AO53" s="181">
        <v>2</v>
      </c>
      <c r="AP53" s="181">
        <v>18</v>
      </c>
      <c r="AQ53" s="181">
        <v>1</v>
      </c>
      <c r="AR53" s="181"/>
      <c r="AS53" s="181"/>
      <c r="AT53" s="181"/>
      <c r="AU53" s="181"/>
      <c r="AV53" s="181"/>
      <c r="AW53" s="181"/>
      <c r="AX53" s="181"/>
      <c r="AY53" s="181"/>
      <c r="AZ53" s="181"/>
      <c r="BA53" s="181"/>
      <c r="BB53" s="181"/>
      <c r="BC53" s="181"/>
      <c r="BD53" s="181"/>
      <c r="BE53" s="181"/>
      <c r="BF53" s="181"/>
      <c r="BG53" s="181"/>
      <c r="BH53" s="181"/>
      <c r="BI53" s="181"/>
      <c r="BJ53" s="181"/>
      <c r="BK53" s="181"/>
      <c r="BL53" s="181"/>
      <c r="BM53" s="181"/>
      <c r="BN53" s="181"/>
      <c r="BO53" s="181"/>
      <c r="BP53" s="181"/>
      <c r="BQ53" s="181"/>
    </row>
    <row r="54" spans="1:69">
      <c r="A54" s="130" t="s">
        <v>934</v>
      </c>
      <c r="B54" s="130" t="s">
        <v>959</v>
      </c>
      <c r="C54" s="130" t="s">
        <v>960</v>
      </c>
      <c r="D54" s="157">
        <v>38</v>
      </c>
      <c r="E54" s="152">
        <v>17.783333333333335</v>
      </c>
      <c r="F54" s="157">
        <v>106</v>
      </c>
      <c r="G54" s="152">
        <v>46.116666666666667</v>
      </c>
      <c r="I54" s="180">
        <v>76.790000000000006</v>
      </c>
      <c r="J54" s="180">
        <v>0.18235520843898975</v>
      </c>
      <c r="K54" s="180">
        <v>12.562247692463739</v>
      </c>
      <c r="L54" s="180">
        <v>1.2967481488994828</v>
      </c>
      <c r="M54" s="180">
        <v>0.31405619231159343</v>
      </c>
      <c r="N54" s="180">
        <v>0.99282280150116642</v>
      </c>
      <c r="O54" s="180">
        <v>3.3735713561213103</v>
      </c>
      <c r="P54" s="180">
        <v>4.2650857084897043</v>
      </c>
      <c r="Q54" s="180">
        <v>8.1046759306217672E-2</v>
      </c>
      <c r="R54" s="180">
        <v>2.0261689826554418E-2</v>
      </c>
      <c r="S54" s="180">
        <v>1.29</v>
      </c>
      <c r="T54" s="180">
        <v>99.878195557358779</v>
      </c>
      <c r="U54" s="119">
        <f t="shared" si="6"/>
        <v>7.6386570646110146</v>
      </c>
      <c r="V54" s="180"/>
      <c r="W54" s="181">
        <v>51</v>
      </c>
      <c r="X54" s="181">
        <v>90</v>
      </c>
      <c r="Y54" s="181">
        <v>396</v>
      </c>
      <c r="Z54" s="181">
        <v>6</v>
      </c>
      <c r="AA54" s="181">
        <v>116</v>
      </c>
      <c r="AB54" s="181">
        <v>11</v>
      </c>
      <c r="AC54" s="181">
        <v>31</v>
      </c>
      <c r="AD54" s="181">
        <v>7</v>
      </c>
      <c r="AE54" s="181">
        <v>1540</v>
      </c>
      <c r="AF54" s="181">
        <v>38</v>
      </c>
      <c r="AG54" s="181">
        <v>58</v>
      </c>
      <c r="AH54" s="181">
        <v>39</v>
      </c>
      <c r="AI54" s="181">
        <v>14</v>
      </c>
      <c r="AJ54" s="181">
        <v>18</v>
      </c>
      <c r="AK54" s="181">
        <v>2</v>
      </c>
      <c r="AL54" s="181">
        <v>9</v>
      </c>
      <c r="AM54" s="181">
        <v>16</v>
      </c>
      <c r="AN54" s="181">
        <v>20</v>
      </c>
      <c r="AO54" s="181">
        <v>1</v>
      </c>
      <c r="AP54" s="181">
        <v>4</v>
      </c>
      <c r="AQ54" s="181">
        <v>1</v>
      </c>
    </row>
    <row r="55" spans="1:69">
      <c r="A55" s="130" t="s">
        <v>935</v>
      </c>
      <c r="B55" s="130" t="s">
        <v>562</v>
      </c>
      <c r="C55" s="130" t="s">
        <v>958</v>
      </c>
      <c r="D55" s="157">
        <v>38</v>
      </c>
      <c r="E55" s="152">
        <v>16.433333333333334</v>
      </c>
      <c r="F55" s="157">
        <v>106</v>
      </c>
      <c r="G55" s="152">
        <v>51.9</v>
      </c>
      <c r="I55" s="180">
        <v>63.2</v>
      </c>
      <c r="J55" s="180">
        <v>0.72369006325239738</v>
      </c>
      <c r="K55" s="180">
        <v>16.206580289736788</v>
      </c>
      <c r="L55" s="180">
        <v>5.6672066925117317</v>
      </c>
      <c r="M55" s="180">
        <v>1.9977922872883083</v>
      </c>
      <c r="N55" s="180">
        <v>4.1994409304223623</v>
      </c>
      <c r="O55" s="180">
        <v>3.5572934095082638</v>
      </c>
      <c r="P55" s="180">
        <v>3.9344276678228929</v>
      </c>
      <c r="Q55" s="180">
        <v>0.32617016935319321</v>
      </c>
      <c r="R55" s="180">
        <v>0.10192817792287288</v>
      </c>
      <c r="S55" s="180">
        <v>1.89</v>
      </c>
      <c r="T55" s="180">
        <v>99.914529687818785</v>
      </c>
      <c r="U55" s="119">
        <f t="shared" si="6"/>
        <v>7.4917210773311567</v>
      </c>
      <c r="V55" s="180"/>
      <c r="W55" s="181">
        <v>72</v>
      </c>
      <c r="X55" s="181">
        <v>96</v>
      </c>
      <c r="Y55" s="181">
        <v>775</v>
      </c>
      <c r="Z55" s="181">
        <v>23</v>
      </c>
      <c r="AA55" s="181">
        <v>223</v>
      </c>
      <c r="AB55" s="181">
        <v>15</v>
      </c>
      <c r="AC55" s="181">
        <v>24</v>
      </c>
      <c r="AD55" s="181">
        <v>12</v>
      </c>
      <c r="AE55" s="181">
        <v>1390</v>
      </c>
      <c r="AF55" s="181">
        <v>49</v>
      </c>
      <c r="AG55" s="181">
        <v>91</v>
      </c>
      <c r="AH55" s="181">
        <v>51</v>
      </c>
      <c r="AI55" s="181">
        <v>16</v>
      </c>
      <c r="AJ55" s="181">
        <v>86</v>
      </c>
      <c r="AK55" s="181">
        <v>4</v>
      </c>
      <c r="AL55" s="181">
        <v>19</v>
      </c>
      <c r="AM55" s="181">
        <v>9</v>
      </c>
      <c r="AN55" s="181">
        <v>19</v>
      </c>
      <c r="AO55" s="181">
        <v>3</v>
      </c>
      <c r="AP55" s="181">
        <v>12</v>
      </c>
      <c r="AQ55" s="181">
        <v>1</v>
      </c>
      <c r="AR55" s="181"/>
      <c r="AS55" s="181"/>
      <c r="AT55" s="181"/>
      <c r="AU55" s="181"/>
      <c r="AV55" s="181"/>
      <c r="AW55" s="181"/>
      <c r="AX55" s="181"/>
      <c r="AY55" s="181"/>
      <c r="AZ55" s="181"/>
      <c r="BA55" s="181"/>
      <c r="BB55" s="181"/>
      <c r="BC55" s="181"/>
      <c r="BD55" s="181"/>
      <c r="BE55" s="181"/>
      <c r="BF55" s="181"/>
      <c r="BG55" s="181"/>
      <c r="BH55" s="181"/>
      <c r="BI55" s="181"/>
      <c r="BJ55" s="181"/>
      <c r="BK55" s="181"/>
      <c r="BL55" s="181"/>
      <c r="BM55" s="181"/>
      <c r="BN55" s="181"/>
      <c r="BO55" s="181"/>
      <c r="BP55" s="181"/>
      <c r="BQ55" s="181"/>
    </row>
    <row r="56" spans="1:69">
      <c r="A56" s="148" t="s">
        <v>936</v>
      </c>
      <c r="B56" s="148" t="s">
        <v>957</v>
      </c>
      <c r="C56" s="148" t="s">
        <v>956</v>
      </c>
      <c r="D56" s="184">
        <v>38</v>
      </c>
      <c r="E56" s="185">
        <v>17.399999999999999</v>
      </c>
      <c r="F56" s="184">
        <v>106</v>
      </c>
      <c r="G56" s="185">
        <v>49.883333333333333</v>
      </c>
      <c r="H56" s="147"/>
      <c r="I56" s="186">
        <v>61.7</v>
      </c>
      <c r="J56" s="186">
        <v>0.7700041034058267</v>
      </c>
      <c r="K56" s="186">
        <v>17.145424702503075</v>
      </c>
      <c r="L56" s="186">
        <v>5.7596306934755841</v>
      </c>
      <c r="M56" s="186">
        <v>2.1354780467788261</v>
      </c>
      <c r="N56" s="186">
        <v>4.2504226508001635</v>
      </c>
      <c r="O56" s="186">
        <v>3.9834878949528103</v>
      </c>
      <c r="P56" s="186">
        <v>3.8602872384078779</v>
      </c>
      <c r="Q56" s="186">
        <v>0.3798686910135412</v>
      </c>
      <c r="R56" s="186">
        <v>9.2400492408699214E-2</v>
      </c>
      <c r="S56" s="186">
        <v>2.6</v>
      </c>
      <c r="T56" s="186">
        <v>100.07700451374642</v>
      </c>
      <c r="U56" s="119">
        <f t="shared" si="6"/>
        <v>7.8437751333606887</v>
      </c>
      <c r="V56" s="186"/>
      <c r="W56" s="187">
        <v>75</v>
      </c>
      <c r="X56" s="187">
        <v>76</v>
      </c>
      <c r="Y56" s="187">
        <v>850</v>
      </c>
      <c r="Z56" s="187">
        <v>22</v>
      </c>
      <c r="AA56" s="187">
        <v>202</v>
      </c>
      <c r="AB56" s="187">
        <v>17</v>
      </c>
      <c r="AC56" s="187">
        <v>21</v>
      </c>
      <c r="AD56" s="187">
        <v>9</v>
      </c>
      <c r="AE56" s="187">
        <v>1390</v>
      </c>
      <c r="AF56" s="187">
        <v>50</v>
      </c>
      <c r="AG56" s="187">
        <v>88</v>
      </c>
      <c r="AH56" s="187">
        <v>47</v>
      </c>
      <c r="AI56" s="187">
        <v>15</v>
      </c>
      <c r="AJ56" s="187">
        <v>86</v>
      </c>
      <c r="AK56" s="187">
        <v>4</v>
      </c>
      <c r="AL56" s="187" t="s">
        <v>837</v>
      </c>
      <c r="AM56" s="187">
        <v>9</v>
      </c>
      <c r="AN56" s="187">
        <v>21</v>
      </c>
      <c r="AO56" s="187">
        <v>2</v>
      </c>
      <c r="AP56" s="187">
        <v>5</v>
      </c>
      <c r="AQ56" s="187">
        <v>1</v>
      </c>
      <c r="AR56" s="181"/>
      <c r="AS56" s="181"/>
      <c r="AT56" s="181"/>
      <c r="AU56" s="181"/>
      <c r="AV56" s="181"/>
      <c r="AW56" s="181"/>
      <c r="AX56" s="181"/>
      <c r="AY56" s="181"/>
      <c r="AZ56" s="181"/>
      <c r="BA56" s="181"/>
      <c r="BB56" s="181"/>
      <c r="BC56" s="181"/>
      <c r="BD56" s="181"/>
      <c r="BE56" s="181"/>
      <c r="BF56" s="181"/>
      <c r="BG56" s="181"/>
      <c r="BH56" s="181"/>
      <c r="BI56" s="181"/>
      <c r="BJ56" s="181"/>
      <c r="BK56" s="181"/>
      <c r="BL56" s="181"/>
      <c r="BM56" s="181"/>
      <c r="BN56" s="181"/>
      <c r="BO56" s="181"/>
      <c r="BP56" s="181"/>
      <c r="BQ56" s="181"/>
    </row>
    <row r="57" spans="1:69">
      <c r="A57" s="50" t="s">
        <v>979</v>
      </c>
      <c r="B57" s="147"/>
      <c r="C57" s="147"/>
      <c r="D57" s="147"/>
      <c r="E57" s="147"/>
      <c r="F57" s="147"/>
      <c r="G57" s="147"/>
      <c r="H57" s="147"/>
      <c r="I57" s="178" t="s">
        <v>1032</v>
      </c>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47"/>
      <c r="AN57" s="147"/>
      <c r="AO57" s="147"/>
      <c r="AP57" s="147"/>
      <c r="AQ57" s="147"/>
    </row>
  </sheetData>
  <mergeCells count="2">
    <mergeCell ref="D3:E3"/>
    <mergeCell ref="F3:G3"/>
  </mergeCells>
  <pageMargins left="0.25" right="0.25" top="0.75" bottom="0.75" header="0.5" footer="0.5"/>
  <pageSetup scale="53" orientation="landscape" horizontalDpi="4294967292" verticalDpi="4294967292"/>
  <headerFooter>
    <oddFooter>&amp;L&amp;K000000&amp;D&amp;C&amp;K000000&amp;Z&amp;F</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2A. BLVC</vt:lpstr>
      <vt:lpstr>2B. Baughman</vt:lpstr>
      <vt:lpstr>2C. Summer Coon</vt:lpstr>
      <vt:lpstr>2D. Tracy Volc</vt:lpstr>
      <vt:lpstr>2E. Jacks Cr</vt:lpstr>
      <vt:lpstr>2F. Platoro Conejos</vt:lpstr>
      <vt:lpstr>2G. Rawley &amp; BZT</vt:lpstr>
      <vt:lpstr>2H. BZ caldera fill &amp; intrusion</vt:lpstr>
      <vt:lpstr>2I. Other NE</vt:lpstr>
      <vt:lpstr>2J. West SJ</vt:lpstr>
      <vt:lpstr>Graphs</vt:lpstr>
      <vt:lpstr>Sheet1</vt:lpstr>
      <vt:lpstr>'2A. BLVC'!Print_Area</vt:lpstr>
      <vt:lpstr>'2B. Baughman'!Print_Area</vt:lpstr>
      <vt:lpstr>'2C. Summer Coon'!Print_Area</vt:lpstr>
      <vt:lpstr>'2D. Tracy Volc'!Print_Area</vt:lpstr>
      <vt:lpstr>'2E. Jacks Cr'!Print_Area</vt:lpstr>
      <vt:lpstr>'2G. Rawley &amp; BZT'!Print_Area</vt:lpstr>
      <vt:lpstr>'2J. West SJ'!Print_Area</vt:lpstr>
      <vt:lpstr>Graphs!Print_Area</vt:lpstr>
      <vt:lpstr>'2C. Summer Coon'!Print_Titles</vt:lpstr>
      <vt:lpstr>'2G. Rawley &amp; BZT'!Print_Titles</vt:lpstr>
      <vt:lpstr>'2H. BZ caldera fill &amp; intrusion'!Print_Titles</vt:lpstr>
      <vt:lpstr>'2J. West SJ'!Print_Titles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Gina Harlow</cp:lastModifiedBy>
  <cp:lastPrinted>2023-08-23T03:56:22Z</cp:lastPrinted>
  <dcterms:created xsi:type="dcterms:W3CDTF">2019-05-09T17:23:24Z</dcterms:created>
  <dcterms:modified xsi:type="dcterms:W3CDTF">2023-10-26T16:50:43Z</dcterms:modified>
</cp:coreProperties>
</file>