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mdda\Desktop\Yuh_Simcoe\"/>
    </mc:Choice>
  </mc:AlternateContent>
  <xr:revisionPtr revIDLastSave="0" documentId="8_{7E1E66A2-FF2E-4AB3-B828-B0D6EF2A1366}" xr6:coauthVersionLast="47" xr6:coauthVersionMax="47" xr10:uidLastSave="{00000000-0000-0000-0000-000000000000}"/>
  <bookViews>
    <workbookView xWindow="-120" yWindow="-120" windowWidth="29040" windowHeight="15720" xr2:uid="{3B2471F6-A681-4E62-92EA-EAC1E4EE8B1C}"/>
  </bookViews>
  <sheets>
    <sheet name="Table S7" sheetId="1" r:id="rId1"/>
  </sheet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N50" i="1" l="1"/>
  <c r="AM50" i="1"/>
  <c r="AL50" i="1"/>
  <c r="AF50" i="1"/>
  <c r="AE50" i="1"/>
  <c r="AB50" i="1"/>
  <c r="AA50" i="1"/>
  <c r="Z50" i="1"/>
  <c r="X50" i="1"/>
  <c r="AJ50" i="1" s="1"/>
  <c r="W50" i="1"/>
  <c r="V50" i="1"/>
  <c r="AH50" i="1" s="1"/>
  <c r="T50" i="1"/>
  <c r="S50" i="1"/>
  <c r="AL49" i="1"/>
  <c r="AJ49" i="1"/>
  <c r="AI49" i="1"/>
  <c r="AH49" i="1"/>
  <c r="AB49" i="1"/>
  <c r="AA49" i="1"/>
  <c r="AM49" i="1" s="1"/>
  <c r="Z49" i="1"/>
  <c r="X49" i="1"/>
  <c r="W49" i="1"/>
  <c r="V49" i="1"/>
  <c r="T49" i="1"/>
  <c r="S49" i="1"/>
  <c r="AE49" i="1" s="1"/>
  <c r="AN48" i="1"/>
  <c r="AM48" i="1"/>
  <c r="AI48" i="1"/>
  <c r="AF48" i="1"/>
  <c r="AE48" i="1"/>
  <c r="AB48" i="1"/>
  <c r="AA48" i="1"/>
  <c r="Z48" i="1"/>
  <c r="AL48" i="1" s="1"/>
  <c r="X48" i="1"/>
  <c r="AJ48" i="1" s="1"/>
  <c r="W48" i="1"/>
  <c r="V48" i="1"/>
  <c r="T48" i="1"/>
  <c r="S48" i="1"/>
  <c r="AN47" i="1"/>
  <c r="AL47" i="1"/>
  <c r="AJ47" i="1"/>
  <c r="AF47" i="1"/>
  <c r="AB47" i="1"/>
  <c r="AA47" i="1"/>
  <c r="Z47" i="1"/>
  <c r="X47" i="1"/>
  <c r="W47" i="1"/>
  <c r="AI47" i="1" s="1"/>
  <c r="V47" i="1"/>
  <c r="T47" i="1"/>
  <c r="S47" i="1"/>
  <c r="AI46" i="1"/>
  <c r="AH46" i="1"/>
  <c r="AB46" i="1"/>
  <c r="AA46" i="1"/>
  <c r="Z46" i="1"/>
  <c r="AL46" i="1" s="1"/>
  <c r="X46" i="1"/>
  <c r="W46" i="1"/>
  <c r="V46" i="1"/>
  <c r="T46" i="1"/>
  <c r="AF46" i="1" s="1"/>
  <c r="S46" i="1"/>
  <c r="AN45" i="1"/>
  <c r="AM45" i="1"/>
  <c r="AL45" i="1"/>
  <c r="AH45" i="1"/>
  <c r="AF45" i="1"/>
  <c r="AE45" i="1"/>
  <c r="AB45" i="1"/>
  <c r="AA45" i="1"/>
  <c r="Z45" i="1"/>
  <c r="X45" i="1"/>
  <c r="AJ45" i="1" s="1"/>
  <c r="W45" i="1"/>
  <c r="V45" i="1"/>
  <c r="T45" i="1"/>
  <c r="S45" i="1"/>
  <c r="AM44" i="1"/>
  <c r="AJ44" i="1"/>
  <c r="AI44" i="1"/>
  <c r="AE44" i="1"/>
  <c r="AB44" i="1"/>
  <c r="AA44" i="1"/>
  <c r="Z44" i="1"/>
  <c r="AL44" i="1" s="1"/>
  <c r="X44" i="1"/>
  <c r="W44" i="1"/>
  <c r="V44" i="1"/>
  <c r="AH44" i="1" s="1"/>
  <c r="T44" i="1"/>
  <c r="S44" i="1"/>
  <c r="AN43" i="1"/>
  <c r="AJ43" i="1"/>
  <c r="AI43" i="1"/>
  <c r="AH43" i="1"/>
  <c r="AF43" i="1"/>
  <c r="AB43" i="1"/>
  <c r="AA43" i="1"/>
  <c r="AM43" i="1" s="1"/>
  <c r="Z43" i="1"/>
  <c r="AL43" i="1" s="1"/>
  <c r="X43" i="1"/>
  <c r="W43" i="1"/>
  <c r="V43" i="1"/>
  <c r="T43" i="1"/>
  <c r="S43" i="1"/>
  <c r="AN42" i="1"/>
  <c r="AM42" i="1"/>
  <c r="AE42" i="1"/>
  <c r="AB42" i="1"/>
  <c r="AA42" i="1"/>
  <c r="Z42" i="1"/>
  <c r="X42" i="1"/>
  <c r="W42" i="1"/>
  <c r="AI42" i="1" s="1"/>
  <c r="V42" i="1"/>
  <c r="T42" i="1"/>
  <c r="S42" i="1"/>
  <c r="AL41" i="1"/>
  <c r="AJ41" i="1"/>
  <c r="AH41" i="1"/>
  <c r="AB41" i="1"/>
  <c r="AA41" i="1"/>
  <c r="Z41" i="1"/>
  <c r="X41" i="1"/>
  <c r="W41" i="1"/>
  <c r="V41" i="1"/>
  <c r="T41" i="1"/>
  <c r="AF41" i="1" s="1"/>
  <c r="S41" i="1"/>
  <c r="AM40" i="1"/>
  <c r="AI40" i="1"/>
  <c r="AE40" i="1"/>
  <c r="AB40" i="1"/>
  <c r="AA40" i="1"/>
  <c r="Z40" i="1"/>
  <c r="AL40" i="1" s="1"/>
  <c r="X40" i="1"/>
  <c r="W40" i="1"/>
  <c r="V40" i="1"/>
  <c r="T40" i="1"/>
  <c r="S40" i="1"/>
  <c r="AN39" i="1"/>
  <c r="AM39" i="1"/>
  <c r="AL39" i="1"/>
  <c r="AJ39" i="1"/>
  <c r="AF39" i="1"/>
  <c r="AB39" i="1"/>
  <c r="AA39" i="1"/>
  <c r="Z39" i="1"/>
  <c r="X39" i="1"/>
  <c r="W39" i="1"/>
  <c r="AI39" i="1" s="1"/>
  <c r="V39" i="1"/>
  <c r="T39" i="1"/>
  <c r="S39" i="1"/>
  <c r="AI38" i="1"/>
  <c r="AB38" i="1"/>
  <c r="AA38" i="1"/>
  <c r="Z38" i="1"/>
  <c r="X38" i="1"/>
  <c r="W38" i="1"/>
  <c r="V38" i="1"/>
  <c r="T38" i="1"/>
  <c r="AF38" i="1" s="1"/>
  <c r="S38" i="1"/>
  <c r="AE38" i="1" s="1"/>
  <c r="AN37" i="1"/>
  <c r="AL37" i="1"/>
  <c r="AH37" i="1"/>
  <c r="AF37" i="1"/>
  <c r="AB37" i="1"/>
  <c r="AA37" i="1"/>
  <c r="Z37" i="1"/>
  <c r="X37" i="1"/>
  <c r="AJ37" i="1" s="1"/>
  <c r="W37" i="1"/>
  <c r="V37" i="1"/>
  <c r="T37" i="1"/>
  <c r="S37" i="1"/>
  <c r="AM36" i="1"/>
  <c r="AI36" i="1"/>
  <c r="AE36" i="1"/>
  <c r="AB36" i="1"/>
  <c r="AA36" i="1"/>
  <c r="Z36" i="1"/>
  <c r="X36" i="1"/>
  <c r="W36" i="1"/>
  <c r="V36" i="1"/>
  <c r="AH36" i="1" s="1"/>
  <c r="T36" i="1"/>
  <c r="S36" i="1"/>
  <c r="AN35" i="1"/>
  <c r="AJ35" i="1"/>
  <c r="AH35" i="1"/>
  <c r="AF35" i="1"/>
  <c r="AB35" i="1"/>
  <c r="AA35" i="1"/>
  <c r="Z35" i="1"/>
  <c r="X35" i="1"/>
  <c r="W35" i="1"/>
  <c r="V35" i="1"/>
  <c r="T35" i="1"/>
  <c r="S35" i="1"/>
  <c r="AE35" i="1" s="1"/>
  <c r="AM34" i="1"/>
  <c r="AE34" i="1"/>
  <c r="AB34" i="1"/>
  <c r="AA34" i="1"/>
  <c r="Z34" i="1"/>
  <c r="X34" i="1"/>
  <c r="AJ34" i="1" s="1"/>
  <c r="W34" i="1"/>
  <c r="AI34" i="1" s="1"/>
  <c r="V34" i="1"/>
  <c r="T34" i="1"/>
  <c r="S34" i="1"/>
  <c r="AL33" i="1"/>
  <c r="AJ33" i="1"/>
  <c r="AH33" i="1"/>
  <c r="AB33" i="1"/>
  <c r="AN33" i="1" s="1"/>
  <c r="AA33" i="1"/>
  <c r="Z33" i="1"/>
  <c r="X33" i="1"/>
  <c r="W33" i="1"/>
  <c r="V33" i="1"/>
  <c r="T33" i="1"/>
  <c r="S33" i="1"/>
  <c r="AN32" i="1"/>
  <c r="AM32" i="1"/>
  <c r="AL32" i="1"/>
  <c r="AJ32" i="1"/>
  <c r="AF32" i="1"/>
  <c r="AE32" i="1"/>
  <c r="AB32" i="1"/>
  <c r="AA32" i="1"/>
  <c r="Z32" i="1"/>
  <c r="X32" i="1"/>
  <c r="W32" i="1"/>
  <c r="AI32" i="1" s="1"/>
  <c r="V32" i="1"/>
  <c r="T32" i="1"/>
  <c r="S32" i="1"/>
  <c r="AJ31" i="1"/>
  <c r="AI31" i="1"/>
  <c r="AH31" i="1"/>
  <c r="AB31" i="1"/>
  <c r="AA31" i="1"/>
  <c r="Z31" i="1"/>
  <c r="X31" i="1"/>
  <c r="W31" i="1"/>
  <c r="V31" i="1"/>
  <c r="T31" i="1"/>
  <c r="AF31" i="1" s="1"/>
  <c r="S31" i="1"/>
  <c r="AE31" i="1" s="1"/>
  <c r="AN30" i="1"/>
  <c r="AM30" i="1"/>
  <c r="AL30" i="1"/>
  <c r="AH30" i="1"/>
  <c r="AF30" i="1"/>
  <c r="AE30" i="1"/>
  <c r="AB30" i="1"/>
  <c r="AA30" i="1"/>
  <c r="Z30" i="1"/>
  <c r="X30" i="1"/>
  <c r="AJ30" i="1" s="1"/>
  <c r="W30" i="1"/>
  <c r="V30" i="1"/>
  <c r="T30" i="1"/>
  <c r="S30" i="1"/>
  <c r="AM29" i="1"/>
  <c r="AJ29" i="1"/>
  <c r="AI29" i="1"/>
  <c r="AE29" i="1"/>
  <c r="AC29" i="1"/>
  <c r="AB29" i="1"/>
  <c r="AA29" i="1"/>
  <c r="Z29" i="1"/>
  <c r="X29" i="1"/>
  <c r="W29" i="1"/>
  <c r="V29" i="1"/>
  <c r="AH29" i="1" s="1"/>
  <c r="T29" i="1"/>
  <c r="S29" i="1"/>
  <c r="AN28" i="1"/>
  <c r="AJ28" i="1"/>
  <c r="AI28" i="1"/>
  <c r="AH28" i="1"/>
  <c r="AF28" i="1"/>
  <c r="AB28" i="1"/>
  <c r="AA28" i="1"/>
  <c r="AM28" i="1" s="1"/>
  <c r="Z28" i="1"/>
  <c r="AL28" i="1" s="1"/>
  <c r="X28" i="1"/>
  <c r="W28" i="1"/>
  <c r="V28" i="1"/>
  <c r="T28" i="1"/>
  <c r="S28" i="1"/>
  <c r="AE28" i="1" s="1"/>
  <c r="AN27" i="1"/>
  <c r="AM27" i="1"/>
  <c r="AF27" i="1"/>
  <c r="AE27" i="1"/>
  <c r="AB27" i="1"/>
  <c r="AA27" i="1"/>
  <c r="Z27" i="1"/>
  <c r="AL27" i="1" s="1"/>
  <c r="X27" i="1"/>
  <c r="AJ27" i="1" s="1"/>
  <c r="W27" i="1"/>
  <c r="V27" i="1"/>
  <c r="T27" i="1"/>
  <c r="S27" i="1"/>
  <c r="AL26" i="1"/>
  <c r="AJ26" i="1"/>
  <c r="AE26" i="1"/>
  <c r="AB26" i="1"/>
  <c r="AN26" i="1" s="1"/>
  <c r="AA26" i="1"/>
  <c r="Z26" i="1"/>
  <c r="X26" i="1"/>
  <c r="W26" i="1"/>
  <c r="AI26" i="1" s="1"/>
  <c r="V26" i="1"/>
  <c r="T26" i="1"/>
  <c r="AF26" i="1" s="1"/>
  <c r="S26" i="1"/>
  <c r="AM25" i="1"/>
  <c r="AI25" i="1"/>
  <c r="AH25" i="1"/>
  <c r="AB25" i="1"/>
  <c r="AN25" i="1" s="1"/>
  <c r="AA25" i="1"/>
  <c r="Z25" i="1"/>
  <c r="AL25" i="1" s="1"/>
  <c r="X25" i="1"/>
  <c r="W25" i="1"/>
  <c r="V25" i="1"/>
  <c r="T25" i="1"/>
  <c r="AF25" i="1" s="1"/>
  <c r="S25" i="1"/>
  <c r="AE25" i="1" s="1"/>
  <c r="AN24" i="1"/>
  <c r="AJ24" i="1"/>
  <c r="AF24" i="1"/>
  <c r="AB24" i="1"/>
  <c r="AA24" i="1"/>
  <c r="Z24" i="1"/>
  <c r="X24" i="1"/>
  <c r="W24" i="1"/>
  <c r="AI24" i="1" s="1"/>
  <c r="V24" i="1"/>
  <c r="T24" i="1"/>
  <c r="S24" i="1"/>
  <c r="AE24" i="1" s="1"/>
  <c r="AL23" i="1"/>
  <c r="AI23" i="1"/>
  <c r="AF23" i="1"/>
  <c r="AB23" i="1"/>
  <c r="AN23" i="1" s="1"/>
  <c r="AA23" i="1"/>
  <c r="Z23" i="1"/>
  <c r="X23" i="1"/>
  <c r="AJ23" i="1" s="1"/>
  <c r="W23" i="1"/>
  <c r="V23" i="1"/>
  <c r="AH23" i="1" s="1"/>
  <c r="U23" i="1"/>
  <c r="T23" i="1"/>
  <c r="S23" i="1"/>
  <c r="AE23" i="1" s="1"/>
  <c r="AN22" i="1"/>
  <c r="AH22" i="1"/>
  <c r="AF22" i="1"/>
  <c r="AB22" i="1"/>
  <c r="AA22" i="1"/>
  <c r="AM22" i="1" s="1"/>
  <c r="Z22" i="1"/>
  <c r="X22" i="1"/>
  <c r="AJ22" i="1" s="1"/>
  <c r="W22" i="1"/>
  <c r="V22" i="1"/>
  <c r="T22" i="1"/>
  <c r="S22" i="1"/>
  <c r="AE22" i="1" s="1"/>
  <c r="AM21" i="1"/>
  <c r="AL21" i="1"/>
  <c r="AE21" i="1"/>
  <c r="AB21" i="1"/>
  <c r="AA21" i="1"/>
  <c r="Z21" i="1"/>
  <c r="X21" i="1"/>
  <c r="AJ21" i="1" s="1"/>
  <c r="W21" i="1"/>
  <c r="V21" i="1"/>
  <c r="AH21" i="1" s="1"/>
  <c r="T21" i="1"/>
  <c r="S21" i="1"/>
  <c r="AJ20" i="1"/>
  <c r="AI20" i="1"/>
  <c r="AH20" i="1"/>
  <c r="AB20" i="1"/>
  <c r="AA20" i="1"/>
  <c r="AM20" i="1" s="1"/>
  <c r="Z20" i="1"/>
  <c r="X20" i="1"/>
  <c r="W20" i="1"/>
  <c r="V20" i="1"/>
  <c r="T20" i="1"/>
  <c r="S20" i="1"/>
  <c r="AE20" i="1" s="1"/>
  <c r="AN19" i="1"/>
  <c r="AM19" i="1"/>
  <c r="AH19" i="1"/>
  <c r="AF19" i="1"/>
  <c r="AE19" i="1"/>
  <c r="AB19" i="1"/>
  <c r="AA19" i="1"/>
  <c r="Z19" i="1"/>
  <c r="AL19" i="1" s="1"/>
  <c r="X19" i="1"/>
  <c r="AJ19" i="1" s="1"/>
  <c r="W19" i="1"/>
  <c r="V19" i="1"/>
  <c r="T19" i="1"/>
  <c r="S19" i="1"/>
  <c r="AN18" i="1"/>
  <c r="AL18" i="1"/>
  <c r="AJ18" i="1"/>
  <c r="AB18" i="1"/>
  <c r="AA18" i="1"/>
  <c r="Z18" i="1"/>
  <c r="X18" i="1"/>
  <c r="W18" i="1"/>
  <c r="V18" i="1"/>
  <c r="T18" i="1"/>
  <c r="AF18" i="1" s="1"/>
  <c r="S18" i="1"/>
  <c r="AI17" i="1"/>
  <c r="AH17" i="1"/>
  <c r="AB17" i="1"/>
  <c r="AA17" i="1"/>
  <c r="Z17" i="1"/>
  <c r="AL17" i="1" s="1"/>
  <c r="X17" i="1"/>
  <c r="W17" i="1"/>
  <c r="V17" i="1"/>
  <c r="T17" i="1"/>
  <c r="AF17" i="1" s="1"/>
  <c r="S17" i="1"/>
  <c r="AM16" i="1"/>
  <c r="AL16" i="1"/>
  <c r="AH16" i="1"/>
  <c r="AE16" i="1"/>
  <c r="AB16" i="1"/>
  <c r="AA16" i="1"/>
  <c r="Z16" i="1"/>
  <c r="X16" i="1"/>
  <c r="W16" i="1"/>
  <c r="AI16" i="1" s="1"/>
  <c r="V16" i="1"/>
  <c r="T16" i="1"/>
  <c r="S16" i="1"/>
  <c r="AM15" i="1"/>
  <c r="AL15" i="1"/>
  <c r="AE15" i="1"/>
  <c r="AB15" i="1"/>
  <c r="AN15" i="1" s="1"/>
  <c r="AA15" i="1"/>
  <c r="Z15" i="1"/>
  <c r="X15" i="1"/>
  <c r="W15" i="1"/>
  <c r="V15" i="1"/>
  <c r="T15" i="1"/>
  <c r="AF15" i="1" s="1"/>
  <c r="S15" i="1"/>
  <c r="AL14" i="1"/>
  <c r="AJ14" i="1"/>
  <c r="AI14" i="1"/>
  <c r="AH14" i="1"/>
  <c r="AC14" i="1"/>
  <c r="AO14" i="1" s="1"/>
  <c r="AB14" i="1"/>
  <c r="AA14" i="1"/>
  <c r="AM14" i="1" s="1"/>
  <c r="Z14" i="1"/>
  <c r="X14" i="1"/>
  <c r="W14" i="1"/>
  <c r="V14" i="1"/>
  <c r="T14" i="1"/>
  <c r="S14" i="1"/>
  <c r="AE14" i="1" s="1"/>
  <c r="AN13" i="1"/>
  <c r="AM13" i="1"/>
  <c r="AI13" i="1"/>
  <c r="AF13" i="1"/>
  <c r="AE13" i="1"/>
  <c r="AB13" i="1"/>
  <c r="AA13" i="1"/>
  <c r="Z13" i="1"/>
  <c r="AL13" i="1" s="1"/>
  <c r="Y13" i="1"/>
  <c r="X13" i="1"/>
  <c r="AJ13" i="1" s="1"/>
  <c r="W13" i="1"/>
  <c r="V13" i="1"/>
  <c r="T13" i="1"/>
  <c r="S13" i="1"/>
  <c r="AN12" i="1"/>
  <c r="AL12" i="1"/>
  <c r="AJ12" i="1"/>
  <c r="AF12" i="1"/>
  <c r="AB12" i="1"/>
  <c r="AA12" i="1"/>
  <c r="AM12" i="1" s="1"/>
  <c r="Z12" i="1"/>
  <c r="X12" i="1"/>
  <c r="W12" i="1"/>
  <c r="AI12" i="1" s="1"/>
  <c r="V12" i="1"/>
  <c r="T12" i="1"/>
  <c r="S12" i="1"/>
  <c r="AI11" i="1"/>
  <c r="AH11" i="1"/>
  <c r="AB11" i="1"/>
  <c r="AN11" i="1" s="1"/>
  <c r="AA11" i="1"/>
  <c r="AM11" i="1" s="1"/>
  <c r="Z11" i="1"/>
  <c r="X11" i="1"/>
  <c r="AJ11" i="1" s="1"/>
  <c r="W11" i="1"/>
  <c r="V11" i="1"/>
  <c r="T11" i="1"/>
  <c r="AF11" i="1" s="1"/>
  <c r="S11" i="1"/>
  <c r="AE11" i="1" s="1"/>
  <c r="AN10" i="1"/>
  <c r="AM10" i="1"/>
  <c r="AL10" i="1"/>
  <c r="AH10" i="1"/>
  <c r="AF10" i="1"/>
  <c r="AE10" i="1"/>
  <c r="AC10" i="1"/>
  <c r="AB10" i="1"/>
  <c r="AA10" i="1"/>
  <c r="Z10" i="1"/>
  <c r="Y10" i="1"/>
  <c r="AK10" i="1" s="1"/>
  <c r="X10" i="1"/>
  <c r="AJ10" i="1" s="1"/>
  <c r="W10" i="1"/>
  <c r="V10" i="1"/>
  <c r="T10" i="1"/>
  <c r="S10" i="1"/>
  <c r="AM9" i="1"/>
  <c r="AJ9" i="1"/>
  <c r="AI9" i="1"/>
  <c r="AE9" i="1"/>
  <c r="AC9" i="1"/>
  <c r="AO9" i="1" s="1"/>
  <c r="AB9" i="1"/>
  <c r="AA9" i="1"/>
  <c r="Z9" i="1"/>
  <c r="X9" i="1"/>
  <c r="W9" i="1"/>
  <c r="V9" i="1"/>
  <c r="AH9" i="1" s="1"/>
  <c r="U9" i="1"/>
  <c r="AG9" i="1" s="1"/>
  <c r="T9" i="1"/>
  <c r="S9" i="1"/>
  <c r="AN8" i="1"/>
  <c r="AJ8" i="1"/>
  <c r="AH8" i="1"/>
  <c r="AF8" i="1"/>
  <c r="AB8" i="1"/>
  <c r="AA8" i="1"/>
  <c r="AM8" i="1" s="1"/>
  <c r="Z8" i="1"/>
  <c r="AL8" i="1" s="1"/>
  <c r="X8" i="1"/>
  <c r="W8" i="1"/>
  <c r="AI8" i="1" s="1"/>
  <c r="V8" i="1"/>
  <c r="T8" i="1"/>
  <c r="S8" i="1"/>
  <c r="AE8" i="1" s="1"/>
  <c r="AN7" i="1"/>
  <c r="AM7" i="1"/>
  <c r="AL7" i="1"/>
  <c r="AE7" i="1"/>
  <c r="AB7" i="1"/>
  <c r="AA7" i="1"/>
  <c r="Z7" i="1"/>
  <c r="X7" i="1"/>
  <c r="AJ7" i="1" s="1"/>
  <c r="W7" i="1"/>
  <c r="AI7" i="1" s="1"/>
  <c r="V7" i="1"/>
  <c r="T7" i="1"/>
  <c r="AF7" i="1" s="1"/>
  <c r="S7" i="1"/>
  <c r="AL6" i="1"/>
  <c r="AJ6" i="1"/>
  <c r="AI6" i="1"/>
  <c r="AH6" i="1"/>
  <c r="AC6" i="1"/>
  <c r="AO6" i="1" s="1"/>
  <c r="AB6" i="1"/>
  <c r="AN6" i="1" s="1"/>
  <c r="AA6" i="1"/>
  <c r="Z6" i="1"/>
  <c r="X6" i="1"/>
  <c r="W6" i="1"/>
  <c r="V6" i="1"/>
  <c r="U6" i="1"/>
  <c r="AG6" i="1" s="1"/>
  <c r="T6" i="1"/>
  <c r="AF6" i="1" s="1"/>
  <c r="S6" i="1"/>
  <c r="AN5" i="1"/>
  <c r="AM5" i="1"/>
  <c r="AI5" i="1"/>
  <c r="AF5" i="1"/>
  <c r="AB5" i="1"/>
  <c r="AA5" i="1"/>
  <c r="Z5" i="1"/>
  <c r="AL5" i="1" s="1"/>
  <c r="Y5" i="1"/>
  <c r="AK5" i="1" s="1"/>
  <c r="X5" i="1"/>
  <c r="AJ5" i="1" s="1"/>
  <c r="W5" i="1"/>
  <c r="V5" i="1"/>
  <c r="T5" i="1"/>
  <c r="S5" i="1"/>
  <c r="BD4" i="1"/>
  <c r="BC4" i="1"/>
  <c r="BB4" i="1"/>
  <c r="BA4" i="1"/>
  <c r="AZ4" i="1"/>
  <c r="AY4" i="1"/>
  <c r="AX4" i="1"/>
  <c r="AW4" i="1"/>
  <c r="AV4" i="1"/>
  <c r="AU4" i="1"/>
  <c r="AT4" i="1"/>
  <c r="AS4" i="1"/>
  <c r="P4" i="1"/>
  <c r="O4" i="1"/>
  <c r="N4" i="1"/>
  <c r="AC3" i="1"/>
  <c r="AC45" i="1" s="1"/>
  <c r="Y3" i="1"/>
  <c r="Y17" i="1" s="1"/>
  <c r="U3" i="1"/>
  <c r="U45" i="1" s="1"/>
  <c r="AO45" i="1" l="1"/>
  <c r="AG45" i="1"/>
  <c r="AK17" i="1"/>
  <c r="AF9" i="1"/>
  <c r="AE6" i="1"/>
  <c r="AM6" i="1"/>
  <c r="AL11" i="1"/>
  <c r="AK13" i="1"/>
  <c r="AJ15" i="1"/>
  <c r="AE17" i="1"/>
  <c r="AN17" i="1"/>
  <c r="AM18" i="1"/>
  <c r="AN9" i="1"/>
  <c r="AI10" i="1"/>
  <c r="Y14" i="1"/>
  <c r="Y27" i="1"/>
  <c r="AN29" i="1"/>
  <c r="AG23" i="1"/>
  <c r="Y8" i="1"/>
  <c r="AE12" i="1"/>
  <c r="AF14" i="1"/>
  <c r="AN14" i="1"/>
  <c r="AC21" i="1"/>
  <c r="AN31" i="1"/>
  <c r="AC37" i="1"/>
  <c r="AM41" i="1"/>
  <c r="AH24" i="1"/>
  <c r="AO29" i="1"/>
  <c r="U14" i="1"/>
  <c r="AI18" i="1"/>
  <c r="AI19" i="1"/>
  <c r="AF20" i="1"/>
  <c r="AF21" i="1"/>
  <c r="AL24" i="1"/>
  <c r="U30" i="1"/>
  <c r="AE5" i="1"/>
  <c r="AJ16" i="1"/>
  <c r="AN20" i="1"/>
  <c r="U48" i="1"/>
  <c r="U40" i="1"/>
  <c r="U43" i="1"/>
  <c r="U35" i="1"/>
  <c r="U46" i="1"/>
  <c r="U38" i="1"/>
  <c r="U47" i="1"/>
  <c r="U50" i="1"/>
  <c r="U42" i="1"/>
  <c r="U34" i="1"/>
  <c r="U39" i="1"/>
  <c r="U25" i="1"/>
  <c r="U28" i="1"/>
  <c r="U41" i="1"/>
  <c r="U31" i="1"/>
  <c r="U33" i="1"/>
  <c r="U27" i="1"/>
  <c r="U49" i="1"/>
  <c r="U36" i="1"/>
  <c r="U24" i="1"/>
  <c r="U19" i="1"/>
  <c r="U22" i="1"/>
  <c r="U29" i="1"/>
  <c r="U17" i="1"/>
  <c r="U37" i="1"/>
  <c r="U18" i="1"/>
  <c r="U13" i="1"/>
  <c r="U5" i="1"/>
  <c r="U8" i="1"/>
  <c r="U32" i="1"/>
  <c r="U20" i="1"/>
  <c r="U11" i="1"/>
  <c r="U12" i="1"/>
  <c r="U26" i="1"/>
  <c r="U21" i="1"/>
  <c r="U16" i="1"/>
  <c r="U15" i="1"/>
  <c r="U7" i="1"/>
  <c r="Y44" i="1"/>
  <c r="Y36" i="1"/>
  <c r="Y47" i="1"/>
  <c r="Y39" i="1"/>
  <c r="Y50" i="1"/>
  <c r="Y42" i="1"/>
  <c r="Y34" i="1"/>
  <c r="Y46" i="1"/>
  <c r="Y38" i="1"/>
  <c r="Y49" i="1"/>
  <c r="Y37" i="1"/>
  <c r="Y29" i="1"/>
  <c r="Y48" i="1"/>
  <c r="Y40" i="1"/>
  <c r="Y32" i="1"/>
  <c r="Y24" i="1"/>
  <c r="Y43" i="1"/>
  <c r="Y33" i="1"/>
  <c r="Y41" i="1"/>
  <c r="Y35" i="1"/>
  <c r="Y31" i="1"/>
  <c r="Y23" i="1"/>
  <c r="Y28" i="1"/>
  <c r="Y18" i="1"/>
  <c r="Y45" i="1"/>
  <c r="Y30" i="1"/>
  <c r="Y25" i="1"/>
  <c r="Y21" i="1"/>
  <c r="Y22" i="1"/>
  <c r="Y9" i="1"/>
  <c r="Y12" i="1"/>
  <c r="Y26" i="1"/>
  <c r="Y19" i="1"/>
  <c r="Y16" i="1"/>
  <c r="Y15" i="1"/>
  <c r="Y7" i="1"/>
  <c r="Y20" i="1"/>
  <c r="Y11" i="1"/>
  <c r="AC48" i="1"/>
  <c r="AC40" i="1"/>
  <c r="AC43" i="1"/>
  <c r="AC35" i="1"/>
  <c r="AC46" i="1"/>
  <c r="AC38" i="1"/>
  <c r="AC47" i="1"/>
  <c r="AC50" i="1"/>
  <c r="AC42" i="1"/>
  <c r="AC34" i="1"/>
  <c r="AC36" i="1"/>
  <c r="AC25" i="1"/>
  <c r="AC39" i="1"/>
  <c r="AC28" i="1"/>
  <c r="AC41" i="1"/>
  <c r="AC31" i="1"/>
  <c r="AC33" i="1"/>
  <c r="AC27" i="1"/>
  <c r="AC32" i="1"/>
  <c r="AC19" i="1"/>
  <c r="AC49" i="1"/>
  <c r="AC24" i="1"/>
  <c r="AC22" i="1"/>
  <c r="AC17" i="1"/>
  <c r="AC44" i="1"/>
  <c r="AC18" i="1"/>
  <c r="AC23" i="1"/>
  <c r="AC13" i="1"/>
  <c r="AC5" i="1"/>
  <c r="AC8" i="1"/>
  <c r="AC20" i="1"/>
  <c r="AC11" i="1"/>
  <c r="AC30" i="1"/>
  <c r="AC12" i="1"/>
  <c r="AC26" i="1"/>
  <c r="AC16" i="1"/>
  <c r="AC15" i="1"/>
  <c r="AC7" i="1"/>
  <c r="AH5" i="1"/>
  <c r="Y6" i="1"/>
  <c r="AH7" i="1"/>
  <c r="AH12" i="1"/>
  <c r="AH13" i="1"/>
  <c r="AM24" i="1"/>
  <c r="AH27" i="1"/>
  <c r="AN38" i="1"/>
  <c r="AL9" i="1"/>
  <c r="U10" i="1"/>
  <c r="AO10" i="1"/>
  <c r="AI15" i="1"/>
  <c r="AI21" i="1"/>
  <c r="AH39" i="1"/>
  <c r="U44" i="1"/>
  <c r="AE47" i="1"/>
  <c r="AH48" i="1"/>
  <c r="AL22" i="1"/>
  <c r="AI27" i="1"/>
  <c r="AL29" i="1"/>
  <c r="AN44" i="1"/>
  <c r="AM17" i="1"/>
  <c r="AL20" i="1"/>
  <c r="AH26" i="1"/>
  <c r="AM35" i="1"/>
  <c r="AM38" i="1"/>
  <c r="AJ46" i="1"/>
  <c r="AH15" i="1"/>
  <c r="AE18" i="1"/>
  <c r="AM23" i="1"/>
  <c r="AF29" i="1"/>
  <c r="AI30" i="1"/>
  <c r="AF34" i="1"/>
  <c r="AH32" i="1"/>
  <c r="AH34" i="1"/>
  <c r="AE41" i="1"/>
  <c r="AI45" i="1"/>
  <c r="AE46" i="1"/>
  <c r="AJ17" i="1"/>
  <c r="AH18" i="1"/>
  <c r="AN21" i="1"/>
  <c r="AI22" i="1"/>
  <c r="AJ25" i="1"/>
  <c r="AM31" i="1"/>
  <c r="AL36" i="1"/>
  <c r="AH42" i="1"/>
  <c r="AF16" i="1"/>
  <c r="AN16" i="1"/>
  <c r="AL31" i="1"/>
  <c r="AL38" i="1"/>
  <c r="AH40" i="1"/>
  <c r="AN41" i="1"/>
  <c r="AJ42" i="1"/>
  <c r="AF44" i="1"/>
  <c r="AH47" i="1"/>
  <c r="AN49" i="1"/>
  <c r="AM26" i="1"/>
  <c r="AM46" i="1"/>
  <c r="AM47" i="1"/>
  <c r="AF49" i="1"/>
  <c r="AF33" i="1"/>
  <c r="AL35" i="1"/>
  <c r="AE43" i="1"/>
  <c r="AN46" i="1"/>
  <c r="AI37" i="1"/>
  <c r="AJ40" i="1"/>
  <c r="AI50" i="1"/>
  <c r="AN36" i="1"/>
  <c r="AE33" i="1"/>
  <c r="AM33" i="1"/>
  <c r="AN34" i="1"/>
  <c r="AI35" i="1"/>
  <c r="AF36" i="1"/>
  <c r="AJ38" i="1"/>
  <c r="AE39" i="1"/>
  <c r="AF42" i="1"/>
  <c r="AI33" i="1"/>
  <c r="AL34" i="1"/>
  <c r="AJ36" i="1"/>
  <c r="AE37" i="1"/>
  <c r="AM37" i="1"/>
  <c r="AH38" i="1"/>
  <c r="AF40" i="1"/>
  <c r="AN40" i="1"/>
  <c r="AI41" i="1"/>
  <c r="AL42" i="1"/>
  <c r="AP45" i="1" l="1"/>
  <c r="AO13" i="1"/>
  <c r="AK7" i="1"/>
  <c r="AG21" i="1"/>
  <c r="AP21" i="1" s="1"/>
  <c r="AG39" i="1"/>
  <c r="AP39" i="1" s="1"/>
  <c r="AO23" i="1"/>
  <c r="AO36" i="1"/>
  <c r="AK25" i="1"/>
  <c r="AK47" i="1"/>
  <c r="AG49" i="1"/>
  <c r="AG40" i="1"/>
  <c r="AP40" i="1" s="1"/>
  <c r="AK8" i="1"/>
  <c r="AO25" i="1"/>
  <c r="AK35" i="1"/>
  <c r="AG13" i="1"/>
  <c r="AP13" i="1" s="1"/>
  <c r="BC13" i="1" s="1"/>
  <c r="AO26" i="1"/>
  <c r="AO32" i="1"/>
  <c r="AO43" i="1"/>
  <c r="AK15" i="1"/>
  <c r="AK41" i="1"/>
  <c r="AK37" i="1"/>
  <c r="AP37" i="1" s="1"/>
  <c r="AG26" i="1"/>
  <c r="AG18" i="1"/>
  <c r="AG34" i="1"/>
  <c r="AO21" i="1"/>
  <c r="AO12" i="1"/>
  <c r="AO18" i="1"/>
  <c r="AP18" i="1" s="1"/>
  <c r="AO27" i="1"/>
  <c r="AO34" i="1"/>
  <c r="AO40" i="1"/>
  <c r="AK16" i="1"/>
  <c r="AP16" i="1" s="1"/>
  <c r="AK30" i="1"/>
  <c r="AK33" i="1"/>
  <c r="AK49" i="1"/>
  <c r="AP49" i="1" s="1"/>
  <c r="AK36" i="1"/>
  <c r="AG12" i="1"/>
  <c r="AG37" i="1"/>
  <c r="AG27" i="1"/>
  <c r="AG42" i="1"/>
  <c r="AP42" i="1" s="1"/>
  <c r="AG48" i="1"/>
  <c r="AG10" i="1"/>
  <c r="AP10" i="1" s="1"/>
  <c r="AK6" i="1"/>
  <c r="AP6" i="1" s="1"/>
  <c r="BC30" i="1"/>
  <c r="AO30" i="1"/>
  <c r="AO44" i="1"/>
  <c r="AO33" i="1"/>
  <c r="AO42" i="1"/>
  <c r="AO48" i="1"/>
  <c r="AK19" i="1"/>
  <c r="AK45" i="1"/>
  <c r="AK43" i="1"/>
  <c r="AK38" i="1"/>
  <c r="AK44" i="1"/>
  <c r="AG11" i="1"/>
  <c r="AG17" i="1"/>
  <c r="AP17" i="1" s="1"/>
  <c r="AG33" i="1"/>
  <c r="AP33" i="1" s="1"/>
  <c r="AG50" i="1"/>
  <c r="AG14" i="1"/>
  <c r="AK14" i="1"/>
  <c r="AO31" i="1"/>
  <c r="AO50" i="1"/>
  <c r="AK46" i="1"/>
  <c r="AG20" i="1"/>
  <c r="AP20" i="1" s="1"/>
  <c r="AG29" i="1"/>
  <c r="AP29" i="1" s="1"/>
  <c r="AG31" i="1"/>
  <c r="AG47" i="1"/>
  <c r="AO16" i="1"/>
  <c r="AK29" i="1"/>
  <c r="AK24" i="1"/>
  <c r="AP47" i="1"/>
  <c r="AU47" i="1" s="1"/>
  <c r="AO20" i="1"/>
  <c r="AO22" i="1"/>
  <c r="AO41" i="1"/>
  <c r="AO47" i="1"/>
  <c r="AY12" i="1"/>
  <c r="AK12" i="1"/>
  <c r="AK28" i="1"/>
  <c r="AK32" i="1"/>
  <c r="AK34" i="1"/>
  <c r="AG7" i="1"/>
  <c r="AP7" i="1" s="1"/>
  <c r="AU7" i="1" s="1"/>
  <c r="AG32" i="1"/>
  <c r="AP32" i="1" s="1"/>
  <c r="AG22" i="1"/>
  <c r="AG41" i="1"/>
  <c r="AP41" i="1" s="1"/>
  <c r="AG38" i="1"/>
  <c r="AP38" i="1" s="1"/>
  <c r="BC38" i="1" s="1"/>
  <c r="BC35" i="1"/>
  <c r="AO35" i="1"/>
  <c r="AK39" i="1"/>
  <c r="AG43" i="1"/>
  <c r="AP43" i="1" s="1"/>
  <c r="AO11" i="1"/>
  <c r="AK18" i="1"/>
  <c r="AO7" i="1"/>
  <c r="AO8" i="1"/>
  <c r="AO24" i="1"/>
  <c r="AO28" i="1"/>
  <c r="AO38" i="1"/>
  <c r="AK11" i="1"/>
  <c r="AK9" i="1"/>
  <c r="AP9" i="1" s="1"/>
  <c r="AY23" i="1"/>
  <c r="AK23" i="1"/>
  <c r="AP23" i="1" s="1"/>
  <c r="AK40" i="1"/>
  <c r="AK42" i="1"/>
  <c r="AG15" i="1"/>
  <c r="AP15" i="1" s="1"/>
  <c r="AG8" i="1"/>
  <c r="AG19" i="1"/>
  <c r="AG28" i="1"/>
  <c r="AP28" i="1" s="1"/>
  <c r="AU28" i="1" s="1"/>
  <c r="AG46" i="1"/>
  <c r="AP46" i="1" s="1"/>
  <c r="AO37" i="1"/>
  <c r="AK27" i="1"/>
  <c r="AO19" i="1"/>
  <c r="AK21" i="1"/>
  <c r="AG36" i="1"/>
  <c r="AO17" i="1"/>
  <c r="AK26" i="1"/>
  <c r="AG44" i="1"/>
  <c r="AP44" i="1" s="1"/>
  <c r="AO15" i="1"/>
  <c r="BC15" i="1"/>
  <c r="AO5" i="1"/>
  <c r="AO49" i="1"/>
  <c r="AO39" i="1"/>
  <c r="AO46" i="1"/>
  <c r="AK20" i="1"/>
  <c r="AK22" i="1"/>
  <c r="AK31" i="1"/>
  <c r="AK48" i="1"/>
  <c r="AK50" i="1"/>
  <c r="AG16" i="1"/>
  <c r="AG5" i="1"/>
  <c r="AP5" i="1" s="1"/>
  <c r="AG24" i="1"/>
  <c r="AP24" i="1" s="1"/>
  <c r="AG25" i="1"/>
  <c r="AP25" i="1" s="1"/>
  <c r="AU35" i="1"/>
  <c r="AG35" i="1"/>
  <c r="AP35" i="1" s="1"/>
  <c r="AG30" i="1"/>
  <c r="AP30" i="1" s="1"/>
  <c r="AY30" i="1" s="1"/>
  <c r="AP12" i="1"/>
  <c r="BC12" i="1" s="1"/>
  <c r="AX43" i="1" l="1"/>
  <c r="BB43" i="1"/>
  <c r="BA43" i="1"/>
  <c r="AZ43" i="1"/>
  <c r="AT43" i="1"/>
  <c r="AW43" i="1"/>
  <c r="AS43" i="1"/>
  <c r="AV43" i="1"/>
  <c r="BC43" i="1"/>
  <c r="AU43" i="1"/>
  <c r="AY43" i="1"/>
  <c r="BJ43" i="1" s="1"/>
  <c r="O43" i="1" s="1"/>
  <c r="Q43" i="1" s="1"/>
  <c r="AX29" i="1"/>
  <c r="BA29" i="1"/>
  <c r="AW29" i="1"/>
  <c r="AV29" i="1"/>
  <c r="AS29" i="1"/>
  <c r="BC29" i="1"/>
  <c r="BB29" i="1"/>
  <c r="AT29" i="1"/>
  <c r="AZ29" i="1"/>
  <c r="AU29" i="1"/>
  <c r="AY29" i="1"/>
  <c r="AV33" i="1"/>
  <c r="AZ33" i="1"/>
  <c r="BB33" i="1"/>
  <c r="AW33" i="1"/>
  <c r="AX33" i="1"/>
  <c r="AT33" i="1"/>
  <c r="AS33" i="1"/>
  <c r="BA33" i="1"/>
  <c r="AY33" i="1"/>
  <c r="BJ33" i="1" s="1"/>
  <c r="O33" i="1" s="1"/>
  <c r="Q33" i="1" s="1"/>
  <c r="BC33" i="1"/>
  <c r="AU33" i="1"/>
  <c r="BB5" i="1"/>
  <c r="AT5" i="1"/>
  <c r="BA5" i="1"/>
  <c r="AY5" i="1"/>
  <c r="BJ5" i="1" s="1"/>
  <c r="O5" i="1" s="1"/>
  <c r="Q5" i="1" s="1"/>
  <c r="AS5" i="1"/>
  <c r="AX5" i="1"/>
  <c r="AV5" i="1"/>
  <c r="AW5" i="1"/>
  <c r="AZ5" i="1"/>
  <c r="AU5" i="1"/>
  <c r="BC5" i="1"/>
  <c r="AV20" i="1"/>
  <c r="BA20" i="1"/>
  <c r="AS20" i="1"/>
  <c r="AX20" i="1"/>
  <c r="BB20" i="1"/>
  <c r="AW20" i="1"/>
  <c r="AT20" i="1"/>
  <c r="AZ20" i="1"/>
  <c r="AU20" i="1"/>
  <c r="BC20" i="1"/>
  <c r="AY20" i="1"/>
  <c r="AZ17" i="1"/>
  <c r="AT17" i="1"/>
  <c r="AY17" i="1"/>
  <c r="AW17" i="1"/>
  <c r="BA17" i="1"/>
  <c r="AS17" i="1"/>
  <c r="AV17" i="1"/>
  <c r="AX17" i="1"/>
  <c r="BB17" i="1"/>
  <c r="AU17" i="1"/>
  <c r="BC17" i="1"/>
  <c r="AX42" i="1"/>
  <c r="AT42" i="1"/>
  <c r="AV42" i="1"/>
  <c r="AS42" i="1"/>
  <c r="BA42" i="1"/>
  <c r="BB42" i="1"/>
  <c r="AW42" i="1"/>
  <c r="AZ42" i="1"/>
  <c r="BC42" i="1"/>
  <c r="AY42" i="1"/>
  <c r="AU42" i="1"/>
  <c r="AW16" i="1"/>
  <c r="AZ16" i="1"/>
  <c r="AS16" i="1"/>
  <c r="AT16" i="1"/>
  <c r="BB16" i="1"/>
  <c r="BA16" i="1"/>
  <c r="AV16" i="1"/>
  <c r="AX16" i="1"/>
  <c r="AU16" i="1"/>
  <c r="BC16" i="1"/>
  <c r="AY16" i="1"/>
  <c r="BJ16" i="1" s="1"/>
  <c r="O16" i="1" s="1"/>
  <c r="Q16" i="1" s="1"/>
  <c r="AT39" i="1"/>
  <c r="BB39" i="1"/>
  <c r="AX39" i="1"/>
  <c r="AZ39" i="1"/>
  <c r="AW39" i="1"/>
  <c r="AS39" i="1"/>
  <c r="BA39" i="1"/>
  <c r="AV39" i="1"/>
  <c r="BC39" i="1"/>
  <c r="AY39" i="1"/>
  <c r="AU39" i="1"/>
  <c r="BA21" i="1"/>
  <c r="AV21" i="1"/>
  <c r="AX21" i="1"/>
  <c r="BB21" i="1"/>
  <c r="AS21" i="1"/>
  <c r="AT21" i="1"/>
  <c r="AW21" i="1"/>
  <c r="AZ21" i="1"/>
  <c r="AY21" i="1"/>
  <c r="AU21" i="1"/>
  <c r="BC21" i="1"/>
  <c r="AZ41" i="1"/>
  <c r="AV41" i="1"/>
  <c r="AT41" i="1"/>
  <c r="AW41" i="1"/>
  <c r="BA41" i="1"/>
  <c r="AX41" i="1"/>
  <c r="AS41" i="1"/>
  <c r="BB41" i="1"/>
  <c r="AY41" i="1"/>
  <c r="AU41" i="1"/>
  <c r="BC41" i="1"/>
  <c r="AX18" i="1"/>
  <c r="BB18" i="1"/>
  <c r="AT18" i="1"/>
  <c r="AV18" i="1"/>
  <c r="AZ18" i="1"/>
  <c r="BA18" i="1"/>
  <c r="AS18" i="1"/>
  <c r="AW18" i="1"/>
  <c r="BC18" i="1"/>
  <c r="AU18" i="1"/>
  <c r="AY18" i="1"/>
  <c r="BJ18" i="1" s="1"/>
  <c r="O18" i="1" s="1"/>
  <c r="Q18" i="1" s="1"/>
  <c r="BA40" i="1"/>
  <c r="AS40" i="1"/>
  <c r="AW40" i="1"/>
  <c r="AZ40" i="1"/>
  <c r="AV40" i="1"/>
  <c r="AX40" i="1"/>
  <c r="BB40" i="1"/>
  <c r="AT40" i="1"/>
  <c r="AY40" i="1"/>
  <c r="BJ40" i="1" s="1"/>
  <c r="O40" i="1" s="1"/>
  <c r="Q40" i="1" s="1"/>
  <c r="AU40" i="1"/>
  <c r="BC40" i="1"/>
  <c r="AZ37" i="1"/>
  <c r="AV37" i="1"/>
  <c r="AX37" i="1"/>
  <c r="AS37" i="1"/>
  <c r="AW37" i="1"/>
  <c r="BA37" i="1"/>
  <c r="AT37" i="1"/>
  <c r="BB37" i="1"/>
  <c r="AY37" i="1"/>
  <c r="BJ37" i="1" s="1"/>
  <c r="O37" i="1" s="1"/>
  <c r="Q37" i="1" s="1"/>
  <c r="AU37" i="1"/>
  <c r="BC37" i="1"/>
  <c r="BA44" i="1"/>
  <c r="AW44" i="1"/>
  <c r="AV44" i="1"/>
  <c r="AS44" i="1"/>
  <c r="AZ44" i="1"/>
  <c r="AT44" i="1"/>
  <c r="BB44" i="1"/>
  <c r="AX44" i="1"/>
  <c r="BC44" i="1"/>
  <c r="AU44" i="1"/>
  <c r="AY44" i="1"/>
  <c r="AT46" i="1"/>
  <c r="AW46" i="1"/>
  <c r="AX46" i="1"/>
  <c r="BA46" i="1"/>
  <c r="AV46" i="1"/>
  <c r="AS46" i="1"/>
  <c r="BB46" i="1"/>
  <c r="AZ46" i="1"/>
  <c r="AY46" i="1"/>
  <c r="BJ46" i="1" s="1"/>
  <c r="O46" i="1" s="1"/>
  <c r="Q46" i="1" s="1"/>
  <c r="BC46" i="1"/>
  <c r="AU46" i="1"/>
  <c r="AW6" i="1"/>
  <c r="BB6" i="1"/>
  <c r="AZ6" i="1"/>
  <c r="AV6" i="1"/>
  <c r="AS6" i="1"/>
  <c r="BA6" i="1"/>
  <c r="AX6" i="1"/>
  <c r="AT6" i="1"/>
  <c r="AU6" i="1"/>
  <c r="BC6" i="1"/>
  <c r="AY6" i="1"/>
  <c r="BJ6" i="1" s="1"/>
  <c r="O6" i="1" s="1"/>
  <c r="Q6" i="1" s="1"/>
  <c r="AZ49" i="1"/>
  <c r="AV49" i="1"/>
  <c r="BA49" i="1"/>
  <c r="AX49" i="1"/>
  <c r="AT49" i="1"/>
  <c r="BB49" i="1"/>
  <c r="AS49" i="1"/>
  <c r="AW49" i="1"/>
  <c r="AU49" i="1"/>
  <c r="BC49" i="1"/>
  <c r="AY49" i="1"/>
  <c r="BB24" i="1"/>
  <c r="AX24" i="1"/>
  <c r="AS24" i="1"/>
  <c r="AT24" i="1"/>
  <c r="AW24" i="1"/>
  <c r="AZ24" i="1"/>
  <c r="BA24" i="1"/>
  <c r="AV24" i="1"/>
  <c r="AY38" i="1"/>
  <c r="BJ38" i="1" s="1"/>
  <c r="O38" i="1" s="1"/>
  <c r="Q38" i="1" s="1"/>
  <c r="BB25" i="1"/>
  <c r="BA25" i="1"/>
  <c r="AT25" i="1"/>
  <c r="AW25" i="1"/>
  <c r="AS25" i="1"/>
  <c r="AX25" i="1"/>
  <c r="AV25" i="1"/>
  <c r="AZ25" i="1"/>
  <c r="AT15" i="1"/>
  <c r="AS15" i="1"/>
  <c r="AX15" i="1"/>
  <c r="AW15" i="1"/>
  <c r="AZ15" i="1"/>
  <c r="AV15" i="1"/>
  <c r="BA15" i="1"/>
  <c r="BB15" i="1"/>
  <c r="AX9" i="1"/>
  <c r="BA9" i="1"/>
  <c r="AW9" i="1"/>
  <c r="AV9" i="1"/>
  <c r="AS9" i="1"/>
  <c r="AU9" i="1"/>
  <c r="BC9" i="1"/>
  <c r="AZ9" i="1"/>
  <c r="AT9" i="1"/>
  <c r="BB9" i="1"/>
  <c r="AT32" i="1"/>
  <c r="BB32" i="1"/>
  <c r="AW32" i="1"/>
  <c r="AX32" i="1"/>
  <c r="AV32" i="1"/>
  <c r="BA32" i="1"/>
  <c r="AZ32" i="1"/>
  <c r="AS32" i="1"/>
  <c r="AP48" i="1"/>
  <c r="AU12" i="1"/>
  <c r="BC32" i="1"/>
  <c r="AU25" i="1"/>
  <c r="AU15" i="1"/>
  <c r="AY9" i="1"/>
  <c r="BJ9" i="1" s="1"/>
  <c r="O9" i="1" s="1"/>
  <c r="Q9" i="1" s="1"/>
  <c r="BC24" i="1"/>
  <c r="AU38" i="1"/>
  <c r="AP34" i="1"/>
  <c r="BC25" i="1"/>
  <c r="AY47" i="1"/>
  <c r="BJ47" i="1" s="1"/>
  <c r="O47" i="1" s="1"/>
  <c r="Q47" i="1" s="1"/>
  <c r="AP27" i="1"/>
  <c r="AZ7" i="1"/>
  <c r="AX7" i="1"/>
  <c r="AV7" i="1"/>
  <c r="AT7" i="1"/>
  <c r="AW7" i="1"/>
  <c r="AS7" i="1"/>
  <c r="BA7" i="1"/>
  <c r="BB7" i="1"/>
  <c r="AZ45" i="1"/>
  <c r="AV45" i="1"/>
  <c r="AX45" i="1"/>
  <c r="BC45" i="1"/>
  <c r="AW45" i="1"/>
  <c r="BA45" i="1"/>
  <c r="AT45" i="1"/>
  <c r="BB45" i="1"/>
  <c r="AS45" i="1"/>
  <c r="AU45" i="1"/>
  <c r="AU24" i="1"/>
  <c r="BC47" i="1"/>
  <c r="AP19" i="1"/>
  <c r="BC7" i="1"/>
  <c r="BB13" i="1"/>
  <c r="AT13" i="1"/>
  <c r="BA13" i="1"/>
  <c r="AZ13" i="1"/>
  <c r="AW13" i="1"/>
  <c r="AS13" i="1"/>
  <c r="AV13" i="1"/>
  <c r="AX13" i="1"/>
  <c r="AY13" i="1"/>
  <c r="BJ13" i="1" s="1"/>
  <c r="O13" i="1" s="1"/>
  <c r="Q13" i="1" s="1"/>
  <c r="AP22" i="1"/>
  <c r="AY24" i="1"/>
  <c r="BJ24" i="1" s="1"/>
  <c r="O24" i="1" s="1"/>
  <c r="Q24" i="1" s="1"/>
  <c r="AY45" i="1"/>
  <c r="BJ45" i="1" s="1"/>
  <c r="O45" i="1" s="1"/>
  <c r="Q45" i="1" s="1"/>
  <c r="BA10" i="1"/>
  <c r="AS10" i="1"/>
  <c r="AZ10" i="1"/>
  <c r="AV10" i="1"/>
  <c r="AY10" i="1"/>
  <c r="AT10" i="1"/>
  <c r="AW10" i="1"/>
  <c r="BB10" i="1"/>
  <c r="AX10" i="1"/>
  <c r="BC10" i="1"/>
  <c r="AU13" i="1"/>
  <c r="BJ12" i="1"/>
  <c r="O12" i="1" s="1"/>
  <c r="Q12" i="1" s="1"/>
  <c r="BA30" i="1"/>
  <c r="AS30" i="1"/>
  <c r="AZ30" i="1"/>
  <c r="AV30" i="1"/>
  <c r="AX30" i="1"/>
  <c r="BB30" i="1"/>
  <c r="AT30" i="1"/>
  <c r="AW30" i="1"/>
  <c r="AY15" i="1"/>
  <c r="BJ15" i="1" s="1"/>
  <c r="O15" i="1" s="1"/>
  <c r="Q15" i="1" s="1"/>
  <c r="AU30" i="1"/>
  <c r="BJ30" i="1" s="1"/>
  <c r="O30" i="1" s="1"/>
  <c r="Q30" i="1" s="1"/>
  <c r="AX35" i="1"/>
  <c r="BB35" i="1"/>
  <c r="AT35" i="1"/>
  <c r="AV35" i="1"/>
  <c r="AW35" i="1"/>
  <c r="BA35" i="1"/>
  <c r="AZ35" i="1"/>
  <c r="AS35" i="1"/>
  <c r="AP36" i="1"/>
  <c r="AP8" i="1"/>
  <c r="AV23" i="1"/>
  <c r="AX23" i="1"/>
  <c r="AS23" i="1"/>
  <c r="BB23" i="1"/>
  <c r="AU23" i="1"/>
  <c r="BJ23" i="1" s="1"/>
  <c r="O23" i="1" s="1"/>
  <c r="Q23" i="1" s="1"/>
  <c r="AT23" i="1"/>
  <c r="BA23" i="1"/>
  <c r="AZ23" i="1"/>
  <c r="AW23" i="1"/>
  <c r="AY32" i="1"/>
  <c r="AP14" i="1"/>
  <c r="AP11" i="1"/>
  <c r="AU10" i="1"/>
  <c r="AP26" i="1"/>
  <c r="AY35" i="1"/>
  <c r="BJ35" i="1" s="1"/>
  <c r="O35" i="1" s="1"/>
  <c r="Q35" i="1" s="1"/>
  <c r="AY7" i="1"/>
  <c r="BJ7" i="1" s="1"/>
  <c r="O7" i="1" s="1"/>
  <c r="Q7" i="1" s="1"/>
  <c r="BB28" i="1"/>
  <c r="AX28" i="1"/>
  <c r="AT28" i="1"/>
  <c r="BA28" i="1"/>
  <c r="AZ28" i="1"/>
  <c r="AW28" i="1"/>
  <c r="AS28" i="1"/>
  <c r="AV28" i="1"/>
  <c r="AS38" i="1"/>
  <c r="AT38" i="1"/>
  <c r="AV38" i="1"/>
  <c r="AZ38" i="1"/>
  <c r="AX38" i="1"/>
  <c r="BB38" i="1"/>
  <c r="BA38" i="1"/>
  <c r="AW38" i="1"/>
  <c r="AY25" i="1"/>
  <c r="AW12" i="1"/>
  <c r="AT12" i="1"/>
  <c r="BB12" i="1"/>
  <c r="AX12" i="1"/>
  <c r="AV12" i="1"/>
  <c r="BA12" i="1"/>
  <c r="AS12" i="1"/>
  <c r="AZ12" i="1"/>
  <c r="BB47" i="1"/>
  <c r="AX47" i="1"/>
  <c r="AT47" i="1"/>
  <c r="AS47" i="1"/>
  <c r="AZ47" i="1"/>
  <c r="AW47" i="1"/>
  <c r="BA47" i="1"/>
  <c r="AV47" i="1"/>
  <c r="BC28" i="1"/>
  <c r="AU32" i="1"/>
  <c r="AY28" i="1"/>
  <c r="BJ28" i="1" s="1"/>
  <c r="O28" i="1" s="1"/>
  <c r="Q28" i="1" s="1"/>
  <c r="AP31" i="1"/>
  <c r="AP50" i="1"/>
  <c r="BC23" i="1"/>
  <c r="AT8" i="1" l="1"/>
  <c r="BA8" i="1"/>
  <c r="BB8" i="1"/>
  <c r="AX8" i="1"/>
  <c r="AS8" i="1"/>
  <c r="AW8" i="1"/>
  <c r="AV8" i="1"/>
  <c r="AZ8" i="1"/>
  <c r="AU8" i="1"/>
  <c r="BC8" i="1"/>
  <c r="AY8" i="1"/>
  <c r="BJ8" i="1" s="1"/>
  <c r="O8" i="1" s="1"/>
  <c r="Q8" i="1" s="1"/>
  <c r="BD18" i="1"/>
  <c r="BK18" i="1"/>
  <c r="P18" i="1" s="1"/>
  <c r="BK21" i="1"/>
  <c r="P21" i="1" s="1"/>
  <c r="BD21" i="1"/>
  <c r="BK16" i="1"/>
  <c r="P16" i="1" s="1"/>
  <c r="BD16" i="1"/>
  <c r="AX50" i="1"/>
  <c r="BA50" i="1"/>
  <c r="AW50" i="1"/>
  <c r="AV50" i="1"/>
  <c r="AZ50" i="1"/>
  <c r="AT50" i="1"/>
  <c r="AS50" i="1"/>
  <c r="BB50" i="1"/>
  <c r="AU50" i="1"/>
  <c r="BC50" i="1"/>
  <c r="AY50" i="1"/>
  <c r="BJ50" i="1" s="1"/>
  <c r="O50" i="1" s="1"/>
  <c r="Q50" i="1" s="1"/>
  <c r="BD28" i="1"/>
  <c r="BK28" i="1"/>
  <c r="P28" i="1" s="1"/>
  <c r="AS36" i="1"/>
  <c r="BA36" i="1"/>
  <c r="AW36" i="1"/>
  <c r="AX36" i="1"/>
  <c r="BB36" i="1"/>
  <c r="AZ36" i="1"/>
  <c r="AT36" i="1"/>
  <c r="AV36" i="1"/>
  <c r="BC36" i="1"/>
  <c r="AU36" i="1"/>
  <c r="AY36" i="1"/>
  <c r="BK45" i="1"/>
  <c r="P45" i="1" s="1"/>
  <c r="BD45" i="1"/>
  <c r="BJ49" i="1"/>
  <c r="O49" i="1" s="1"/>
  <c r="Q49" i="1" s="1"/>
  <c r="BK44" i="1"/>
  <c r="P44" i="1" s="1"/>
  <c r="BD44" i="1"/>
  <c r="BJ41" i="1"/>
  <c r="O41" i="1" s="1"/>
  <c r="Q41" i="1" s="1"/>
  <c r="BJ20" i="1"/>
  <c r="O20" i="1" s="1"/>
  <c r="Q20" i="1" s="1"/>
  <c r="BK20" i="1"/>
  <c r="P20" i="1" s="1"/>
  <c r="BD20" i="1"/>
  <c r="BD43" i="1"/>
  <c r="BK43" i="1"/>
  <c r="P43" i="1" s="1"/>
  <c r="BD12" i="1"/>
  <c r="BK12" i="1"/>
  <c r="P12" i="1" s="1"/>
  <c r="BK29" i="1"/>
  <c r="P29" i="1" s="1"/>
  <c r="BD29" i="1"/>
  <c r="AV31" i="1"/>
  <c r="AT31" i="1"/>
  <c r="AS31" i="1"/>
  <c r="BB31" i="1"/>
  <c r="BA31" i="1"/>
  <c r="AX31" i="1"/>
  <c r="AW31" i="1"/>
  <c r="AZ31" i="1"/>
  <c r="AY31" i="1"/>
  <c r="BC31" i="1"/>
  <c r="AU31" i="1"/>
  <c r="BB26" i="1"/>
  <c r="AT26" i="1"/>
  <c r="AZ26" i="1"/>
  <c r="AW26" i="1"/>
  <c r="AX26" i="1"/>
  <c r="AS26" i="1"/>
  <c r="BA26" i="1"/>
  <c r="AV26" i="1"/>
  <c r="AU26" i="1"/>
  <c r="BC26" i="1"/>
  <c r="AY26" i="1"/>
  <c r="BD35" i="1"/>
  <c r="BK35" i="1"/>
  <c r="P35" i="1" s="1"/>
  <c r="BK30" i="1"/>
  <c r="P30" i="1" s="1"/>
  <c r="BD30" i="1"/>
  <c r="AV22" i="1"/>
  <c r="BB22" i="1"/>
  <c r="AS22" i="1"/>
  <c r="AT22" i="1"/>
  <c r="AZ22" i="1"/>
  <c r="AX22" i="1"/>
  <c r="BA22" i="1"/>
  <c r="AW22" i="1"/>
  <c r="AU22" i="1"/>
  <c r="AY22" i="1"/>
  <c r="BJ22" i="1" s="1"/>
  <c r="O22" i="1" s="1"/>
  <c r="Q22" i="1" s="1"/>
  <c r="BC22" i="1"/>
  <c r="AZ27" i="1"/>
  <c r="AX27" i="1"/>
  <c r="AV27" i="1"/>
  <c r="BA27" i="1"/>
  <c r="AS27" i="1"/>
  <c r="AW27" i="1"/>
  <c r="BB27" i="1"/>
  <c r="AT27" i="1"/>
  <c r="AY27" i="1"/>
  <c r="AU27" i="1"/>
  <c r="BC27" i="1"/>
  <c r="BD6" i="1"/>
  <c r="BK6" i="1"/>
  <c r="P6" i="1" s="1"/>
  <c r="BJ44" i="1"/>
  <c r="O44" i="1" s="1"/>
  <c r="Q44" i="1" s="1"/>
  <c r="BD40" i="1"/>
  <c r="BK40" i="1"/>
  <c r="P40" i="1" s="1"/>
  <c r="BK39" i="1"/>
  <c r="P39" i="1" s="1"/>
  <c r="BD39" i="1"/>
  <c r="BK42" i="1"/>
  <c r="P42" i="1" s="1"/>
  <c r="BD42" i="1"/>
  <c r="BD5" i="1"/>
  <c r="BK5" i="1"/>
  <c r="P5" i="1" s="1"/>
  <c r="BJ29" i="1"/>
  <c r="O29" i="1" s="1"/>
  <c r="Q29" i="1" s="1"/>
  <c r="BK9" i="1"/>
  <c r="P9" i="1" s="1"/>
  <c r="BD9" i="1"/>
  <c r="BD41" i="1"/>
  <c r="BK41" i="1"/>
  <c r="P41" i="1" s="1"/>
  <c r="BD17" i="1"/>
  <c r="BK17" i="1"/>
  <c r="P17" i="1" s="1"/>
  <c r="BK33" i="1"/>
  <c r="P33" i="1" s="1"/>
  <c r="BD33" i="1"/>
  <c r="BJ42" i="1"/>
  <c r="O42" i="1" s="1"/>
  <c r="Q42" i="1" s="1"/>
  <c r="AW14" i="1"/>
  <c r="AZ14" i="1"/>
  <c r="AV14" i="1"/>
  <c r="BC14" i="1"/>
  <c r="BA14" i="1"/>
  <c r="AX14" i="1"/>
  <c r="AT14" i="1"/>
  <c r="BB14" i="1"/>
  <c r="AS14" i="1"/>
  <c r="AY14" i="1"/>
  <c r="AU14" i="1"/>
  <c r="BD23" i="1"/>
  <c r="BK23" i="1"/>
  <c r="P23" i="1" s="1"/>
  <c r="AX19" i="1"/>
  <c r="BA19" i="1"/>
  <c r="AZ19" i="1"/>
  <c r="AS19" i="1"/>
  <c r="AT19" i="1"/>
  <c r="AV19" i="1"/>
  <c r="AW19" i="1"/>
  <c r="BB19" i="1"/>
  <c r="AY19" i="1"/>
  <c r="BJ19" i="1" s="1"/>
  <c r="O19" i="1" s="1"/>
  <c r="Q19" i="1" s="1"/>
  <c r="AU19" i="1"/>
  <c r="BC19" i="1"/>
  <c r="AX34" i="1"/>
  <c r="AW34" i="1"/>
  <c r="AT34" i="1"/>
  <c r="AS34" i="1"/>
  <c r="BA34" i="1"/>
  <c r="AV34" i="1"/>
  <c r="AZ34" i="1"/>
  <c r="BB34" i="1"/>
  <c r="BC34" i="1"/>
  <c r="AU34" i="1"/>
  <c r="AY34" i="1"/>
  <c r="BJ34" i="1" s="1"/>
  <c r="O34" i="1" s="1"/>
  <c r="Q34" i="1" s="1"/>
  <c r="AS48" i="1"/>
  <c r="AZ48" i="1"/>
  <c r="BA48" i="1"/>
  <c r="AW48" i="1"/>
  <c r="AV48" i="1"/>
  <c r="AT48" i="1"/>
  <c r="AX48" i="1"/>
  <c r="BB48" i="1"/>
  <c r="BC48" i="1"/>
  <c r="AY48" i="1"/>
  <c r="AU48" i="1"/>
  <c r="BK49" i="1"/>
  <c r="P49" i="1" s="1"/>
  <c r="BD49" i="1"/>
  <c r="BK37" i="1"/>
  <c r="P37" i="1" s="1"/>
  <c r="BD37" i="1"/>
  <c r="BD25" i="1"/>
  <c r="BK25" i="1"/>
  <c r="P25" i="1" s="1"/>
  <c r="BK7" i="1"/>
  <c r="P7" i="1" s="1"/>
  <c r="BD7" i="1"/>
  <c r="BD46" i="1"/>
  <c r="BK46" i="1"/>
  <c r="P46" i="1" s="1"/>
  <c r="BJ21" i="1"/>
  <c r="O21" i="1" s="1"/>
  <c r="Q21" i="1" s="1"/>
  <c r="BJ32" i="1"/>
  <c r="O32" i="1" s="1"/>
  <c r="Q32" i="1" s="1"/>
  <c r="BK10" i="1"/>
  <c r="P10" i="1" s="1"/>
  <c r="BD10" i="1"/>
  <c r="BD13" i="1"/>
  <c r="BK13" i="1"/>
  <c r="P13" i="1" s="1"/>
  <c r="BK32" i="1"/>
  <c r="P32" i="1" s="1"/>
  <c r="BD32" i="1"/>
  <c r="BD15" i="1"/>
  <c r="BK15" i="1"/>
  <c r="P15" i="1" s="1"/>
  <c r="BD24" i="1"/>
  <c r="BK24" i="1"/>
  <c r="P24" i="1" s="1"/>
  <c r="BJ39" i="1"/>
  <c r="O39" i="1" s="1"/>
  <c r="Q39" i="1" s="1"/>
  <c r="BJ17" i="1"/>
  <c r="O17" i="1" s="1"/>
  <c r="Q17" i="1" s="1"/>
  <c r="BD47" i="1"/>
  <c r="BK47" i="1"/>
  <c r="P47" i="1" s="1"/>
  <c r="BJ10" i="1"/>
  <c r="O10" i="1" s="1"/>
  <c r="Q10" i="1" s="1"/>
  <c r="AV11" i="1"/>
  <c r="BA11" i="1"/>
  <c r="AT11" i="1"/>
  <c r="AX11" i="1"/>
  <c r="AS11" i="1"/>
  <c r="AZ11" i="1"/>
  <c r="AW11" i="1"/>
  <c r="BB11" i="1"/>
  <c r="AU11" i="1"/>
  <c r="AY11" i="1"/>
  <c r="BJ11" i="1" s="1"/>
  <c r="O11" i="1" s="1"/>
  <c r="Q11" i="1" s="1"/>
  <c r="BC11" i="1"/>
  <c r="BJ25" i="1"/>
  <c r="O25" i="1" s="1"/>
  <c r="Q25" i="1" s="1"/>
  <c r="BD38" i="1"/>
  <c r="BK38" i="1"/>
  <c r="P38" i="1" s="1"/>
  <c r="BD11" i="1" l="1"/>
  <c r="BK11" i="1"/>
  <c r="P11" i="1" s="1"/>
  <c r="N5" i="1"/>
  <c r="BF5" i="1"/>
  <c r="BJ26" i="1"/>
  <c r="O26" i="1" s="1"/>
  <c r="Q26" i="1" s="1"/>
  <c r="BK50" i="1"/>
  <c r="P50" i="1" s="1"/>
  <c r="BD50" i="1"/>
  <c r="BF46" i="1"/>
  <c r="N46" i="1"/>
  <c r="N37" i="1"/>
  <c r="BF37" i="1"/>
  <c r="BJ48" i="1"/>
  <c r="O48" i="1" s="1"/>
  <c r="Q48" i="1" s="1"/>
  <c r="BF17" i="1"/>
  <c r="N17" i="1"/>
  <c r="BF42" i="1"/>
  <c r="N42" i="1"/>
  <c r="BK27" i="1"/>
  <c r="P27" i="1" s="1"/>
  <c r="BD27" i="1"/>
  <c r="BF12" i="1"/>
  <c r="N12" i="1"/>
  <c r="BF44" i="1"/>
  <c r="N44" i="1"/>
  <c r="BK36" i="1"/>
  <c r="P36" i="1" s="1"/>
  <c r="BD36" i="1"/>
  <c r="BF21" i="1"/>
  <c r="N21" i="1"/>
  <c r="BD48" i="1"/>
  <c r="BK48" i="1"/>
  <c r="P48" i="1" s="1"/>
  <c r="N10" i="1"/>
  <c r="BF10" i="1"/>
  <c r="BF23" i="1"/>
  <c r="N23" i="1"/>
  <c r="BF28" i="1"/>
  <c r="N28" i="1"/>
  <c r="BF9" i="1"/>
  <c r="N9" i="1"/>
  <c r="BF43" i="1"/>
  <c r="N43" i="1"/>
  <c r="N18" i="1"/>
  <c r="BF18" i="1"/>
  <c r="BF39" i="1"/>
  <c r="N39" i="1"/>
  <c r="BF30" i="1"/>
  <c r="N30" i="1"/>
  <c r="BD31" i="1"/>
  <c r="BK31" i="1"/>
  <c r="P31" i="1" s="1"/>
  <c r="BD8" i="1"/>
  <c r="BK8" i="1"/>
  <c r="P8" i="1" s="1"/>
  <c r="BF15" i="1"/>
  <c r="N15" i="1"/>
  <c r="BF25" i="1"/>
  <c r="N25" i="1"/>
  <c r="BD19" i="1"/>
  <c r="BK19" i="1"/>
  <c r="P19" i="1" s="1"/>
  <c r="BJ14" i="1"/>
  <c r="O14" i="1" s="1"/>
  <c r="Q14" i="1" s="1"/>
  <c r="BJ27" i="1"/>
  <c r="O27" i="1" s="1"/>
  <c r="Q27" i="1" s="1"/>
  <c r="BD26" i="1"/>
  <c r="BK26" i="1"/>
  <c r="P26" i="1" s="1"/>
  <c r="BJ31" i="1"/>
  <c r="O31" i="1" s="1"/>
  <c r="Q31" i="1" s="1"/>
  <c r="BF20" i="1"/>
  <c r="N20" i="1"/>
  <c r="BF45" i="1"/>
  <c r="N45" i="1"/>
  <c r="BF13" i="1"/>
  <c r="N13" i="1"/>
  <c r="BK34" i="1"/>
  <c r="P34" i="1" s="1"/>
  <c r="BD34" i="1"/>
  <c r="BF24" i="1"/>
  <c r="N24" i="1"/>
  <c r="BF49" i="1"/>
  <c r="N49" i="1"/>
  <c r="BF38" i="1"/>
  <c r="N38" i="1"/>
  <c r="BF32" i="1"/>
  <c r="N32" i="1"/>
  <c r="BK14" i="1"/>
  <c r="P14" i="1" s="1"/>
  <c r="BD14" i="1"/>
  <c r="BF33" i="1"/>
  <c r="N33" i="1"/>
  <c r="BF40" i="1"/>
  <c r="N40" i="1"/>
  <c r="BF35" i="1"/>
  <c r="N35" i="1"/>
  <c r="BF29" i="1"/>
  <c r="N29" i="1"/>
  <c r="BF7" i="1"/>
  <c r="N7" i="1"/>
  <c r="BF6" i="1"/>
  <c r="N6" i="1"/>
  <c r="BF41" i="1"/>
  <c r="N41" i="1"/>
  <c r="BF47" i="1"/>
  <c r="N47" i="1"/>
  <c r="BD22" i="1"/>
  <c r="BK22" i="1"/>
  <c r="P22" i="1" s="1"/>
  <c r="BJ36" i="1"/>
  <c r="O36" i="1" s="1"/>
  <c r="Q36" i="1" s="1"/>
  <c r="BF16" i="1"/>
  <c r="N16" i="1"/>
  <c r="BF26" i="1" l="1"/>
  <c r="N26" i="1"/>
  <c r="BE42" i="1"/>
  <c r="BG42" i="1" s="1"/>
  <c r="BF50" i="1"/>
  <c r="N50" i="1"/>
  <c r="BE47" i="1"/>
  <c r="BG47" i="1" s="1"/>
  <c r="BE29" i="1"/>
  <c r="BG29" i="1" s="1"/>
  <c r="BE33" i="1"/>
  <c r="BG33" i="1" s="1"/>
  <c r="BH13" i="1"/>
  <c r="BE13" i="1"/>
  <c r="BG13" i="1" s="1"/>
  <c r="BE15" i="1"/>
  <c r="BG15" i="1" s="1"/>
  <c r="BE39" i="1"/>
  <c r="BG39" i="1" s="1"/>
  <c r="BE9" i="1"/>
  <c r="BG9" i="1" s="1"/>
  <c r="BH44" i="1"/>
  <c r="BE44" i="1"/>
  <c r="BG44" i="1" s="1"/>
  <c r="BF14" i="1"/>
  <c r="N14" i="1"/>
  <c r="BF48" i="1"/>
  <c r="N48" i="1"/>
  <c r="BE17" i="1"/>
  <c r="BG17" i="1" s="1"/>
  <c r="BH41" i="1"/>
  <c r="BE41" i="1"/>
  <c r="BG41" i="1" s="1"/>
  <c r="BE35" i="1"/>
  <c r="BG35" i="1" s="1"/>
  <c r="BE45" i="1"/>
  <c r="BG45" i="1" s="1"/>
  <c r="BF8" i="1"/>
  <c r="N8" i="1"/>
  <c r="BH18" i="1"/>
  <c r="BE18" i="1"/>
  <c r="BG18" i="1" s="1"/>
  <c r="BE12" i="1"/>
  <c r="BG12" i="1" s="1"/>
  <c r="BE5" i="1"/>
  <c r="BG5" i="1" s="1"/>
  <c r="BF19" i="1"/>
  <c r="N19" i="1"/>
  <c r="BH37" i="1"/>
  <c r="BE37" i="1"/>
  <c r="BG37" i="1" s="1"/>
  <c r="BE16" i="1"/>
  <c r="BG16" i="1" s="1"/>
  <c r="BE28" i="1"/>
  <c r="BG28" i="1" s="1"/>
  <c r="BE6" i="1"/>
  <c r="BG6" i="1" s="1"/>
  <c r="BH32" i="1"/>
  <c r="BE32" i="1"/>
  <c r="BG32" i="1" s="1"/>
  <c r="BE24" i="1"/>
  <c r="BG24" i="1" s="1"/>
  <c r="BE20" i="1"/>
  <c r="BG20" i="1" s="1"/>
  <c r="BF31" i="1"/>
  <c r="N31" i="1"/>
  <c r="BF27" i="1"/>
  <c r="N27" i="1"/>
  <c r="BE49" i="1"/>
  <c r="BG49" i="1" s="1"/>
  <c r="BF34" i="1"/>
  <c r="N34" i="1"/>
  <c r="BE43" i="1"/>
  <c r="BG43" i="1" s="1"/>
  <c r="BH23" i="1"/>
  <c r="BE23" i="1"/>
  <c r="BG23" i="1" s="1"/>
  <c r="BF36" i="1"/>
  <c r="N36" i="1"/>
  <c r="BE21" i="1"/>
  <c r="BG21" i="1" s="1"/>
  <c r="BF22" i="1"/>
  <c r="N22" i="1"/>
  <c r="BH7" i="1"/>
  <c r="BE7" i="1"/>
  <c r="BG7" i="1" s="1"/>
  <c r="BE40" i="1"/>
  <c r="BG40" i="1" s="1"/>
  <c r="BE38" i="1"/>
  <c r="BG38" i="1" s="1"/>
  <c r="BE25" i="1"/>
  <c r="BG25" i="1" s="1"/>
  <c r="BH30" i="1"/>
  <c r="BE30" i="1"/>
  <c r="BG30" i="1" s="1"/>
  <c r="BE10" i="1"/>
  <c r="BG10" i="1" s="1"/>
  <c r="BE46" i="1"/>
  <c r="BG46" i="1" s="1"/>
  <c r="BF11" i="1"/>
  <c r="N11" i="1"/>
  <c r="BH10" i="1" l="1"/>
  <c r="BH40" i="1"/>
  <c r="BE36" i="1"/>
  <c r="BG36" i="1" s="1"/>
  <c r="BH49" i="1"/>
  <c r="BH24" i="1"/>
  <c r="BH16" i="1"/>
  <c r="BH12" i="1"/>
  <c r="BH35" i="1"/>
  <c r="BE14" i="1"/>
  <c r="BG14" i="1" s="1"/>
  <c r="BH15" i="1"/>
  <c r="BH47" i="1"/>
  <c r="BH27" i="1"/>
  <c r="BE27" i="1"/>
  <c r="BG27" i="1" s="1"/>
  <c r="BH50" i="1"/>
  <c r="BE50" i="1"/>
  <c r="BG50" i="1" s="1"/>
  <c r="BE11" i="1"/>
  <c r="BG11" i="1" s="1"/>
  <c r="BH25" i="1"/>
  <c r="BE22" i="1"/>
  <c r="BG22" i="1" s="1"/>
  <c r="BH43" i="1"/>
  <c r="BH31" i="1"/>
  <c r="BE31" i="1"/>
  <c r="BG31" i="1" s="1"/>
  <c r="BH6" i="1"/>
  <c r="BE19" i="1"/>
  <c r="BG19" i="1" s="1"/>
  <c r="BE8" i="1"/>
  <c r="BG8" i="1" s="1"/>
  <c r="BH17" i="1"/>
  <c r="BH9" i="1"/>
  <c r="BH33" i="1"/>
  <c r="BH42" i="1"/>
  <c r="BH46" i="1"/>
  <c r="BH38" i="1"/>
  <c r="BH21" i="1"/>
  <c r="BH34" i="1"/>
  <c r="BE34" i="1"/>
  <c r="BG34" i="1" s="1"/>
  <c r="BH20" i="1"/>
  <c r="BH28" i="1"/>
  <c r="BH5" i="1"/>
  <c r="BH45" i="1"/>
  <c r="BE48" i="1"/>
  <c r="BG48" i="1" s="1"/>
  <c r="BH39" i="1"/>
  <c r="BH29" i="1"/>
  <c r="BH26" i="1"/>
  <c r="BE26" i="1"/>
  <c r="BG26" i="1" s="1"/>
  <c r="BH48" i="1" l="1"/>
  <c r="BH22" i="1"/>
  <c r="BH19" i="1"/>
  <c r="BH36" i="1"/>
  <c r="BH8" i="1"/>
  <c r="BH11" i="1"/>
  <c r="BH14" i="1"/>
</calcChain>
</file>

<file path=xl/sharedStrings.xml><?xml version="1.0" encoding="utf-8"?>
<sst xmlns="http://schemas.openxmlformats.org/spreadsheetml/2006/main" count="92" uniqueCount="88">
  <si>
    <t>Table S7: Analyses of spinel grains in Lorena Butte harzburgite xenoliths (wt.%)</t>
  </si>
  <si>
    <t>Cations per formula unit</t>
  </si>
  <si>
    <t>Sample</t>
  </si>
  <si>
    <r>
      <t>SiO</t>
    </r>
    <r>
      <rPr>
        <vertAlign val="subscript"/>
        <sz val="11"/>
        <color theme="1"/>
        <rFont val="Times New Roman"/>
        <family val="1"/>
      </rPr>
      <t>2</t>
    </r>
  </si>
  <si>
    <r>
      <t>TiO</t>
    </r>
    <r>
      <rPr>
        <vertAlign val="subscript"/>
        <sz val="11"/>
        <color theme="1"/>
        <rFont val="Times New Roman"/>
        <family val="1"/>
      </rPr>
      <t>2</t>
    </r>
  </si>
  <si>
    <r>
      <t>Al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</si>
  <si>
    <r>
      <t>Cr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</si>
  <si>
    <t xml:space="preserve">   FeO   </t>
  </si>
  <si>
    <t xml:space="preserve">   MnO   </t>
  </si>
  <si>
    <t xml:space="preserve">   MgO   </t>
  </si>
  <si>
    <t xml:space="preserve">   CaO   </t>
  </si>
  <si>
    <t>CoO</t>
  </si>
  <si>
    <r>
      <t>Nb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5</t>
    </r>
  </si>
  <si>
    <r>
      <t>V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</si>
  <si>
    <t xml:space="preserve">  Total  </t>
  </si>
  <si>
    <t>Melt%</t>
  </si>
  <si>
    <r>
      <t>Al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  <r>
      <rPr>
        <b/>
        <vertAlign val="subscript"/>
        <sz val="11"/>
        <color theme="1"/>
        <rFont val="Times New Roman"/>
        <family val="1"/>
      </rPr>
      <t>3</t>
    </r>
  </si>
  <si>
    <r>
      <t>SiO</t>
    </r>
    <r>
      <rPr>
        <b/>
        <vertAlign val="subscript"/>
        <sz val="11"/>
        <color theme="1"/>
        <rFont val="Times New Roman"/>
        <family val="1"/>
      </rPr>
      <t>2</t>
    </r>
  </si>
  <si>
    <r>
      <t>Cr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  <r>
      <rPr>
        <b/>
        <vertAlign val="subscript"/>
        <sz val="11"/>
        <color theme="1"/>
        <rFont val="Times New Roman"/>
        <family val="1"/>
      </rPr>
      <t>3</t>
    </r>
  </si>
  <si>
    <t xml:space="preserve">   NiO   </t>
  </si>
  <si>
    <r>
      <t>Na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</si>
  <si>
    <r>
      <t>TiO</t>
    </r>
    <r>
      <rPr>
        <b/>
        <vertAlign val="subscript"/>
        <sz val="11"/>
        <color theme="1"/>
        <rFont val="Times New Roman"/>
        <family val="1"/>
      </rPr>
      <t>2</t>
    </r>
  </si>
  <si>
    <r>
      <t>V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  <r>
      <rPr>
        <b/>
        <vertAlign val="subscript"/>
        <sz val="11"/>
        <color theme="1"/>
        <rFont val="Times New Roman"/>
        <family val="1"/>
      </rPr>
      <t>3</t>
    </r>
  </si>
  <si>
    <t>Mg</t>
  </si>
  <si>
    <t>Fe</t>
  </si>
  <si>
    <t>Al</t>
  </si>
  <si>
    <t>Ca</t>
  </si>
  <si>
    <t>Si</t>
  </si>
  <si>
    <t>Mn</t>
  </si>
  <si>
    <t>Cr</t>
  </si>
  <si>
    <t>Ni</t>
  </si>
  <si>
    <t>Na</t>
  </si>
  <si>
    <t>Ti</t>
  </si>
  <si>
    <t>V</t>
  </si>
  <si>
    <t>Sum</t>
  </si>
  <si>
    <t>Oxygens</t>
  </si>
  <si>
    <r>
      <t>Fe</t>
    </r>
    <r>
      <rPr>
        <vertAlign val="superscript"/>
        <sz val="11"/>
        <color theme="1"/>
        <rFont val="Times New Roman"/>
        <family val="1"/>
      </rPr>
      <t xml:space="preserve">2+ </t>
    </r>
  </si>
  <si>
    <r>
      <t>Fe</t>
    </r>
    <r>
      <rPr>
        <vertAlign val="superscript"/>
        <sz val="11"/>
        <color theme="1"/>
        <rFont val="Times New Roman"/>
        <family val="1"/>
      </rPr>
      <t>3+</t>
    </r>
  </si>
  <si>
    <r>
      <t>Fe</t>
    </r>
    <r>
      <rPr>
        <vertAlign val="superscript"/>
        <sz val="11"/>
        <color theme="1"/>
        <rFont val="Times New Roman"/>
        <family val="1"/>
      </rPr>
      <t>2+</t>
    </r>
    <r>
      <rPr>
        <sz val="11"/>
        <color theme="1"/>
        <rFont val="Times New Roman"/>
        <family val="1"/>
      </rPr>
      <t>/(Fe</t>
    </r>
    <r>
      <rPr>
        <vertAlign val="superscript"/>
        <sz val="11"/>
        <color theme="1"/>
        <rFont val="Times New Roman"/>
        <family val="1"/>
      </rPr>
      <t xml:space="preserve">2+ </t>
    </r>
    <r>
      <rPr>
        <sz val="11"/>
        <color theme="1"/>
        <rFont val="Times New Roman"/>
        <family val="1"/>
      </rPr>
      <t>+ Fe</t>
    </r>
    <r>
      <rPr>
        <vertAlign val="superscript"/>
        <sz val="11"/>
        <color theme="1"/>
        <rFont val="Times New Roman"/>
        <family val="1"/>
      </rPr>
      <t>3+</t>
    </r>
    <r>
      <rPr>
        <sz val="11"/>
        <color theme="1"/>
        <rFont val="Times New Roman"/>
        <family val="1"/>
      </rPr>
      <t xml:space="preserve">)  </t>
    </r>
  </si>
  <si>
    <r>
      <t>Fe</t>
    </r>
    <r>
      <rPr>
        <vertAlign val="superscript"/>
        <sz val="11"/>
        <color rgb="FFFF0000"/>
        <rFont val="Times New Roman"/>
        <family val="1"/>
      </rPr>
      <t>3+</t>
    </r>
    <r>
      <rPr>
        <sz val="11"/>
        <color rgb="FFFF0000"/>
        <rFont val="Times New Roman"/>
        <family val="1"/>
      </rPr>
      <t>/(Fe</t>
    </r>
    <r>
      <rPr>
        <vertAlign val="superscript"/>
        <sz val="11"/>
        <color rgb="FFFF0000"/>
        <rFont val="Times New Roman"/>
        <family val="1"/>
      </rPr>
      <t xml:space="preserve">2+ </t>
    </r>
    <r>
      <rPr>
        <sz val="11"/>
        <color rgb="FFFF0000"/>
        <rFont val="Times New Roman"/>
        <family val="1"/>
      </rPr>
      <t>+ Fe</t>
    </r>
    <r>
      <rPr>
        <vertAlign val="superscript"/>
        <sz val="11"/>
        <color rgb="FFFF0000"/>
        <rFont val="Times New Roman"/>
        <family val="1"/>
      </rPr>
      <t>3+</t>
    </r>
    <r>
      <rPr>
        <sz val="11"/>
        <color rgb="FFFF0000"/>
        <rFont val="Times New Roman"/>
        <family val="1"/>
      </rPr>
      <t xml:space="preserve">) </t>
    </r>
  </si>
  <si>
    <t>Cr#</t>
  </si>
  <si>
    <t>Mg#</t>
  </si>
  <si>
    <t xml:space="preserve">lb2005sp1 </t>
  </si>
  <si>
    <t xml:space="preserve">lb2005sp2 </t>
  </si>
  <si>
    <t xml:space="preserve">lb2005sp3 </t>
  </si>
  <si>
    <t xml:space="preserve">lb2005sp4 </t>
  </si>
  <si>
    <t xml:space="preserve">lb2005sp5 </t>
  </si>
  <si>
    <t xml:space="preserve">lb2007sp4 </t>
  </si>
  <si>
    <t xml:space="preserve">lb2007sp5 </t>
  </si>
  <si>
    <t xml:space="preserve">lb2007sp6 </t>
  </si>
  <si>
    <t xml:space="preserve">lb2007sp7 </t>
  </si>
  <si>
    <t xml:space="preserve">lb2007sp8 </t>
  </si>
  <si>
    <t xml:space="preserve">lb2011sp1 </t>
  </si>
  <si>
    <t xml:space="preserve">lb2011sp2 </t>
  </si>
  <si>
    <t xml:space="preserve">lb2011sp3 </t>
  </si>
  <si>
    <t xml:space="preserve">lb2011sp4 </t>
  </si>
  <si>
    <t xml:space="preserve">lb2011sp5 </t>
  </si>
  <si>
    <t xml:space="preserve">lb2013sp1 </t>
  </si>
  <si>
    <t xml:space="preserve">lb2013sp2 </t>
  </si>
  <si>
    <t xml:space="preserve">lb2013sp3 </t>
  </si>
  <si>
    <t xml:space="preserve">lb2013sp4 </t>
  </si>
  <si>
    <t xml:space="preserve">lb2015sp1 </t>
  </si>
  <si>
    <t xml:space="preserve">lb2015sp2 </t>
  </si>
  <si>
    <t xml:space="preserve">lb2015sp3 </t>
  </si>
  <si>
    <t xml:space="preserve">lb2015sp4 </t>
  </si>
  <si>
    <t xml:space="preserve">lb2015sp5 </t>
  </si>
  <si>
    <t xml:space="preserve">lb2018sp1 </t>
  </si>
  <si>
    <t xml:space="preserve">lb2018sp2 </t>
  </si>
  <si>
    <t xml:space="preserve">lb2018sp3 </t>
  </si>
  <si>
    <t xml:space="preserve">lb2018sp4 </t>
  </si>
  <si>
    <t xml:space="preserve">lb2018sp5 </t>
  </si>
  <si>
    <t xml:space="preserve">lb2019sp14 </t>
  </si>
  <si>
    <t xml:space="preserve">lb2019sp15 </t>
  </si>
  <si>
    <t xml:space="preserve">lb2019sp16 </t>
  </si>
  <si>
    <t xml:space="preserve">lb2019sp17 </t>
  </si>
  <si>
    <t xml:space="preserve">lb2024sp1 </t>
  </si>
  <si>
    <t xml:space="preserve">lb2024sp2 </t>
  </si>
  <si>
    <t xml:space="preserve">lb2024sp3 </t>
  </si>
  <si>
    <t xml:space="preserve">lb2024sp4 </t>
  </si>
  <si>
    <t xml:space="preserve">lb2024sp5 </t>
  </si>
  <si>
    <t xml:space="preserve">lb2027sp1 </t>
  </si>
  <si>
    <t xml:space="preserve">lb2027sp2 </t>
  </si>
  <si>
    <t xml:space="preserve">lb2027sp3 </t>
  </si>
  <si>
    <t xml:space="preserve">lb2027sp4 </t>
  </si>
  <si>
    <t xml:space="preserve">lb2027sp5 </t>
  </si>
  <si>
    <t xml:space="preserve">lb2027sp6 </t>
  </si>
  <si>
    <t xml:space="preserve">lb2027sp7 </t>
  </si>
  <si>
    <t xml:space="preserve">lb2027sp8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</si>
</sst>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rgb="FF000000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sz val="11"/>
      <color rgb="FFFF0000"/>
      <name val="Times New Roman"/>
      <family val="1"/>
    </font>
    <font>
      <b/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b/>
      <vertAlign val="subscript"/>
      <sz val="11"/>
      <color theme="1"/>
      <name val="Times New Roman"/>
      <family val="1"/>
    </font>
    <font>
      <b/>
      <sz val="10"/>
      <name val="Times New Roman"/>
      <family val="1"/>
    </font>
    <font>
      <vertAlign val="superscript"/>
      <sz val="11"/>
      <color theme="1"/>
      <name val="Times New Roman"/>
      <family val="1"/>
    </font>
    <font>
      <vertAlign val="superscript"/>
      <sz val="11"/>
      <color rgb="FFFF0000"/>
      <name val="Times New Roman"/>
      <family val="1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3" fillId="0" borderId="0" xfId="1" applyFont="1"/>
    <xf numFmtId="0" fontId="1" fillId="0" borderId="0" xfId="1"/>
    <xf numFmtId="0" fontId="4" fillId="0" borderId="0" xfId="1" applyFont="1"/>
    <xf numFmtId="0" fontId="5" fillId="0" borderId="0" xfId="1" applyFont="1"/>
    <xf numFmtId="0" fontId="6" fillId="0" borderId="0" xfId="1" applyFont="1"/>
    <xf numFmtId="164" fontId="4" fillId="0" borderId="0" xfId="1" applyNumberFormat="1" applyFont="1" applyAlignment="1">
      <alignment horizontal="center"/>
    </xf>
    <xf numFmtId="1" fontId="4" fillId="0" borderId="0" xfId="1" applyNumberFormat="1" applyFont="1" applyAlignment="1">
      <alignment horizontal="center"/>
    </xf>
    <xf numFmtId="0" fontId="7" fillId="0" borderId="0" xfId="1" applyFont="1" applyAlignment="1">
      <alignment horizontal="center" vertical="center"/>
    </xf>
    <xf numFmtId="0" fontId="4" fillId="0" borderId="1" xfId="1" applyFont="1" applyBorder="1" applyAlignment="1">
      <alignment horizontal="center"/>
    </xf>
    <xf numFmtId="164" fontId="4" fillId="0" borderId="1" xfId="1" applyNumberFormat="1" applyFont="1" applyBorder="1" applyAlignment="1">
      <alignment horizontal="center"/>
    </xf>
    <xf numFmtId="0" fontId="4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/>
    </xf>
    <xf numFmtId="164" fontId="7" fillId="0" borderId="1" xfId="1" applyNumberFormat="1" applyFont="1" applyBorder="1" applyAlignment="1">
      <alignment horizontal="center"/>
    </xf>
    <xf numFmtId="0" fontId="7" fillId="0" borderId="1" xfId="1" applyFont="1" applyBorder="1" applyAlignment="1">
      <alignment horizontal="center"/>
    </xf>
    <xf numFmtId="164" fontId="10" fillId="0" borderId="1" xfId="1" applyNumberFormat="1" applyFont="1" applyBorder="1" applyAlignment="1">
      <alignment horizontal="center"/>
    </xf>
    <xf numFmtId="0" fontId="10" fillId="0" borderId="1" xfId="1" applyFont="1" applyBorder="1" applyAlignment="1">
      <alignment horizontal="center"/>
    </xf>
    <xf numFmtId="0" fontId="4" fillId="0" borderId="1" xfId="1" applyFont="1" applyBorder="1" applyAlignment="1">
      <alignment horizontal="left" vertical="center"/>
    </xf>
    <xf numFmtId="0" fontId="6" fillId="0" borderId="1" xfId="1" applyFont="1" applyBorder="1" applyAlignment="1">
      <alignment horizontal="left" vertical="center"/>
    </xf>
    <xf numFmtId="164" fontId="4" fillId="0" borderId="0" xfId="1" applyNumberFormat="1" applyFont="1"/>
    <xf numFmtId="0" fontId="4" fillId="0" borderId="0" xfId="1" applyFont="1" applyAlignment="1">
      <alignment horizontal="center"/>
    </xf>
    <xf numFmtId="2" fontId="4" fillId="0" borderId="0" xfId="1" applyNumberFormat="1" applyFont="1" applyAlignment="1">
      <alignment horizontal="center"/>
    </xf>
    <xf numFmtId="165" fontId="6" fillId="0" borderId="0" xfId="1" applyNumberFormat="1" applyFont="1" applyAlignment="1">
      <alignment horizontal="center"/>
    </xf>
    <xf numFmtId="164" fontId="6" fillId="0" borderId="0" xfId="1" applyNumberFormat="1" applyFont="1" applyAlignment="1">
      <alignment horizontal="center"/>
    </xf>
    <xf numFmtId="1" fontId="6" fillId="0" borderId="0" xfId="1" applyNumberFormat="1" applyFont="1" applyAlignment="1">
      <alignment horizontal="center"/>
    </xf>
    <xf numFmtId="164" fontId="5" fillId="0" borderId="0" xfId="1" applyNumberFormat="1" applyFont="1" applyAlignment="1">
      <alignment horizontal="center"/>
    </xf>
    <xf numFmtId="164" fontId="1" fillId="0" borderId="0" xfId="1" applyNumberFormat="1" applyAlignment="1">
      <alignment horizontal="center"/>
    </xf>
    <xf numFmtId="2" fontId="4" fillId="0" borderId="0" xfId="1" applyNumberFormat="1" applyFont="1"/>
    <xf numFmtId="2" fontId="6" fillId="0" borderId="0" xfId="1" applyNumberFormat="1" applyFont="1" applyAlignment="1">
      <alignment horizontal="center"/>
    </xf>
    <xf numFmtId="1" fontId="6" fillId="0" borderId="0" xfId="1" applyNumberFormat="1" applyFont="1"/>
    <xf numFmtId="164" fontId="6" fillId="0" borderId="0" xfId="1" applyNumberFormat="1" applyFont="1"/>
    <xf numFmtId="0" fontId="13" fillId="0" borderId="0" xfId="1" applyFont="1"/>
    <xf numFmtId="0" fontId="2" fillId="0" borderId="0" xfId="1" applyFont="1"/>
  </cellXfs>
  <cellStyles count="2">
    <cellStyle name="Normal" xfId="0" builtinId="0"/>
    <cellStyle name="Normal 2" xfId="1" xr:uid="{F699F959-AA8A-45E2-9EBC-A846DE0AE59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B72728-11AA-4DAE-AAFA-62C9EB712ABA}">
  <sheetPr>
    <pageSetUpPr fitToPage="1"/>
  </sheetPr>
  <dimension ref="A1:BO55"/>
  <sheetViews>
    <sheetView tabSelected="1" workbookViewId="0">
      <selection activeCell="B20" sqref="B20"/>
    </sheetView>
  </sheetViews>
  <sheetFormatPr defaultColWidth="10.140625" defaultRowHeight="15" x14ac:dyDescent="0.25"/>
  <cols>
    <col min="1" max="12" width="10.140625" style="2"/>
    <col min="13" max="13" width="10.140625" style="31"/>
    <col min="14" max="17" width="10.140625" style="32"/>
    <col min="18" max="42" width="10.140625" style="2"/>
    <col min="43" max="43" width="9.85546875" style="2" customWidth="1"/>
    <col min="44" max="58" width="10.140625" style="2"/>
    <col min="59" max="59" width="16.42578125" style="31" bestFit="1" customWidth="1"/>
    <col min="60" max="60" width="16.42578125" style="32" bestFit="1" customWidth="1"/>
    <col min="61" max="16384" width="10.140625" style="2"/>
  </cols>
  <sheetData>
    <row r="1" spans="1:67" ht="18.75" x14ac:dyDescent="0.3">
      <c r="A1" s="1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4"/>
      <c r="N1" s="5"/>
      <c r="O1" s="5"/>
      <c r="P1" s="5"/>
      <c r="Q1" s="5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4"/>
      <c r="BH1" s="5"/>
      <c r="BI1" s="3"/>
      <c r="BJ1" s="3"/>
      <c r="BK1" s="3"/>
      <c r="BL1" s="3"/>
    </row>
    <row r="2" spans="1:67" ht="5.0999999999999996" customHeight="1" x14ac:dyDescent="0.3">
      <c r="A2" s="1"/>
      <c r="C2" s="3"/>
      <c r="D2" s="3"/>
      <c r="E2" s="3"/>
      <c r="F2" s="3"/>
      <c r="G2" s="3"/>
      <c r="H2" s="3"/>
      <c r="I2" s="3"/>
      <c r="J2" s="3"/>
      <c r="K2" s="3"/>
      <c r="L2" s="3"/>
      <c r="M2" s="4"/>
      <c r="N2" s="5"/>
      <c r="O2" s="5"/>
      <c r="P2" s="5"/>
      <c r="Q2" s="5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4"/>
      <c r="BH2" s="5"/>
      <c r="BI2" s="3"/>
      <c r="BJ2" s="3"/>
      <c r="BK2" s="3"/>
      <c r="BL2" s="3"/>
    </row>
    <row r="3" spans="1:67" ht="14.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4"/>
      <c r="N3" s="5"/>
      <c r="O3" s="5"/>
      <c r="P3" s="5"/>
      <c r="Q3" s="5"/>
      <c r="R3" s="3"/>
      <c r="S3" s="6">
        <v>40.32</v>
      </c>
      <c r="T3" s="6">
        <v>71.846400000000003</v>
      </c>
      <c r="U3" s="6">
        <f>(101.96128/2)</f>
        <v>50.980640000000001</v>
      </c>
      <c r="V3" s="6">
        <v>56.0794</v>
      </c>
      <c r="W3" s="6">
        <v>60.084800000000001</v>
      </c>
      <c r="X3" s="6">
        <v>70.937399999999997</v>
      </c>
      <c r="Y3" s="6">
        <f>(151.9902/2)</f>
        <v>75.995099999999994</v>
      </c>
      <c r="Z3" s="6">
        <v>74.709400000000002</v>
      </c>
      <c r="AA3" s="6">
        <v>61.978940000000001</v>
      </c>
      <c r="AB3" s="6">
        <v>143.982</v>
      </c>
      <c r="AC3" s="6">
        <f>181.8798-32</f>
        <v>149.87979999999999</v>
      </c>
      <c r="AD3" s="3"/>
      <c r="AE3" s="7">
        <v>2</v>
      </c>
      <c r="AF3" s="7">
        <v>2</v>
      </c>
      <c r="AG3" s="7">
        <v>3</v>
      </c>
      <c r="AH3" s="7">
        <v>2</v>
      </c>
      <c r="AI3" s="7">
        <v>4</v>
      </c>
      <c r="AJ3" s="7">
        <v>2</v>
      </c>
      <c r="AK3" s="7">
        <v>3</v>
      </c>
      <c r="AL3" s="7">
        <v>2</v>
      </c>
      <c r="AM3" s="7">
        <v>1</v>
      </c>
      <c r="AN3" s="7">
        <v>4</v>
      </c>
      <c r="AO3" s="7">
        <v>3</v>
      </c>
      <c r="AP3" s="3"/>
      <c r="AQ3" s="3"/>
      <c r="AR3" s="3"/>
      <c r="AS3" s="8" t="s">
        <v>1</v>
      </c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3"/>
      <c r="BF3" s="3"/>
      <c r="BG3" s="4"/>
      <c r="BH3" s="5"/>
      <c r="BI3" s="3"/>
      <c r="BJ3" s="3"/>
      <c r="BK3" s="3"/>
      <c r="BL3" s="3"/>
    </row>
    <row r="4" spans="1:67" s="3" customFormat="1" ht="18.75" thickBot="1" x14ac:dyDescent="0.35">
      <c r="A4" s="9" t="s">
        <v>2</v>
      </c>
      <c r="B4" s="9" t="s">
        <v>3</v>
      </c>
      <c r="C4" s="9" t="s">
        <v>4</v>
      </c>
      <c r="D4" s="9" t="s">
        <v>5</v>
      </c>
      <c r="E4" s="9" t="s">
        <v>6</v>
      </c>
      <c r="F4" s="10" t="s">
        <v>7</v>
      </c>
      <c r="G4" s="10" t="s">
        <v>8</v>
      </c>
      <c r="H4" s="10" t="s">
        <v>9</v>
      </c>
      <c r="I4" s="10" t="s">
        <v>10</v>
      </c>
      <c r="J4" s="9" t="s">
        <v>11</v>
      </c>
      <c r="K4" s="11" t="s">
        <v>12</v>
      </c>
      <c r="L4" s="9" t="s">
        <v>13</v>
      </c>
      <c r="M4" s="9" t="s">
        <v>14</v>
      </c>
      <c r="N4" s="12" t="str">
        <f>BD4</f>
        <v>Sum</v>
      </c>
      <c r="O4" s="12" t="str">
        <f>BJ4</f>
        <v>Cr#</v>
      </c>
      <c r="P4" s="12" t="str">
        <f>BK4</f>
        <v>Mg#</v>
      </c>
      <c r="Q4" s="12" t="s">
        <v>15</v>
      </c>
      <c r="R4" s="9"/>
      <c r="S4" s="13" t="s">
        <v>9</v>
      </c>
      <c r="T4" s="13" t="s">
        <v>7</v>
      </c>
      <c r="U4" s="14" t="s">
        <v>16</v>
      </c>
      <c r="V4" s="13" t="s">
        <v>10</v>
      </c>
      <c r="W4" s="14" t="s">
        <v>17</v>
      </c>
      <c r="X4" s="15" t="s">
        <v>8</v>
      </c>
      <c r="Y4" s="14" t="s">
        <v>18</v>
      </c>
      <c r="Z4" s="13" t="s">
        <v>19</v>
      </c>
      <c r="AA4" s="14" t="s">
        <v>20</v>
      </c>
      <c r="AB4" s="14" t="s">
        <v>21</v>
      </c>
      <c r="AC4" s="14" t="s">
        <v>22</v>
      </c>
      <c r="AD4" s="9"/>
      <c r="AE4" s="16" t="s">
        <v>23</v>
      </c>
      <c r="AF4" s="16" t="s">
        <v>24</v>
      </c>
      <c r="AG4" s="16" t="s">
        <v>25</v>
      </c>
      <c r="AH4" s="16" t="s">
        <v>26</v>
      </c>
      <c r="AI4" s="16" t="s">
        <v>27</v>
      </c>
      <c r="AJ4" s="16" t="s">
        <v>28</v>
      </c>
      <c r="AK4" s="16" t="s">
        <v>29</v>
      </c>
      <c r="AL4" s="16" t="s">
        <v>30</v>
      </c>
      <c r="AM4" s="16" t="s">
        <v>31</v>
      </c>
      <c r="AN4" s="16" t="s">
        <v>32</v>
      </c>
      <c r="AO4" s="16" t="s">
        <v>33</v>
      </c>
      <c r="AP4" s="16" t="s">
        <v>34</v>
      </c>
      <c r="AQ4" s="9"/>
      <c r="AR4" s="16" t="s">
        <v>35</v>
      </c>
      <c r="AS4" s="9" t="str">
        <f>AE4</f>
        <v>Mg</v>
      </c>
      <c r="AT4" s="9" t="str">
        <f t="shared" ref="AT4:BD4" si="0">AF4</f>
        <v>Fe</v>
      </c>
      <c r="AU4" s="9" t="str">
        <f t="shared" si="0"/>
        <v>Al</v>
      </c>
      <c r="AV4" s="9" t="str">
        <f t="shared" si="0"/>
        <v>Ca</v>
      </c>
      <c r="AW4" s="9" t="str">
        <f t="shared" si="0"/>
        <v>Si</v>
      </c>
      <c r="AX4" s="9" t="str">
        <f t="shared" si="0"/>
        <v>Mn</v>
      </c>
      <c r="AY4" s="9" t="str">
        <f t="shared" si="0"/>
        <v>Cr</v>
      </c>
      <c r="AZ4" s="9" t="str">
        <f t="shared" si="0"/>
        <v>Ni</v>
      </c>
      <c r="BA4" s="9" t="str">
        <f t="shared" si="0"/>
        <v>Na</v>
      </c>
      <c r="BB4" s="9" t="str">
        <f t="shared" si="0"/>
        <v>Ti</v>
      </c>
      <c r="BC4" s="9" t="str">
        <f t="shared" si="0"/>
        <v>V</v>
      </c>
      <c r="BD4" s="9" t="str">
        <f t="shared" si="0"/>
        <v>Sum</v>
      </c>
      <c r="BE4" s="11" t="s">
        <v>36</v>
      </c>
      <c r="BF4" s="11" t="s">
        <v>37</v>
      </c>
      <c r="BG4" s="17" t="s">
        <v>38</v>
      </c>
      <c r="BH4" s="18" t="s">
        <v>39</v>
      </c>
      <c r="BI4" s="9"/>
      <c r="BJ4" s="9" t="s">
        <v>40</v>
      </c>
      <c r="BK4" s="9" t="s">
        <v>41</v>
      </c>
      <c r="BN4" s="19"/>
      <c r="BO4" s="19"/>
    </row>
    <row r="5" spans="1:67" x14ac:dyDescent="0.25">
      <c r="A5" s="20" t="s">
        <v>42</v>
      </c>
      <c r="B5" s="21">
        <v>6.4000000000000001E-2</v>
      </c>
      <c r="C5" s="21">
        <v>0.183</v>
      </c>
      <c r="D5" s="21">
        <v>41.128</v>
      </c>
      <c r="E5" s="21">
        <v>23.896000000000001</v>
      </c>
      <c r="F5" s="21">
        <v>15.292</v>
      </c>
      <c r="G5" s="21">
        <v>0.21</v>
      </c>
      <c r="H5" s="21">
        <v>17.440000000000001</v>
      </c>
      <c r="I5" s="21">
        <v>0</v>
      </c>
      <c r="J5" s="21">
        <v>9.1999999999999998E-2</v>
      </c>
      <c r="K5" s="21">
        <v>0</v>
      </c>
      <c r="L5" s="21">
        <v>0.40799999999999997</v>
      </c>
      <c r="M5" s="21">
        <v>98.712999999999994</v>
      </c>
      <c r="N5" s="22">
        <f t="shared" ref="N5:N50" si="1">BD5</f>
        <v>24.279520382389087</v>
      </c>
      <c r="O5" s="23">
        <f t="shared" ref="O5:P50" si="2">BJ5</f>
        <v>0.28045596823095886</v>
      </c>
      <c r="P5" s="23">
        <f t="shared" si="2"/>
        <v>0.67020656916735621</v>
      </c>
      <c r="Q5" s="24">
        <f>10.3*LN(O5)+24</f>
        <v>10.905213013845261</v>
      </c>
      <c r="R5" s="20"/>
      <c r="S5" s="6">
        <f t="shared" ref="S5:S50" si="3">H5/S$3</f>
        <v>0.43253968253968256</v>
      </c>
      <c r="T5" s="6">
        <f t="shared" ref="T5:T50" si="4">F5/T$3</f>
        <v>0.21284295385711741</v>
      </c>
      <c r="U5" s="6">
        <f t="shared" ref="U5:U50" si="5">D5/U$3</f>
        <v>0.80673761647558762</v>
      </c>
      <c r="V5" s="6">
        <f t="shared" ref="V5:V50" si="6">I5/V$3</f>
        <v>0</v>
      </c>
      <c r="W5" s="6">
        <f t="shared" ref="W5:W50" si="7">B5/W$3</f>
        <v>1.0651612387825207E-3</v>
      </c>
      <c r="X5" s="6">
        <f t="shared" ref="X5:X50" si="8">G5/X$3</f>
        <v>2.9603565960974044E-3</v>
      </c>
      <c r="Y5" s="6">
        <f t="shared" ref="Y5:Y50" si="9">E5/Y$3</f>
        <v>0.31444132582232281</v>
      </c>
      <c r="Z5" s="6">
        <f t="shared" ref="Z5:Z50" si="10">R5/Z$3</f>
        <v>0</v>
      </c>
      <c r="AA5" s="6">
        <f t="shared" ref="AA5:AA50" si="11">R5/AA$3</f>
        <v>0</v>
      </c>
      <c r="AB5" s="6">
        <f t="shared" ref="AB5:AB50" si="12">C5/AB$3</f>
        <v>1.2709922073592531E-3</v>
      </c>
      <c r="AC5" s="6">
        <f>L5/AC$3</f>
        <v>2.7221813746749063E-3</v>
      </c>
      <c r="AD5" s="20"/>
      <c r="AE5" s="6">
        <f>S5*AE$3/2</f>
        <v>0.43253968253968256</v>
      </c>
      <c r="AF5" s="6">
        <f t="shared" ref="AF5:AO20" si="13">T5*AF$3/2</f>
        <v>0.21284295385711741</v>
      </c>
      <c r="AG5" s="6">
        <f t="shared" si="13"/>
        <v>1.2101064247133815</v>
      </c>
      <c r="AH5" s="6">
        <f t="shared" si="13"/>
        <v>0</v>
      </c>
      <c r="AI5" s="6">
        <f t="shared" si="13"/>
        <v>2.1303224775650414E-3</v>
      </c>
      <c r="AJ5" s="6">
        <f t="shared" si="13"/>
        <v>2.9603565960974044E-3</v>
      </c>
      <c r="AK5" s="6">
        <f t="shared" si="13"/>
        <v>0.47166198873348419</v>
      </c>
      <c r="AL5" s="6">
        <f t="shared" si="13"/>
        <v>0</v>
      </c>
      <c r="AM5" s="6">
        <f t="shared" si="13"/>
        <v>0</v>
      </c>
      <c r="AN5" s="6">
        <f t="shared" si="13"/>
        <v>2.5419844147185062E-3</v>
      </c>
      <c r="AO5" s="6">
        <f t="shared" si="13"/>
        <v>4.0832720620123594E-3</v>
      </c>
      <c r="AP5" s="6">
        <f>SUM(AE5:AO5)</f>
        <v>2.3388669853940591</v>
      </c>
      <c r="AQ5" s="21"/>
      <c r="AR5" s="20">
        <v>32</v>
      </c>
      <c r="AS5" s="6">
        <f>S5*$AR5/$AP5</f>
        <v>5.91793801345134</v>
      </c>
      <c r="AT5" s="6">
        <f t="shared" ref="AT5:BC20" si="14">T5*$AR5/$AP5</f>
        <v>2.9120828871250342</v>
      </c>
      <c r="AU5" s="6">
        <f t="shared" si="14"/>
        <v>11.037653653856385</v>
      </c>
      <c r="AV5" s="6">
        <f t="shared" si="14"/>
        <v>0</v>
      </c>
      <c r="AW5" s="6">
        <f t="shared" si="14"/>
        <v>1.4573363878278822E-2</v>
      </c>
      <c r="AX5" s="6">
        <f t="shared" si="14"/>
        <v>4.0503120385512785E-2</v>
      </c>
      <c r="AY5" s="6">
        <f t="shared" si="14"/>
        <v>4.3021353882675095</v>
      </c>
      <c r="AZ5" s="6">
        <f t="shared" si="14"/>
        <v>0</v>
      </c>
      <c r="BA5" s="6">
        <f t="shared" si="14"/>
        <v>0</v>
      </c>
      <c r="BB5" s="6">
        <f t="shared" si="14"/>
        <v>1.7389509916333958E-2</v>
      </c>
      <c r="BC5" s="6">
        <f t="shared" si="14"/>
        <v>3.7244445508695947E-2</v>
      </c>
      <c r="BD5" s="6">
        <f>SUM(AS5:BC5)</f>
        <v>24.279520382389087</v>
      </c>
      <c r="BE5" s="25">
        <f>AT5-BF5</f>
        <v>2.1752765502965121</v>
      </c>
      <c r="BF5" s="25">
        <f>(2*32)*(1-(24/BD5))</f>
        <v>0.73680633682852203</v>
      </c>
      <c r="BG5" s="25">
        <f>BE5/(BE5+BF5)</f>
        <v>0.74698304774012214</v>
      </c>
      <c r="BH5" s="23">
        <f>BF5/(BE5+BF5)</f>
        <v>0.25301695225987786</v>
      </c>
      <c r="BI5" s="20"/>
      <c r="BJ5" s="6">
        <f>AY5/(AY5+AU5)</f>
        <v>0.28045596823095886</v>
      </c>
      <c r="BK5" s="6">
        <f>AS5/(AS5+AT5)</f>
        <v>0.67020656916735621</v>
      </c>
      <c r="BL5" s="3"/>
      <c r="BN5" s="26"/>
      <c r="BO5" s="26"/>
    </row>
    <row r="6" spans="1:67" x14ac:dyDescent="0.25">
      <c r="A6" s="20" t="s">
        <v>43</v>
      </c>
      <c r="B6" s="21">
        <v>0.16900000000000001</v>
      </c>
      <c r="C6" s="21">
        <v>0.152</v>
      </c>
      <c r="D6" s="21">
        <v>40.963000000000001</v>
      </c>
      <c r="E6" s="21">
        <v>25.262</v>
      </c>
      <c r="F6" s="21">
        <v>15.433999999999999</v>
      </c>
      <c r="G6" s="21">
        <v>0.21299999999999999</v>
      </c>
      <c r="H6" s="21">
        <v>17.422000000000001</v>
      </c>
      <c r="I6" s="21">
        <v>3.0000000000000001E-3</v>
      </c>
      <c r="J6" s="21">
        <v>5.6000000000000001E-2</v>
      </c>
      <c r="K6" s="21">
        <v>0</v>
      </c>
      <c r="L6" s="21">
        <v>0.41</v>
      </c>
      <c r="M6" s="21">
        <v>100.084</v>
      </c>
      <c r="N6" s="22">
        <f t="shared" si="1"/>
        <v>24.246543883585748</v>
      </c>
      <c r="O6" s="23">
        <f t="shared" si="2"/>
        <v>0.29264118070646333</v>
      </c>
      <c r="P6" s="23">
        <f t="shared" si="2"/>
        <v>0.66793137580385109</v>
      </c>
      <c r="Q6" s="24">
        <f t="shared" ref="Q6:Q50" si="15">10.3*LN(O6)+24</f>
        <v>11.343276985341809</v>
      </c>
      <c r="R6" s="20"/>
      <c r="S6" s="6">
        <f t="shared" si="3"/>
        <v>0.43209325396825399</v>
      </c>
      <c r="T6" s="6">
        <f t="shared" si="4"/>
        <v>0.21481939248173881</v>
      </c>
      <c r="U6" s="6">
        <f t="shared" si="5"/>
        <v>0.80350109374852885</v>
      </c>
      <c r="V6" s="6">
        <f t="shared" si="6"/>
        <v>5.349557948194881E-5</v>
      </c>
      <c r="W6" s="6">
        <f t="shared" si="7"/>
        <v>2.8126913961600939E-3</v>
      </c>
      <c r="X6" s="6">
        <f t="shared" si="8"/>
        <v>3.0026474046130815E-3</v>
      </c>
      <c r="Y6" s="6">
        <f t="shared" si="9"/>
        <v>0.33241616893720782</v>
      </c>
      <c r="Z6" s="6">
        <f t="shared" si="10"/>
        <v>0</v>
      </c>
      <c r="AA6" s="6">
        <f t="shared" si="11"/>
        <v>0</v>
      </c>
      <c r="AB6" s="6">
        <f t="shared" si="12"/>
        <v>1.0556875164951173E-3</v>
      </c>
      <c r="AC6" s="6">
        <f t="shared" ref="AC6:AC50" si="16">L6/AC$3</f>
        <v>2.7355254010213519E-3</v>
      </c>
      <c r="AD6" s="20"/>
      <c r="AE6" s="6">
        <f t="shared" ref="AE6:AO42" si="17">S6*AE$3/2</f>
        <v>0.43209325396825399</v>
      </c>
      <c r="AF6" s="6">
        <f t="shared" si="13"/>
        <v>0.21481939248173881</v>
      </c>
      <c r="AG6" s="6">
        <f t="shared" si="13"/>
        <v>1.2052516406227933</v>
      </c>
      <c r="AH6" s="6">
        <f t="shared" si="13"/>
        <v>5.349557948194881E-5</v>
      </c>
      <c r="AI6" s="6">
        <f t="shared" si="13"/>
        <v>5.6253827923201877E-3</v>
      </c>
      <c r="AJ6" s="6">
        <f t="shared" si="13"/>
        <v>3.0026474046130815E-3</v>
      </c>
      <c r="AK6" s="6">
        <f t="shared" si="13"/>
        <v>0.49862425340581173</v>
      </c>
      <c r="AL6" s="6">
        <f t="shared" si="13"/>
        <v>0</v>
      </c>
      <c r="AM6" s="6">
        <f t="shared" si="13"/>
        <v>0</v>
      </c>
      <c r="AN6" s="6">
        <f t="shared" si="13"/>
        <v>2.1113750329902346E-3</v>
      </c>
      <c r="AO6" s="6">
        <f t="shared" si="13"/>
        <v>4.1032881015320277E-3</v>
      </c>
      <c r="AP6" s="6">
        <f t="shared" ref="AP6:AP50" si="18">SUM(AE6:AO6)</f>
        <v>2.3656847293895353</v>
      </c>
      <c r="AQ6" s="21"/>
      <c r="AR6" s="20">
        <v>32</v>
      </c>
      <c r="AS6" s="6">
        <f t="shared" ref="AS6:BC42" si="19">S6*$AR6/$AP6</f>
        <v>5.8448126900460569</v>
      </c>
      <c r="AT6" s="6">
        <f t="shared" si="14"/>
        <v>2.9058058641607474</v>
      </c>
      <c r="AU6" s="6">
        <f t="shared" si="14"/>
        <v>10.868749618461591</v>
      </c>
      <c r="AV6" s="6">
        <f t="shared" si="14"/>
        <v>7.2362074377683744E-4</v>
      </c>
      <c r="AW6" s="6">
        <f t="shared" si="14"/>
        <v>3.8046542533310884E-2</v>
      </c>
      <c r="AX6" s="6">
        <f t="shared" si="14"/>
        <v>4.0616027889909596E-2</v>
      </c>
      <c r="AY6" s="6">
        <f t="shared" si="14"/>
        <v>4.496506771946577</v>
      </c>
      <c r="AZ6" s="6">
        <f t="shared" si="14"/>
        <v>0</v>
      </c>
      <c r="BA6" s="6">
        <f t="shared" si="14"/>
        <v>0</v>
      </c>
      <c r="BB6" s="6">
        <f t="shared" si="14"/>
        <v>1.4280009549945903E-2</v>
      </c>
      <c r="BC6" s="6">
        <f t="shared" si="14"/>
        <v>3.7002738253829846E-2</v>
      </c>
      <c r="BD6" s="6">
        <f t="shared" ref="BD6:BD50" si="20">SUM(AS6:BC6)</f>
        <v>24.246543883585748</v>
      </c>
      <c r="BE6" s="25">
        <f>AT6-BF6</f>
        <v>2.2550405994184288</v>
      </c>
      <c r="BF6" s="25">
        <f t="shared" ref="BF6:BF50" si="21">(2*32)*(1-(24/BD6))</f>
        <v>0.65076526474231855</v>
      </c>
      <c r="BG6" s="25">
        <f t="shared" ref="BG6:BG50" si="22">BE6/(BE6+BF6)</f>
        <v>0.77604654434467113</v>
      </c>
      <c r="BH6" s="23">
        <f t="shared" ref="BH6:BH50" si="23">BF6/(BE6+BF6)</f>
        <v>0.22395345565532887</v>
      </c>
      <c r="BI6" s="20"/>
      <c r="BJ6" s="6">
        <f t="shared" ref="BJ6:BJ50" si="24">AY6/(AY6+AU6)</f>
        <v>0.29264118070646333</v>
      </c>
      <c r="BK6" s="6">
        <f t="shared" ref="BK6:BK50" si="25">AS6/(AS6+AT6)</f>
        <v>0.66793137580385109</v>
      </c>
      <c r="BL6" s="3"/>
    </row>
    <row r="7" spans="1:67" x14ac:dyDescent="0.25">
      <c r="A7" s="20" t="s">
        <v>44</v>
      </c>
      <c r="B7" s="21">
        <v>9.8000000000000004E-2</v>
      </c>
      <c r="C7" s="21">
        <v>0.16600000000000001</v>
      </c>
      <c r="D7" s="21">
        <v>40.512</v>
      </c>
      <c r="E7" s="21">
        <v>25.088999999999999</v>
      </c>
      <c r="F7" s="21">
        <v>15.314</v>
      </c>
      <c r="G7" s="21">
        <v>0.188</v>
      </c>
      <c r="H7" s="21">
        <v>17.510999999999999</v>
      </c>
      <c r="I7" s="21">
        <v>0</v>
      </c>
      <c r="J7" s="21">
        <v>7.0000000000000007E-2</v>
      </c>
      <c r="K7" s="21">
        <v>0</v>
      </c>
      <c r="L7" s="21">
        <v>0.29199999999999998</v>
      </c>
      <c r="M7" s="21">
        <v>99.24</v>
      </c>
      <c r="N7" s="22">
        <f t="shared" si="1"/>
        <v>24.276788982450363</v>
      </c>
      <c r="O7" s="23">
        <f t="shared" si="2"/>
        <v>0.29351118244909202</v>
      </c>
      <c r="P7" s="23">
        <f t="shared" si="2"/>
        <v>0.67078655902087148</v>
      </c>
      <c r="Q7" s="24">
        <f t="shared" si="15"/>
        <v>11.373852736947715</v>
      </c>
      <c r="R7" s="20"/>
      <c r="S7" s="6">
        <f t="shared" si="3"/>
        <v>0.43430059523809522</v>
      </c>
      <c r="T7" s="6">
        <f t="shared" si="4"/>
        <v>0.21314916265811509</v>
      </c>
      <c r="U7" s="6">
        <f t="shared" si="5"/>
        <v>0.7946545982945683</v>
      </c>
      <c r="V7" s="6">
        <f t="shared" si="6"/>
        <v>0</v>
      </c>
      <c r="W7" s="6">
        <f t="shared" si="7"/>
        <v>1.6310281468857348E-3</v>
      </c>
      <c r="X7" s="6">
        <f t="shared" si="8"/>
        <v>2.6502240003157713E-3</v>
      </c>
      <c r="Y7" s="6">
        <f t="shared" si="9"/>
        <v>0.33013970637580581</v>
      </c>
      <c r="Z7" s="6">
        <f t="shared" si="10"/>
        <v>0</v>
      </c>
      <c r="AA7" s="6">
        <f t="shared" si="11"/>
        <v>0</v>
      </c>
      <c r="AB7" s="6">
        <f t="shared" si="12"/>
        <v>1.1529218930144047E-3</v>
      </c>
      <c r="AC7" s="6">
        <f t="shared" si="16"/>
        <v>1.9482278465810603E-3</v>
      </c>
      <c r="AD7" s="20"/>
      <c r="AE7" s="6">
        <f t="shared" si="17"/>
        <v>0.43430059523809522</v>
      </c>
      <c r="AF7" s="6">
        <f t="shared" si="13"/>
        <v>0.21314916265811509</v>
      </c>
      <c r="AG7" s="6">
        <f t="shared" si="13"/>
        <v>1.1919818974418526</v>
      </c>
      <c r="AH7" s="6">
        <f t="shared" si="13"/>
        <v>0</v>
      </c>
      <c r="AI7" s="6">
        <f t="shared" si="13"/>
        <v>3.2620562937714695E-3</v>
      </c>
      <c r="AJ7" s="6">
        <f t="shared" si="13"/>
        <v>2.6502240003157713E-3</v>
      </c>
      <c r="AK7" s="6">
        <f t="shared" si="13"/>
        <v>0.49520955956370871</v>
      </c>
      <c r="AL7" s="6">
        <f t="shared" si="13"/>
        <v>0</v>
      </c>
      <c r="AM7" s="6">
        <f t="shared" si="13"/>
        <v>0</v>
      </c>
      <c r="AN7" s="6">
        <f t="shared" si="13"/>
        <v>2.3058437860288094E-3</v>
      </c>
      <c r="AO7" s="6">
        <f t="shared" si="13"/>
        <v>2.9223417698715903E-3</v>
      </c>
      <c r="AP7" s="6">
        <f t="shared" si="18"/>
        <v>2.3457816807517586</v>
      </c>
      <c r="AQ7" s="21"/>
      <c r="AR7" s="20">
        <v>32</v>
      </c>
      <c r="AS7" s="6">
        <f t="shared" si="19"/>
        <v>5.9245151250244401</v>
      </c>
      <c r="AT7" s="6">
        <f t="shared" si="14"/>
        <v>2.907676047190296</v>
      </c>
      <c r="AU7" s="6">
        <f t="shared" si="14"/>
        <v>10.840287207493626</v>
      </c>
      <c r="AV7" s="6">
        <f t="shared" si="14"/>
        <v>0</v>
      </c>
      <c r="AW7" s="6">
        <f t="shared" si="14"/>
        <v>2.224968381695995E-2</v>
      </c>
      <c r="AX7" s="6">
        <f t="shared" si="14"/>
        <v>3.6153052394426712E-2</v>
      </c>
      <c r="AY7" s="6">
        <f t="shared" si="14"/>
        <v>4.5036035069726363</v>
      </c>
      <c r="AZ7" s="6">
        <f t="shared" si="14"/>
        <v>0</v>
      </c>
      <c r="BA7" s="6">
        <f t="shared" si="14"/>
        <v>0</v>
      </c>
      <c r="BB7" s="6">
        <f t="shared" si="14"/>
        <v>1.572759344110727E-2</v>
      </c>
      <c r="BC7" s="6">
        <f t="shared" si="14"/>
        <v>2.657676611687692E-2</v>
      </c>
      <c r="BD7" s="6">
        <f t="shared" si="20"/>
        <v>24.276788982450363</v>
      </c>
      <c r="BE7" s="25">
        <f t="shared" ref="BE7:BE50" si="26">AT7-BF7</f>
        <v>2.1779875002564739</v>
      </c>
      <c r="BF7" s="25">
        <f t="shared" si="21"/>
        <v>0.72968854693382212</v>
      </c>
      <c r="BG7" s="25">
        <f t="shared" si="22"/>
        <v>0.74904750904457729</v>
      </c>
      <c r="BH7" s="23">
        <f t="shared" si="23"/>
        <v>0.25095249095542277</v>
      </c>
      <c r="BI7" s="20"/>
      <c r="BJ7" s="6">
        <f t="shared" si="24"/>
        <v>0.29351118244909202</v>
      </c>
      <c r="BK7" s="6">
        <f t="shared" si="25"/>
        <v>0.67078655902087148</v>
      </c>
      <c r="BL7" s="3"/>
    </row>
    <row r="8" spans="1:67" x14ac:dyDescent="0.25">
      <c r="A8" s="20" t="s">
        <v>45</v>
      </c>
      <c r="B8" s="21">
        <v>6.5000000000000002E-2</v>
      </c>
      <c r="C8" s="21">
        <v>0.14299999999999999</v>
      </c>
      <c r="D8" s="21">
        <v>41.122</v>
      </c>
      <c r="E8" s="21">
        <v>25.091000000000001</v>
      </c>
      <c r="F8" s="21">
        <v>15.236000000000001</v>
      </c>
      <c r="G8" s="21">
        <v>0.218</v>
      </c>
      <c r="H8" s="21">
        <v>17.279</v>
      </c>
      <c r="I8" s="21">
        <v>0</v>
      </c>
      <c r="J8" s="21">
        <v>6.5000000000000002E-2</v>
      </c>
      <c r="K8" s="21">
        <v>0</v>
      </c>
      <c r="L8" s="21">
        <v>0.32300000000000001</v>
      </c>
      <c r="M8" s="21">
        <v>99.542000000000002</v>
      </c>
      <c r="N8" s="22">
        <f t="shared" si="1"/>
        <v>24.237879531414574</v>
      </c>
      <c r="O8" s="23">
        <f t="shared" si="2"/>
        <v>0.29043816407834883</v>
      </c>
      <c r="P8" s="23">
        <f t="shared" si="2"/>
        <v>0.66896634950592326</v>
      </c>
      <c r="Q8" s="24">
        <f t="shared" si="15"/>
        <v>11.265444767664528</v>
      </c>
      <c r="R8" s="20"/>
      <c r="S8" s="6">
        <f t="shared" si="3"/>
        <v>0.42854662698412699</v>
      </c>
      <c r="T8" s="6">
        <f t="shared" si="4"/>
        <v>0.21206351327275966</v>
      </c>
      <c r="U8" s="6">
        <f t="shared" si="5"/>
        <v>0.80661992474005817</v>
      </c>
      <c r="V8" s="6">
        <f t="shared" si="6"/>
        <v>0</v>
      </c>
      <c r="W8" s="6">
        <f t="shared" si="7"/>
        <v>1.0818043831384975E-3</v>
      </c>
      <c r="X8" s="6">
        <f t="shared" si="8"/>
        <v>3.0731320854725437E-3</v>
      </c>
      <c r="Y8" s="6">
        <f t="shared" si="9"/>
        <v>0.33016602386206484</v>
      </c>
      <c r="Z8" s="6">
        <f t="shared" si="10"/>
        <v>0</v>
      </c>
      <c r="AA8" s="6">
        <f t="shared" si="11"/>
        <v>0</v>
      </c>
      <c r="AB8" s="6">
        <f t="shared" si="12"/>
        <v>9.9317970301843281E-4</v>
      </c>
      <c r="AC8" s="6">
        <f t="shared" si="16"/>
        <v>2.1550602549509678E-3</v>
      </c>
      <c r="AD8" s="20"/>
      <c r="AE8" s="6">
        <f t="shared" si="17"/>
        <v>0.42854662698412699</v>
      </c>
      <c r="AF8" s="6">
        <f t="shared" si="13"/>
        <v>0.21206351327275966</v>
      </c>
      <c r="AG8" s="6">
        <f t="shared" si="13"/>
        <v>1.2099298871100872</v>
      </c>
      <c r="AH8" s="6">
        <f t="shared" si="13"/>
        <v>0</v>
      </c>
      <c r="AI8" s="6">
        <f t="shared" si="13"/>
        <v>2.163608766276995E-3</v>
      </c>
      <c r="AJ8" s="6">
        <f t="shared" si="13"/>
        <v>3.0731320854725437E-3</v>
      </c>
      <c r="AK8" s="6">
        <f t="shared" si="13"/>
        <v>0.49524903579309726</v>
      </c>
      <c r="AL8" s="6">
        <f t="shared" si="13"/>
        <v>0</v>
      </c>
      <c r="AM8" s="6">
        <f t="shared" si="13"/>
        <v>0</v>
      </c>
      <c r="AN8" s="6">
        <f t="shared" si="13"/>
        <v>1.9863594060368656E-3</v>
      </c>
      <c r="AO8" s="6">
        <f t="shared" si="13"/>
        <v>3.2325903824264516E-3</v>
      </c>
      <c r="AP8" s="6">
        <f t="shared" si="18"/>
        <v>2.3562447538002842</v>
      </c>
      <c r="AQ8" s="21"/>
      <c r="AR8" s="20">
        <v>32</v>
      </c>
      <c r="AS8" s="6">
        <f t="shared" si="19"/>
        <v>5.8200626405105718</v>
      </c>
      <c r="AT8" s="6">
        <f t="shared" si="14"/>
        <v>2.8800201735339308</v>
      </c>
      <c r="AU8" s="6">
        <f t="shared" si="14"/>
        <v>10.954650424176469</v>
      </c>
      <c r="AV8" s="6">
        <f t="shared" si="14"/>
        <v>0</v>
      </c>
      <c r="AW8" s="6">
        <f t="shared" si="14"/>
        <v>1.469191186721943E-2</v>
      </c>
      <c r="AX8" s="6">
        <f t="shared" si="14"/>
        <v>4.1735998171035814E-2</v>
      </c>
      <c r="AY8" s="6">
        <f t="shared" si="14"/>
        <v>4.4839623500681514</v>
      </c>
      <c r="AZ8" s="6">
        <f t="shared" si="14"/>
        <v>0</v>
      </c>
      <c r="BA8" s="6">
        <f t="shared" si="14"/>
        <v>0</v>
      </c>
      <c r="BB8" s="6">
        <f t="shared" si="14"/>
        <v>1.348830610458886E-2</v>
      </c>
      <c r="BC8" s="6">
        <f t="shared" si="14"/>
        <v>2.9267726982608783E-2</v>
      </c>
      <c r="BD8" s="6">
        <f t="shared" si="20"/>
        <v>24.237879531414574</v>
      </c>
      <c r="BE8" s="25">
        <f t="shared" si="26"/>
        <v>2.25190045741765</v>
      </c>
      <c r="BF8" s="25">
        <f t="shared" si="21"/>
        <v>0.62811971611628081</v>
      </c>
      <c r="BG8" s="25">
        <f t="shared" si="22"/>
        <v>0.78190440404257788</v>
      </c>
      <c r="BH8" s="23">
        <f t="shared" si="23"/>
        <v>0.21809559595742209</v>
      </c>
      <c r="BI8" s="20"/>
      <c r="BJ8" s="6">
        <f t="shared" si="24"/>
        <v>0.29043816407834883</v>
      </c>
      <c r="BK8" s="6">
        <f t="shared" si="25"/>
        <v>0.66896634950592326</v>
      </c>
      <c r="BL8" s="3"/>
    </row>
    <row r="9" spans="1:67" x14ac:dyDescent="0.25">
      <c r="A9" s="20" t="s">
        <v>46</v>
      </c>
      <c r="B9" s="21">
        <v>8.3000000000000004E-2</v>
      </c>
      <c r="C9" s="21">
        <v>0.158</v>
      </c>
      <c r="D9" s="21">
        <v>41.014000000000003</v>
      </c>
      <c r="E9" s="21">
        <v>25.61</v>
      </c>
      <c r="F9" s="21">
        <v>15.071999999999999</v>
      </c>
      <c r="G9" s="21">
        <v>0.16300000000000001</v>
      </c>
      <c r="H9" s="21">
        <v>17.603000000000002</v>
      </c>
      <c r="I9" s="21">
        <v>0</v>
      </c>
      <c r="J9" s="21">
        <v>5.8999999999999997E-2</v>
      </c>
      <c r="K9" s="21">
        <v>0</v>
      </c>
      <c r="L9" s="21">
        <v>0.19700000000000001</v>
      </c>
      <c r="M9" s="21">
        <v>99.959000000000003</v>
      </c>
      <c r="N9" s="22">
        <f t="shared" si="1"/>
        <v>24.244266611671172</v>
      </c>
      <c r="O9" s="23">
        <f t="shared" si="2"/>
        <v>0.29522236631636051</v>
      </c>
      <c r="P9" s="23">
        <f t="shared" si="2"/>
        <v>0.67544429581188481</v>
      </c>
      <c r="Q9" s="24">
        <f t="shared" si="15"/>
        <v>11.433727848542214</v>
      </c>
      <c r="R9" s="20"/>
      <c r="S9" s="6">
        <f t="shared" si="3"/>
        <v>0.4365823412698413</v>
      </c>
      <c r="T9" s="6">
        <f t="shared" si="4"/>
        <v>0.20978086584714054</v>
      </c>
      <c r="U9" s="6">
        <f t="shared" si="5"/>
        <v>0.80450147350052892</v>
      </c>
      <c r="V9" s="6">
        <f t="shared" si="6"/>
        <v>0</v>
      </c>
      <c r="W9" s="6">
        <f t="shared" si="7"/>
        <v>1.3813809815460816E-3</v>
      </c>
      <c r="X9" s="6">
        <f t="shared" si="8"/>
        <v>2.2978005960184616E-3</v>
      </c>
      <c r="Y9" s="6">
        <f t="shared" si="9"/>
        <v>0.33699541154627077</v>
      </c>
      <c r="Z9" s="6">
        <f t="shared" si="10"/>
        <v>0</v>
      </c>
      <c r="AA9" s="6">
        <f t="shared" si="11"/>
        <v>0</v>
      </c>
      <c r="AB9" s="6">
        <f t="shared" si="12"/>
        <v>1.0973593921462406E-3</v>
      </c>
      <c r="AC9" s="6">
        <f t="shared" si="16"/>
        <v>1.3143865951248937E-3</v>
      </c>
      <c r="AD9" s="20"/>
      <c r="AE9" s="6">
        <f t="shared" si="17"/>
        <v>0.4365823412698413</v>
      </c>
      <c r="AF9" s="6">
        <f t="shared" si="13"/>
        <v>0.20978086584714054</v>
      </c>
      <c r="AG9" s="6">
        <f t="shared" si="13"/>
        <v>1.2067522102507935</v>
      </c>
      <c r="AH9" s="6">
        <f t="shared" si="13"/>
        <v>0</v>
      </c>
      <c r="AI9" s="6">
        <f t="shared" si="13"/>
        <v>2.7627619630921632E-3</v>
      </c>
      <c r="AJ9" s="6">
        <f t="shared" si="13"/>
        <v>2.2978005960184616E-3</v>
      </c>
      <c r="AK9" s="6">
        <f t="shared" si="13"/>
        <v>0.50549311731940616</v>
      </c>
      <c r="AL9" s="6">
        <f t="shared" si="13"/>
        <v>0</v>
      </c>
      <c r="AM9" s="6">
        <f t="shared" si="13"/>
        <v>0</v>
      </c>
      <c r="AN9" s="6">
        <f t="shared" si="13"/>
        <v>2.1947187842924812E-3</v>
      </c>
      <c r="AO9" s="6">
        <f t="shared" si="13"/>
        <v>1.9715798926873405E-3</v>
      </c>
      <c r="AP9" s="6">
        <f t="shared" si="18"/>
        <v>2.3678353959232714</v>
      </c>
      <c r="AQ9" s="21"/>
      <c r="AR9" s="20">
        <v>32</v>
      </c>
      <c r="AS9" s="6">
        <f t="shared" si="19"/>
        <v>5.9001715003873665</v>
      </c>
      <c r="AT9" s="6">
        <f t="shared" si="14"/>
        <v>2.8350736367343452</v>
      </c>
      <c r="AU9" s="6">
        <f t="shared" si="14"/>
        <v>10.872397294313929</v>
      </c>
      <c r="AV9" s="6">
        <f t="shared" si="14"/>
        <v>0</v>
      </c>
      <c r="AW9" s="6">
        <f t="shared" si="14"/>
        <v>1.8668608251055568E-2</v>
      </c>
      <c r="AX9" s="6">
        <f t="shared" si="14"/>
        <v>3.1053517993348496E-2</v>
      </c>
      <c r="AY9" s="6">
        <f t="shared" si="14"/>
        <v>4.5543086263713031</v>
      </c>
      <c r="AZ9" s="6">
        <f t="shared" si="14"/>
        <v>0</v>
      </c>
      <c r="BA9" s="6">
        <f t="shared" si="14"/>
        <v>0</v>
      </c>
      <c r="BB9" s="6">
        <f t="shared" si="14"/>
        <v>1.4830211850510575E-2</v>
      </c>
      <c r="BC9" s="6">
        <f t="shared" si="14"/>
        <v>1.7763215769310826E-2</v>
      </c>
      <c r="BD9" s="6">
        <f t="shared" si="20"/>
        <v>24.244266611671172</v>
      </c>
      <c r="BE9" s="25">
        <f t="shared" si="26"/>
        <v>2.1902587863882723</v>
      </c>
      <c r="BF9" s="25">
        <f t="shared" si="21"/>
        <v>0.64481485034607289</v>
      </c>
      <c r="BG9" s="25">
        <f t="shared" si="22"/>
        <v>0.77255798862112801</v>
      </c>
      <c r="BH9" s="23">
        <f t="shared" si="23"/>
        <v>0.22744201137887196</v>
      </c>
      <c r="BI9" s="20"/>
      <c r="BJ9" s="6">
        <f t="shared" si="24"/>
        <v>0.29522236631636051</v>
      </c>
      <c r="BK9" s="6">
        <f t="shared" si="25"/>
        <v>0.67544429581188481</v>
      </c>
      <c r="BL9" s="3"/>
    </row>
    <row r="10" spans="1:67" x14ac:dyDescent="0.25">
      <c r="A10" s="20" t="s">
        <v>47</v>
      </c>
      <c r="B10" s="21">
        <v>2.9000000000000001E-2</v>
      </c>
      <c r="C10" s="21">
        <v>0.13300000000000001</v>
      </c>
      <c r="D10" s="21">
        <v>37.786999999999999</v>
      </c>
      <c r="E10" s="21">
        <v>29.323</v>
      </c>
      <c r="F10" s="21">
        <v>14.455</v>
      </c>
      <c r="G10" s="21">
        <v>0.20499999999999999</v>
      </c>
      <c r="H10" s="21">
        <v>17.614999999999998</v>
      </c>
      <c r="I10" s="21">
        <v>1.2E-2</v>
      </c>
      <c r="J10" s="21">
        <v>0.105</v>
      </c>
      <c r="K10" s="21">
        <v>0</v>
      </c>
      <c r="L10" s="27"/>
      <c r="M10" s="21">
        <v>99.664000000000001</v>
      </c>
      <c r="N10" s="22">
        <f t="shared" si="1"/>
        <v>24.256443373200984</v>
      </c>
      <c r="O10" s="23">
        <f t="shared" si="2"/>
        <v>0.342355273068632</v>
      </c>
      <c r="P10" s="23">
        <f t="shared" si="2"/>
        <v>0.68468642059074392</v>
      </c>
      <c r="Q10" s="24">
        <f t="shared" si="15"/>
        <v>12.959365409037732</v>
      </c>
      <c r="R10" s="20"/>
      <c r="S10" s="6">
        <f t="shared" si="3"/>
        <v>0.43687996031746029</v>
      </c>
      <c r="T10" s="6">
        <f t="shared" si="4"/>
        <v>0.20119310083734188</v>
      </c>
      <c r="U10" s="6">
        <f t="shared" si="5"/>
        <v>0.74120293507496171</v>
      </c>
      <c r="V10" s="6">
        <f t="shared" si="6"/>
        <v>2.1398231792779524E-4</v>
      </c>
      <c r="W10" s="6">
        <f t="shared" si="7"/>
        <v>4.8265118632332971E-4</v>
      </c>
      <c r="X10" s="6">
        <f t="shared" si="8"/>
        <v>2.8898719152379423E-3</v>
      </c>
      <c r="Y10" s="6">
        <f t="shared" si="9"/>
        <v>0.38585382478607178</v>
      </c>
      <c r="Z10" s="6">
        <f t="shared" si="10"/>
        <v>0</v>
      </c>
      <c r="AA10" s="6">
        <f t="shared" si="11"/>
        <v>0</v>
      </c>
      <c r="AB10" s="6">
        <f t="shared" si="12"/>
        <v>9.2372657693322779E-4</v>
      </c>
      <c r="AC10" s="6">
        <f t="shared" si="16"/>
        <v>0</v>
      </c>
      <c r="AD10" s="20"/>
      <c r="AE10" s="6">
        <f t="shared" si="17"/>
        <v>0.43687996031746029</v>
      </c>
      <c r="AF10" s="6">
        <f t="shared" si="13"/>
        <v>0.20119310083734188</v>
      </c>
      <c r="AG10" s="6">
        <f t="shared" si="13"/>
        <v>1.1118044026124425</v>
      </c>
      <c r="AH10" s="6">
        <f t="shared" si="13"/>
        <v>2.1398231792779524E-4</v>
      </c>
      <c r="AI10" s="6">
        <f t="shared" si="13"/>
        <v>9.6530237264665943E-4</v>
      </c>
      <c r="AJ10" s="6">
        <f t="shared" si="13"/>
        <v>2.8898719152379423E-3</v>
      </c>
      <c r="AK10" s="6">
        <f t="shared" si="13"/>
        <v>0.57878073717910761</v>
      </c>
      <c r="AL10" s="6">
        <f t="shared" si="13"/>
        <v>0</v>
      </c>
      <c r="AM10" s="6">
        <f t="shared" si="13"/>
        <v>0</v>
      </c>
      <c r="AN10" s="6">
        <f t="shared" si="13"/>
        <v>1.8474531538664556E-3</v>
      </c>
      <c r="AO10" s="6">
        <f t="shared" si="13"/>
        <v>0</v>
      </c>
      <c r="AP10" s="6">
        <f t="shared" si="18"/>
        <v>2.3345748107060311</v>
      </c>
      <c r="AQ10" s="21"/>
      <c r="AR10" s="20">
        <v>32</v>
      </c>
      <c r="AS10" s="6">
        <f t="shared" si="19"/>
        <v>5.9883104478158895</v>
      </c>
      <c r="AT10" s="6">
        <f t="shared" si="14"/>
        <v>2.7577523741241263</v>
      </c>
      <c r="AU10" s="6">
        <f t="shared" si="14"/>
        <v>10.159663255865309</v>
      </c>
      <c r="AV10" s="6">
        <f t="shared" si="14"/>
        <v>2.9330540800355078E-3</v>
      </c>
      <c r="AW10" s="6">
        <f t="shared" si="14"/>
        <v>6.6156963107451942E-3</v>
      </c>
      <c r="AX10" s="6">
        <f t="shared" si="14"/>
        <v>3.9611453384801681E-2</v>
      </c>
      <c r="AY10" s="6">
        <f t="shared" si="14"/>
        <v>5.2888955781289235</v>
      </c>
      <c r="AZ10" s="6">
        <f t="shared" si="14"/>
        <v>0</v>
      </c>
      <c r="BA10" s="6">
        <f t="shared" si="14"/>
        <v>0</v>
      </c>
      <c r="BB10" s="6">
        <f t="shared" si="14"/>
        <v>1.2661513491154248E-2</v>
      </c>
      <c r="BC10" s="6">
        <f t="shared" si="14"/>
        <v>0</v>
      </c>
      <c r="BD10" s="6">
        <f t="shared" si="20"/>
        <v>24.256443373200984</v>
      </c>
      <c r="BE10" s="25">
        <f t="shared" si="26"/>
        <v>2.0811331504255817</v>
      </c>
      <c r="BF10" s="25">
        <f t="shared" si="21"/>
        <v>0.67661922369854466</v>
      </c>
      <c r="BG10" s="25">
        <f t="shared" si="22"/>
        <v>0.75464830343462519</v>
      </c>
      <c r="BH10" s="23">
        <f t="shared" si="23"/>
        <v>0.24535169656537481</v>
      </c>
      <c r="BI10" s="20"/>
      <c r="BJ10" s="6">
        <f t="shared" si="24"/>
        <v>0.342355273068632</v>
      </c>
      <c r="BK10" s="6">
        <f t="shared" si="25"/>
        <v>0.68468642059074392</v>
      </c>
      <c r="BL10" s="3"/>
    </row>
    <row r="11" spans="1:67" x14ac:dyDescent="0.25">
      <c r="A11" s="20" t="s">
        <v>48</v>
      </c>
      <c r="B11" s="21">
        <v>3.6999999999999998E-2</v>
      </c>
      <c r="C11" s="21">
        <v>0.13200000000000001</v>
      </c>
      <c r="D11" s="21">
        <v>37.912999999999997</v>
      </c>
      <c r="E11" s="21">
        <v>29.324999999999999</v>
      </c>
      <c r="F11" s="21">
        <v>14.465999999999999</v>
      </c>
      <c r="G11" s="21">
        <v>0.2</v>
      </c>
      <c r="H11" s="21">
        <v>17.721</v>
      </c>
      <c r="I11" s="21">
        <v>0</v>
      </c>
      <c r="J11" s="21">
        <v>2.4E-2</v>
      </c>
      <c r="K11" s="21">
        <v>1.9E-2</v>
      </c>
      <c r="L11" s="27"/>
      <c r="M11" s="21">
        <v>99.837000000000003</v>
      </c>
      <c r="N11" s="22">
        <f t="shared" si="1"/>
        <v>24.259136250325014</v>
      </c>
      <c r="O11" s="23">
        <f t="shared" si="2"/>
        <v>0.34162150371165795</v>
      </c>
      <c r="P11" s="23">
        <f t="shared" si="2"/>
        <v>0.68581634972473338</v>
      </c>
      <c r="Q11" s="24">
        <f t="shared" si="15"/>
        <v>12.937265748543883</v>
      </c>
      <c r="R11" s="20"/>
      <c r="S11" s="6">
        <f t="shared" si="3"/>
        <v>0.43950892857142859</v>
      </c>
      <c r="T11" s="6">
        <f t="shared" si="4"/>
        <v>0.20134620523784072</v>
      </c>
      <c r="U11" s="6">
        <f t="shared" si="5"/>
        <v>0.7436744615210793</v>
      </c>
      <c r="V11" s="6">
        <f t="shared" si="6"/>
        <v>0</v>
      </c>
      <c r="W11" s="6">
        <f t="shared" si="7"/>
        <v>6.1579634117114477E-4</v>
      </c>
      <c r="X11" s="6">
        <f t="shared" si="8"/>
        <v>2.8193872343784806E-3</v>
      </c>
      <c r="Y11" s="6">
        <f t="shared" si="9"/>
        <v>0.38588014227233075</v>
      </c>
      <c r="Z11" s="6">
        <f t="shared" si="10"/>
        <v>0</v>
      </c>
      <c r="AA11" s="6">
        <f t="shared" si="11"/>
        <v>0</v>
      </c>
      <c r="AB11" s="6">
        <f t="shared" si="12"/>
        <v>9.1678126432470728E-4</v>
      </c>
      <c r="AC11" s="6">
        <f t="shared" si="16"/>
        <v>0</v>
      </c>
      <c r="AD11" s="20"/>
      <c r="AE11" s="6">
        <f t="shared" si="17"/>
        <v>0.43950892857142859</v>
      </c>
      <c r="AF11" s="6">
        <f t="shared" si="13"/>
        <v>0.20134620523784072</v>
      </c>
      <c r="AG11" s="6">
        <f t="shared" si="13"/>
        <v>1.1155116922816188</v>
      </c>
      <c r="AH11" s="6">
        <f t="shared" si="13"/>
        <v>0</v>
      </c>
      <c r="AI11" s="6">
        <f t="shared" si="13"/>
        <v>1.2315926823422895E-3</v>
      </c>
      <c r="AJ11" s="6">
        <f t="shared" si="13"/>
        <v>2.8193872343784806E-3</v>
      </c>
      <c r="AK11" s="6">
        <f t="shared" si="13"/>
        <v>0.5788202134084961</v>
      </c>
      <c r="AL11" s="6">
        <f t="shared" si="13"/>
        <v>0</v>
      </c>
      <c r="AM11" s="6">
        <f t="shared" si="13"/>
        <v>0</v>
      </c>
      <c r="AN11" s="6">
        <f t="shared" si="13"/>
        <v>1.8335625286494146E-3</v>
      </c>
      <c r="AO11" s="6">
        <f t="shared" si="13"/>
        <v>0</v>
      </c>
      <c r="AP11" s="6">
        <f t="shared" si="18"/>
        <v>2.3410715819447545</v>
      </c>
      <c r="AQ11" s="21"/>
      <c r="AR11" s="20">
        <v>32</v>
      </c>
      <c r="AS11" s="6">
        <f t="shared" si="19"/>
        <v>6.0076273714801811</v>
      </c>
      <c r="AT11" s="6">
        <f t="shared" si="14"/>
        <v>2.7521920377413513</v>
      </c>
      <c r="AU11" s="6">
        <f t="shared" si="14"/>
        <v>10.165252080376636</v>
      </c>
      <c r="AV11" s="6">
        <f t="shared" si="14"/>
        <v>0</v>
      </c>
      <c r="AW11" s="6">
        <f t="shared" si="14"/>
        <v>8.4172919228326492E-3</v>
      </c>
      <c r="AX11" s="6">
        <f t="shared" si="14"/>
        <v>3.8538074698751534E-2</v>
      </c>
      <c r="AY11" s="6">
        <f t="shared" si="14"/>
        <v>5.2745779530828463</v>
      </c>
      <c r="AZ11" s="6">
        <f t="shared" si="14"/>
        <v>0</v>
      </c>
      <c r="BA11" s="6">
        <f t="shared" si="14"/>
        <v>0</v>
      </c>
      <c r="BB11" s="6">
        <f t="shared" si="14"/>
        <v>1.2531441022414214E-2</v>
      </c>
      <c r="BC11" s="6">
        <f t="shared" si="14"/>
        <v>0</v>
      </c>
      <c r="BD11" s="6">
        <f t="shared" si="20"/>
        <v>24.259136250325014</v>
      </c>
      <c r="BE11" s="25">
        <f t="shared" si="26"/>
        <v>2.0685436238132331</v>
      </c>
      <c r="BF11" s="25">
        <f t="shared" si="21"/>
        <v>0.68364841392811826</v>
      </c>
      <c r="BG11" s="25">
        <f t="shared" si="22"/>
        <v>0.751598578677246</v>
      </c>
      <c r="BH11" s="23">
        <f t="shared" si="23"/>
        <v>0.24840142132275397</v>
      </c>
      <c r="BI11" s="20"/>
      <c r="BJ11" s="6">
        <f t="shared" si="24"/>
        <v>0.34162150371165795</v>
      </c>
      <c r="BK11" s="6">
        <f t="shared" si="25"/>
        <v>0.68581634972473338</v>
      </c>
      <c r="BL11" s="3"/>
    </row>
    <row r="12" spans="1:67" x14ac:dyDescent="0.25">
      <c r="A12" s="20" t="s">
        <v>49</v>
      </c>
      <c r="B12" s="21">
        <v>6.8000000000000005E-2</v>
      </c>
      <c r="C12" s="21">
        <v>0.112</v>
      </c>
      <c r="D12" s="21">
        <v>37.497</v>
      </c>
      <c r="E12" s="21">
        <v>29.626000000000001</v>
      </c>
      <c r="F12" s="21">
        <v>14.379</v>
      </c>
      <c r="G12" s="21">
        <v>0.21</v>
      </c>
      <c r="H12" s="21">
        <v>17.54</v>
      </c>
      <c r="I12" s="21">
        <v>1.7999999999999999E-2</v>
      </c>
      <c r="J12" s="21">
        <v>5.5E-2</v>
      </c>
      <c r="K12" s="21">
        <v>0.03</v>
      </c>
      <c r="L12" s="27"/>
      <c r="M12" s="21">
        <v>99.534999999999997</v>
      </c>
      <c r="N12" s="22">
        <f t="shared" si="1"/>
        <v>24.246972063740046</v>
      </c>
      <c r="O12" s="23">
        <f t="shared" si="2"/>
        <v>0.34641582138723581</v>
      </c>
      <c r="P12" s="23">
        <f t="shared" si="2"/>
        <v>0.68490329496075264</v>
      </c>
      <c r="Q12" s="24">
        <f t="shared" si="15"/>
        <v>13.080811075262242</v>
      </c>
      <c r="R12" s="20"/>
      <c r="S12" s="6">
        <f t="shared" si="3"/>
        <v>0.43501984126984122</v>
      </c>
      <c r="T12" s="6">
        <f t="shared" si="4"/>
        <v>0.2001352886157135</v>
      </c>
      <c r="U12" s="6">
        <f t="shared" si="5"/>
        <v>0.73551450119104034</v>
      </c>
      <c r="V12" s="6">
        <f t="shared" si="6"/>
        <v>3.2097347689169281E-4</v>
      </c>
      <c r="W12" s="6">
        <f t="shared" si="7"/>
        <v>1.1317338162064284E-3</v>
      </c>
      <c r="X12" s="6">
        <f t="shared" si="8"/>
        <v>2.9603565960974044E-3</v>
      </c>
      <c r="Y12" s="6">
        <f t="shared" si="9"/>
        <v>0.38984092395430764</v>
      </c>
      <c r="Z12" s="6">
        <f t="shared" si="10"/>
        <v>0</v>
      </c>
      <c r="AA12" s="6">
        <f t="shared" si="11"/>
        <v>0</v>
      </c>
      <c r="AB12" s="6">
        <f t="shared" si="12"/>
        <v>7.7787501215429713E-4</v>
      </c>
      <c r="AC12" s="6">
        <f t="shared" si="16"/>
        <v>0</v>
      </c>
      <c r="AD12" s="20"/>
      <c r="AE12" s="6">
        <f t="shared" si="17"/>
        <v>0.43501984126984122</v>
      </c>
      <c r="AF12" s="6">
        <f t="shared" si="13"/>
        <v>0.2001352886157135</v>
      </c>
      <c r="AG12" s="6">
        <f t="shared" si="13"/>
        <v>1.1032717517865605</v>
      </c>
      <c r="AH12" s="6">
        <f t="shared" si="13"/>
        <v>3.2097347689169281E-4</v>
      </c>
      <c r="AI12" s="6">
        <f t="shared" si="13"/>
        <v>2.2634676324128568E-3</v>
      </c>
      <c r="AJ12" s="6">
        <f t="shared" si="13"/>
        <v>2.9603565960974044E-3</v>
      </c>
      <c r="AK12" s="6">
        <f t="shared" si="13"/>
        <v>0.58476138593146143</v>
      </c>
      <c r="AL12" s="6">
        <f t="shared" si="13"/>
        <v>0</v>
      </c>
      <c r="AM12" s="6">
        <f t="shared" si="13"/>
        <v>0</v>
      </c>
      <c r="AN12" s="6">
        <f t="shared" si="13"/>
        <v>1.5557500243085943E-3</v>
      </c>
      <c r="AO12" s="6">
        <f t="shared" si="13"/>
        <v>0</v>
      </c>
      <c r="AP12" s="6">
        <f t="shared" si="18"/>
        <v>2.330288815333287</v>
      </c>
      <c r="AQ12" s="21"/>
      <c r="AR12" s="20">
        <v>32</v>
      </c>
      <c r="AS12" s="6">
        <f t="shared" si="19"/>
        <v>5.9737809446782828</v>
      </c>
      <c r="AT12" s="6">
        <f t="shared" si="14"/>
        <v>2.7482984913983119</v>
      </c>
      <c r="AU12" s="6">
        <f t="shared" si="14"/>
        <v>10.10023473624535</v>
      </c>
      <c r="AV12" s="6">
        <f t="shared" si="14"/>
        <v>4.4076730716596391E-3</v>
      </c>
      <c r="AW12" s="6">
        <f t="shared" si="14"/>
        <v>1.5541198962252251E-2</v>
      </c>
      <c r="AX12" s="6">
        <f t="shared" si="14"/>
        <v>4.0652218923158706E-2</v>
      </c>
      <c r="AY12" s="6">
        <f t="shared" si="14"/>
        <v>5.3533748625719744</v>
      </c>
      <c r="AZ12" s="6">
        <f t="shared" si="14"/>
        <v>0</v>
      </c>
      <c r="BA12" s="6">
        <f t="shared" si="14"/>
        <v>0</v>
      </c>
      <c r="BB12" s="6">
        <f t="shared" si="14"/>
        <v>1.0681937889049756E-2</v>
      </c>
      <c r="BC12" s="6">
        <f t="shared" si="14"/>
        <v>0</v>
      </c>
      <c r="BD12" s="6">
        <f t="shared" si="20"/>
        <v>24.246972063740046</v>
      </c>
      <c r="BE12" s="25">
        <f t="shared" si="26"/>
        <v>2.0964145350093761</v>
      </c>
      <c r="BF12" s="25">
        <f t="shared" si="21"/>
        <v>0.65188395638893581</v>
      </c>
      <c r="BG12" s="25">
        <f t="shared" si="22"/>
        <v>0.76280452853675929</v>
      </c>
      <c r="BH12" s="23">
        <f t="shared" si="23"/>
        <v>0.23719547146324071</v>
      </c>
      <c r="BI12" s="20"/>
      <c r="BJ12" s="6">
        <f t="shared" si="24"/>
        <v>0.34641582138723581</v>
      </c>
      <c r="BK12" s="6">
        <f t="shared" si="25"/>
        <v>0.68490329496075264</v>
      </c>
      <c r="BL12" s="3"/>
    </row>
    <row r="13" spans="1:67" x14ac:dyDescent="0.25">
      <c r="A13" s="20" t="s">
        <v>50</v>
      </c>
      <c r="B13" s="21">
        <v>0</v>
      </c>
      <c r="C13" s="21">
        <v>5.6000000000000001E-2</v>
      </c>
      <c r="D13" s="21">
        <v>36.432000000000002</v>
      </c>
      <c r="E13" s="21">
        <v>30.082999999999998</v>
      </c>
      <c r="F13" s="21">
        <v>14.507</v>
      </c>
      <c r="G13" s="21">
        <v>0.19</v>
      </c>
      <c r="H13" s="21">
        <v>17.61</v>
      </c>
      <c r="I13" s="21">
        <v>5.0000000000000001E-3</v>
      </c>
      <c r="J13" s="21">
        <v>3.3000000000000002E-2</v>
      </c>
      <c r="K13" s="21">
        <v>3.3000000000000002E-2</v>
      </c>
      <c r="L13" s="27"/>
      <c r="M13" s="21">
        <v>98.948999999999998</v>
      </c>
      <c r="N13" s="22">
        <f t="shared" si="1"/>
        <v>24.296102375673318</v>
      </c>
      <c r="O13" s="23">
        <f t="shared" si="2"/>
        <v>0.35647191967700637</v>
      </c>
      <c r="P13" s="23">
        <f t="shared" si="2"/>
        <v>0.68384928724513117</v>
      </c>
      <c r="Q13" s="24">
        <f t="shared" si="15"/>
        <v>13.375551968181075</v>
      </c>
      <c r="R13" s="20"/>
      <c r="S13" s="6">
        <f t="shared" si="3"/>
        <v>0.43675595238095238</v>
      </c>
      <c r="T13" s="6">
        <f t="shared" si="4"/>
        <v>0.2019168670942455</v>
      </c>
      <c r="U13" s="6">
        <f t="shared" si="5"/>
        <v>0.71462421813457033</v>
      </c>
      <c r="V13" s="6">
        <f t="shared" si="6"/>
        <v>8.9159299136581355E-5</v>
      </c>
      <c r="W13" s="6">
        <f t="shared" si="7"/>
        <v>0</v>
      </c>
      <c r="X13" s="6">
        <f t="shared" si="8"/>
        <v>2.6784178726595564E-3</v>
      </c>
      <c r="Y13" s="6">
        <f t="shared" si="9"/>
        <v>0.39585446956448511</v>
      </c>
      <c r="Z13" s="6">
        <f t="shared" si="10"/>
        <v>0</v>
      </c>
      <c r="AA13" s="6">
        <f t="shared" si="11"/>
        <v>0</v>
      </c>
      <c r="AB13" s="6">
        <f t="shared" si="12"/>
        <v>3.8893750607714856E-4</v>
      </c>
      <c r="AC13" s="6">
        <f t="shared" si="16"/>
        <v>0</v>
      </c>
      <c r="AD13" s="20"/>
      <c r="AE13" s="6">
        <f t="shared" si="17"/>
        <v>0.43675595238095238</v>
      </c>
      <c r="AF13" s="6">
        <f t="shared" si="13"/>
        <v>0.2019168670942455</v>
      </c>
      <c r="AG13" s="6">
        <f t="shared" si="13"/>
        <v>1.0719363272018554</v>
      </c>
      <c r="AH13" s="6">
        <f t="shared" si="13"/>
        <v>8.9159299136581355E-5</v>
      </c>
      <c r="AI13" s="6">
        <f t="shared" si="13"/>
        <v>0</v>
      </c>
      <c r="AJ13" s="6">
        <f t="shared" si="13"/>
        <v>2.6784178726595564E-3</v>
      </c>
      <c r="AK13" s="6">
        <f t="shared" si="13"/>
        <v>0.59378170434672772</v>
      </c>
      <c r="AL13" s="6">
        <f t="shared" si="13"/>
        <v>0</v>
      </c>
      <c r="AM13" s="6">
        <f t="shared" si="13"/>
        <v>0</v>
      </c>
      <c r="AN13" s="6">
        <f t="shared" si="13"/>
        <v>7.7787501215429713E-4</v>
      </c>
      <c r="AO13" s="6">
        <f t="shared" si="13"/>
        <v>0</v>
      </c>
      <c r="AP13" s="6">
        <f t="shared" si="18"/>
        <v>2.3079363032077311</v>
      </c>
      <c r="AQ13" s="21"/>
      <c r="AR13" s="20">
        <v>32</v>
      </c>
      <c r="AS13" s="6">
        <f t="shared" si="19"/>
        <v>6.0557089278267302</v>
      </c>
      <c r="AT13" s="6">
        <f t="shared" si="14"/>
        <v>2.7996178828832643</v>
      </c>
      <c r="AU13" s="6">
        <f t="shared" si="14"/>
        <v>9.9084081950280609</v>
      </c>
      <c r="AV13" s="6">
        <f t="shared" si="14"/>
        <v>1.236211574992416E-3</v>
      </c>
      <c r="AW13" s="6">
        <f t="shared" si="14"/>
        <v>0</v>
      </c>
      <c r="AX13" s="6">
        <f t="shared" si="14"/>
        <v>3.713680130858938E-2</v>
      </c>
      <c r="AY13" s="6">
        <f t="shared" si="14"/>
        <v>5.4886016604780492</v>
      </c>
      <c r="AZ13" s="6">
        <f t="shared" si="14"/>
        <v>0</v>
      </c>
      <c r="BA13" s="6">
        <f t="shared" si="14"/>
        <v>0</v>
      </c>
      <c r="BB13" s="6">
        <f t="shared" si="14"/>
        <v>5.3926965736317911E-3</v>
      </c>
      <c r="BC13" s="6">
        <f t="shared" si="14"/>
        <v>0</v>
      </c>
      <c r="BD13" s="6">
        <f t="shared" si="20"/>
        <v>24.296102375673318</v>
      </c>
      <c r="BE13" s="25">
        <f t="shared" si="26"/>
        <v>2.019634667877273</v>
      </c>
      <c r="BF13" s="25">
        <f t="shared" si="21"/>
        <v>0.77998321500599133</v>
      </c>
      <c r="BG13" s="25">
        <f t="shared" si="22"/>
        <v>0.72139654494466088</v>
      </c>
      <c r="BH13" s="23">
        <f t="shared" si="23"/>
        <v>0.27860345505533918</v>
      </c>
      <c r="BI13" s="20"/>
      <c r="BJ13" s="6">
        <f t="shared" si="24"/>
        <v>0.35647191967700637</v>
      </c>
      <c r="BK13" s="6">
        <f t="shared" si="25"/>
        <v>0.68384928724513117</v>
      </c>
      <c r="BL13" s="3"/>
    </row>
    <row r="14" spans="1:67" x14ac:dyDescent="0.25">
      <c r="A14" s="20" t="s">
        <v>51</v>
      </c>
      <c r="B14" s="21">
        <v>3.7999999999999999E-2</v>
      </c>
      <c r="C14" s="21">
        <v>0.14199999999999999</v>
      </c>
      <c r="D14" s="21">
        <v>37.229999999999997</v>
      </c>
      <c r="E14" s="21">
        <v>30.164000000000001</v>
      </c>
      <c r="F14" s="21">
        <v>14.788</v>
      </c>
      <c r="G14" s="21">
        <v>0.216</v>
      </c>
      <c r="H14" s="21">
        <v>17.986999999999998</v>
      </c>
      <c r="I14" s="21">
        <v>1.4E-2</v>
      </c>
      <c r="J14" s="21">
        <v>8.8999999999999996E-2</v>
      </c>
      <c r="K14" s="21">
        <v>0</v>
      </c>
      <c r="L14" s="27"/>
      <c r="M14" s="21">
        <v>100.66800000000001</v>
      </c>
      <c r="N14" s="22">
        <f t="shared" si="1"/>
        <v>24.301005465723421</v>
      </c>
      <c r="O14" s="23">
        <f t="shared" si="2"/>
        <v>0.3521302267856074</v>
      </c>
      <c r="P14" s="23">
        <f t="shared" si="2"/>
        <v>0.68428100913690848</v>
      </c>
      <c r="Q14" s="24">
        <f t="shared" si="15"/>
        <v>13.249331643755109</v>
      </c>
      <c r="R14" s="20"/>
      <c r="S14" s="6">
        <f t="shared" si="3"/>
        <v>0.44610615079365074</v>
      </c>
      <c r="T14" s="6">
        <f t="shared" si="4"/>
        <v>0.20582798859789772</v>
      </c>
      <c r="U14" s="6">
        <f t="shared" si="5"/>
        <v>0.73027721895998154</v>
      </c>
      <c r="V14" s="6">
        <f t="shared" si="6"/>
        <v>2.496460375824278E-4</v>
      </c>
      <c r="W14" s="6">
        <f t="shared" si="7"/>
        <v>6.3243948552712159E-4</v>
      </c>
      <c r="X14" s="6">
        <f t="shared" si="8"/>
        <v>3.0449382131287586E-3</v>
      </c>
      <c r="Y14" s="6">
        <f t="shared" si="9"/>
        <v>0.39692032775797392</v>
      </c>
      <c r="Z14" s="6">
        <f t="shared" si="10"/>
        <v>0</v>
      </c>
      <c r="AA14" s="6">
        <f t="shared" si="11"/>
        <v>0</v>
      </c>
      <c r="AB14" s="6">
        <f t="shared" si="12"/>
        <v>9.8623439040991219E-4</v>
      </c>
      <c r="AC14" s="6">
        <f t="shared" si="16"/>
        <v>0</v>
      </c>
      <c r="AD14" s="20"/>
      <c r="AE14" s="6">
        <f t="shared" si="17"/>
        <v>0.44610615079365074</v>
      </c>
      <c r="AF14" s="6">
        <f t="shared" si="13"/>
        <v>0.20582798859789772</v>
      </c>
      <c r="AG14" s="6">
        <f t="shared" si="13"/>
        <v>1.0954158284399722</v>
      </c>
      <c r="AH14" s="6">
        <f t="shared" si="13"/>
        <v>2.496460375824278E-4</v>
      </c>
      <c r="AI14" s="6">
        <f t="shared" si="13"/>
        <v>1.2648789710542432E-3</v>
      </c>
      <c r="AJ14" s="6">
        <f t="shared" si="13"/>
        <v>3.0449382131287586E-3</v>
      </c>
      <c r="AK14" s="6">
        <f t="shared" si="13"/>
        <v>0.59538049163696094</v>
      </c>
      <c r="AL14" s="6">
        <f t="shared" si="13"/>
        <v>0</v>
      </c>
      <c r="AM14" s="6">
        <f t="shared" si="13"/>
        <v>0</v>
      </c>
      <c r="AN14" s="6">
        <f t="shared" si="13"/>
        <v>1.9724687808198244E-3</v>
      </c>
      <c r="AO14" s="6">
        <f t="shared" si="13"/>
        <v>0</v>
      </c>
      <c r="AP14" s="6">
        <f t="shared" si="18"/>
        <v>2.3492623914710666</v>
      </c>
      <c r="AQ14" s="21"/>
      <c r="AR14" s="20">
        <v>32</v>
      </c>
      <c r="AS14" s="6">
        <f t="shared" si="19"/>
        <v>6.0765442281897775</v>
      </c>
      <c r="AT14" s="6">
        <f t="shared" si="14"/>
        <v>2.8036440965661482</v>
      </c>
      <c r="AU14" s="6">
        <f t="shared" si="14"/>
        <v>9.9473226539357462</v>
      </c>
      <c r="AV14" s="6">
        <f t="shared" si="14"/>
        <v>3.400502741473388E-3</v>
      </c>
      <c r="AW14" s="6">
        <f t="shared" si="14"/>
        <v>8.6146458609058021E-3</v>
      </c>
      <c r="AX14" s="6">
        <f t="shared" si="14"/>
        <v>4.1476006755935983E-2</v>
      </c>
      <c r="AY14" s="6">
        <f t="shared" si="14"/>
        <v>5.4065695404512653</v>
      </c>
      <c r="AZ14" s="6">
        <f t="shared" si="14"/>
        <v>0</v>
      </c>
      <c r="BA14" s="6">
        <f t="shared" si="14"/>
        <v>0</v>
      </c>
      <c r="BB14" s="6">
        <f t="shared" si="14"/>
        <v>1.3433791222169606E-2</v>
      </c>
      <c r="BC14" s="6">
        <f t="shared" si="14"/>
        <v>0</v>
      </c>
      <c r="BD14" s="6">
        <f t="shared" si="20"/>
        <v>24.301005465723421</v>
      </c>
      <c r="BE14" s="25">
        <f t="shared" si="26"/>
        <v>2.0109053009030928</v>
      </c>
      <c r="BF14" s="25">
        <f t="shared" si="21"/>
        <v>0.79273879566305538</v>
      </c>
      <c r="BG14" s="25">
        <f t="shared" si="22"/>
        <v>0.71724699414095128</v>
      </c>
      <c r="BH14" s="23">
        <f t="shared" si="23"/>
        <v>0.28275300585904867</v>
      </c>
      <c r="BI14" s="20"/>
      <c r="BJ14" s="6">
        <f t="shared" si="24"/>
        <v>0.3521302267856074</v>
      </c>
      <c r="BK14" s="6">
        <f t="shared" si="25"/>
        <v>0.68428100913690848</v>
      </c>
      <c r="BL14" s="3"/>
    </row>
    <row r="15" spans="1:67" x14ac:dyDescent="0.25">
      <c r="A15" s="20" t="s">
        <v>52</v>
      </c>
      <c r="B15" s="21">
        <v>8.5000000000000006E-2</v>
      </c>
      <c r="C15" s="21">
        <v>0.16300000000000001</v>
      </c>
      <c r="D15" s="21">
        <v>41.484999999999999</v>
      </c>
      <c r="E15" s="21">
        <v>24.626000000000001</v>
      </c>
      <c r="F15" s="21">
        <v>13.72</v>
      </c>
      <c r="G15" s="21">
        <v>0.19400000000000001</v>
      </c>
      <c r="H15" s="21">
        <v>18.187000000000001</v>
      </c>
      <c r="I15" s="21">
        <v>0</v>
      </c>
      <c r="J15" s="21">
        <v>5.0999999999999997E-2</v>
      </c>
      <c r="K15" s="21">
        <v>4.2000000000000003E-2</v>
      </c>
      <c r="L15" s="27"/>
      <c r="M15" s="21">
        <v>98.552999999999997</v>
      </c>
      <c r="N15" s="22">
        <f t="shared" si="1"/>
        <v>24.240274302695077</v>
      </c>
      <c r="O15" s="23">
        <f t="shared" si="2"/>
        <v>0.28480468728589925</v>
      </c>
      <c r="P15" s="23">
        <f t="shared" si="2"/>
        <v>0.70256355897340206</v>
      </c>
      <c r="Q15" s="24">
        <f t="shared" si="15"/>
        <v>11.063698093446414</v>
      </c>
      <c r="R15" s="20"/>
      <c r="S15" s="6">
        <f t="shared" si="3"/>
        <v>0.45106646825396829</v>
      </c>
      <c r="T15" s="6">
        <f t="shared" si="4"/>
        <v>0.19096294316764653</v>
      </c>
      <c r="U15" s="6">
        <f t="shared" si="5"/>
        <v>0.81374027473958743</v>
      </c>
      <c r="V15" s="6">
        <f t="shared" si="6"/>
        <v>0</v>
      </c>
      <c r="W15" s="6">
        <f t="shared" si="7"/>
        <v>1.4146672702580354E-3</v>
      </c>
      <c r="X15" s="6">
        <f t="shared" si="8"/>
        <v>2.734805617347126E-3</v>
      </c>
      <c r="Y15" s="6">
        <f t="shared" si="9"/>
        <v>0.32404720830685141</v>
      </c>
      <c r="Z15" s="6">
        <f t="shared" si="10"/>
        <v>0</v>
      </c>
      <c r="AA15" s="6">
        <f t="shared" si="11"/>
        <v>0</v>
      </c>
      <c r="AB15" s="6">
        <f t="shared" si="12"/>
        <v>1.1320859551888431E-3</v>
      </c>
      <c r="AC15" s="6">
        <f t="shared" si="16"/>
        <v>0</v>
      </c>
      <c r="AD15" s="20"/>
      <c r="AE15" s="6">
        <f t="shared" si="17"/>
        <v>0.45106646825396829</v>
      </c>
      <c r="AF15" s="6">
        <f t="shared" si="13"/>
        <v>0.19096294316764653</v>
      </c>
      <c r="AG15" s="6">
        <f t="shared" si="13"/>
        <v>1.220610412109381</v>
      </c>
      <c r="AH15" s="6">
        <f t="shared" si="13"/>
        <v>0</v>
      </c>
      <c r="AI15" s="6">
        <f t="shared" si="13"/>
        <v>2.8293345405160709E-3</v>
      </c>
      <c r="AJ15" s="6">
        <f t="shared" si="13"/>
        <v>2.734805617347126E-3</v>
      </c>
      <c r="AK15" s="6">
        <f t="shared" si="13"/>
        <v>0.48607081246027711</v>
      </c>
      <c r="AL15" s="6">
        <f t="shared" si="13"/>
        <v>0</v>
      </c>
      <c r="AM15" s="6">
        <f t="shared" si="13"/>
        <v>0</v>
      </c>
      <c r="AN15" s="6">
        <f t="shared" si="13"/>
        <v>2.2641719103776861E-3</v>
      </c>
      <c r="AO15" s="6">
        <f t="shared" si="13"/>
        <v>0</v>
      </c>
      <c r="AP15" s="6">
        <f t="shared" si="18"/>
        <v>2.356538948059514</v>
      </c>
      <c r="AQ15" s="21"/>
      <c r="AR15" s="20">
        <v>32</v>
      </c>
      <c r="AS15" s="6">
        <f t="shared" si="19"/>
        <v>6.1251383076068953</v>
      </c>
      <c r="AT15" s="6">
        <f t="shared" si="14"/>
        <v>2.5931309925501647</v>
      </c>
      <c r="AU15" s="6">
        <f t="shared" si="14"/>
        <v>11.049971744837535</v>
      </c>
      <c r="AV15" s="6">
        <f t="shared" si="14"/>
        <v>0</v>
      </c>
      <c r="AW15" s="6">
        <f t="shared" si="14"/>
        <v>1.9210101613442065E-2</v>
      </c>
      <c r="AX15" s="6">
        <f t="shared" si="14"/>
        <v>3.7136572610934789E-2</v>
      </c>
      <c r="AY15" s="6">
        <f t="shared" si="14"/>
        <v>4.4003137204067819</v>
      </c>
      <c r="AZ15" s="6">
        <f t="shared" si="14"/>
        <v>0</v>
      </c>
      <c r="BA15" s="6">
        <f t="shared" si="14"/>
        <v>0</v>
      </c>
      <c r="BB15" s="6">
        <f t="shared" si="14"/>
        <v>1.5372863069321983E-2</v>
      </c>
      <c r="BC15" s="6">
        <f t="shared" si="14"/>
        <v>0</v>
      </c>
      <c r="BD15" s="6">
        <f t="shared" si="20"/>
        <v>24.240274302695077</v>
      </c>
      <c r="BE15" s="25">
        <f t="shared" si="26"/>
        <v>1.9587505733989157</v>
      </c>
      <c r="BF15" s="25">
        <f t="shared" si="21"/>
        <v>0.63438041915124899</v>
      </c>
      <c r="BG15" s="25">
        <f t="shared" si="22"/>
        <v>0.75536121353924357</v>
      </c>
      <c r="BH15" s="23">
        <f t="shared" si="23"/>
        <v>0.24463878646075637</v>
      </c>
      <c r="BI15" s="20"/>
      <c r="BJ15" s="6">
        <f t="shared" si="24"/>
        <v>0.28480468728589925</v>
      </c>
      <c r="BK15" s="6">
        <f t="shared" si="25"/>
        <v>0.70256355897340206</v>
      </c>
      <c r="BL15" s="3"/>
    </row>
    <row r="16" spans="1:67" x14ac:dyDescent="0.25">
      <c r="A16" s="20" t="s">
        <v>53</v>
      </c>
      <c r="B16" s="21">
        <v>0.09</v>
      </c>
      <c r="C16" s="21">
        <v>0.13300000000000001</v>
      </c>
      <c r="D16" s="21">
        <v>41.473999999999997</v>
      </c>
      <c r="E16" s="21">
        <v>24.684999999999999</v>
      </c>
      <c r="F16" s="21">
        <v>13.864000000000001</v>
      </c>
      <c r="G16" s="21">
        <v>0.151</v>
      </c>
      <c r="H16" s="21">
        <v>18.283999999999999</v>
      </c>
      <c r="I16" s="21">
        <v>0</v>
      </c>
      <c r="J16" s="21">
        <v>2.8000000000000001E-2</v>
      </c>
      <c r="K16" s="21">
        <v>8.0000000000000002E-3</v>
      </c>
      <c r="L16" s="27"/>
      <c r="M16" s="21">
        <v>98.716999999999999</v>
      </c>
      <c r="N16" s="22">
        <f t="shared" si="1"/>
        <v>24.252614727567593</v>
      </c>
      <c r="O16" s="23">
        <f t="shared" si="2"/>
        <v>0.28534644161661193</v>
      </c>
      <c r="P16" s="23">
        <f t="shared" si="2"/>
        <v>0.70149219452902201</v>
      </c>
      <c r="Q16" s="24">
        <f t="shared" si="15"/>
        <v>11.083272101118522</v>
      </c>
      <c r="R16" s="20"/>
      <c r="S16" s="6">
        <f t="shared" si="3"/>
        <v>0.45347222222222217</v>
      </c>
      <c r="T16" s="6">
        <f t="shared" si="4"/>
        <v>0.192967218955995</v>
      </c>
      <c r="U16" s="6">
        <f t="shared" si="5"/>
        <v>0.81352450655778341</v>
      </c>
      <c r="V16" s="6">
        <f t="shared" si="6"/>
        <v>0</v>
      </c>
      <c r="W16" s="6">
        <f t="shared" si="7"/>
        <v>1.4978829920379196E-3</v>
      </c>
      <c r="X16" s="6">
        <f t="shared" si="8"/>
        <v>2.1286373619557528E-3</v>
      </c>
      <c r="Y16" s="6">
        <f t="shared" si="9"/>
        <v>0.32482357415149138</v>
      </c>
      <c r="Z16" s="6">
        <f t="shared" si="10"/>
        <v>0</v>
      </c>
      <c r="AA16" s="6">
        <f t="shared" si="11"/>
        <v>0</v>
      </c>
      <c r="AB16" s="6">
        <f t="shared" si="12"/>
        <v>9.2372657693322779E-4</v>
      </c>
      <c r="AC16" s="6">
        <f t="shared" si="16"/>
        <v>0</v>
      </c>
      <c r="AD16" s="20"/>
      <c r="AE16" s="6">
        <f t="shared" si="17"/>
        <v>0.45347222222222217</v>
      </c>
      <c r="AF16" s="6">
        <f t="shared" si="13"/>
        <v>0.192967218955995</v>
      </c>
      <c r="AG16" s="6">
        <f t="shared" si="13"/>
        <v>1.2202867598366751</v>
      </c>
      <c r="AH16" s="6">
        <f t="shared" si="13"/>
        <v>0</v>
      </c>
      <c r="AI16" s="6">
        <f t="shared" si="13"/>
        <v>2.9957659840758391E-3</v>
      </c>
      <c r="AJ16" s="6">
        <f t="shared" si="13"/>
        <v>2.1286373619557528E-3</v>
      </c>
      <c r="AK16" s="6">
        <f t="shared" si="13"/>
        <v>0.4872353612272371</v>
      </c>
      <c r="AL16" s="6">
        <f t="shared" si="13"/>
        <v>0</v>
      </c>
      <c r="AM16" s="6">
        <f t="shared" si="13"/>
        <v>0</v>
      </c>
      <c r="AN16" s="6">
        <f t="shared" si="13"/>
        <v>1.8474531538664556E-3</v>
      </c>
      <c r="AO16" s="6">
        <f t="shared" si="13"/>
        <v>0</v>
      </c>
      <c r="AP16" s="6">
        <f t="shared" si="18"/>
        <v>2.3609334187420274</v>
      </c>
      <c r="AQ16" s="21"/>
      <c r="AR16" s="20">
        <v>32</v>
      </c>
      <c r="AS16" s="6">
        <f t="shared" si="19"/>
        <v>6.146344914225935</v>
      </c>
      <c r="AT16" s="6">
        <f t="shared" si="14"/>
        <v>2.6154702024091936</v>
      </c>
      <c r="AU16" s="6">
        <f t="shared" si="14"/>
        <v>11.026479613186245</v>
      </c>
      <c r="AV16" s="6">
        <f t="shared" si="14"/>
        <v>0</v>
      </c>
      <c r="AW16" s="6">
        <f t="shared" si="14"/>
        <v>2.0302247985778902E-2</v>
      </c>
      <c r="AX16" s="6">
        <f t="shared" si="14"/>
        <v>2.8851468254822047E-2</v>
      </c>
      <c r="AY16" s="6">
        <f t="shared" si="14"/>
        <v>4.4026461273042301</v>
      </c>
      <c r="AZ16" s="6">
        <f t="shared" si="14"/>
        <v>0</v>
      </c>
      <c r="BA16" s="6">
        <f t="shared" si="14"/>
        <v>0</v>
      </c>
      <c r="BB16" s="6">
        <f t="shared" si="14"/>
        <v>1.2520154201389255E-2</v>
      </c>
      <c r="BC16" s="6">
        <f t="shared" si="14"/>
        <v>0</v>
      </c>
      <c r="BD16" s="6">
        <f t="shared" si="20"/>
        <v>24.252614727567593</v>
      </c>
      <c r="BE16" s="25">
        <f t="shared" si="26"/>
        <v>1.9488475414740467</v>
      </c>
      <c r="BF16" s="25">
        <f t="shared" si="21"/>
        <v>0.66662266093514688</v>
      </c>
      <c r="BG16" s="25">
        <f t="shared" si="22"/>
        <v>0.74512320563962098</v>
      </c>
      <c r="BH16" s="23">
        <f t="shared" si="23"/>
        <v>0.25487679436037902</v>
      </c>
      <c r="BI16" s="20"/>
      <c r="BJ16" s="6">
        <f t="shared" si="24"/>
        <v>0.28534644161661193</v>
      </c>
      <c r="BK16" s="6">
        <f t="shared" si="25"/>
        <v>0.70149219452902201</v>
      </c>
      <c r="BL16" s="3"/>
    </row>
    <row r="17" spans="1:64" x14ac:dyDescent="0.25">
      <c r="A17" s="20" t="s">
        <v>54</v>
      </c>
      <c r="B17" s="21">
        <v>6.9000000000000006E-2</v>
      </c>
      <c r="C17" s="21">
        <v>9.9000000000000005E-2</v>
      </c>
      <c r="D17" s="21">
        <v>42.929000000000002</v>
      </c>
      <c r="E17" s="21">
        <v>23.745999999999999</v>
      </c>
      <c r="F17" s="21">
        <v>13.254</v>
      </c>
      <c r="G17" s="21">
        <v>0.159</v>
      </c>
      <c r="H17" s="21">
        <v>18.591999999999999</v>
      </c>
      <c r="I17" s="21">
        <v>8.9999999999999993E-3</v>
      </c>
      <c r="J17" s="21">
        <v>5.5E-2</v>
      </c>
      <c r="K17" s="21">
        <v>0</v>
      </c>
      <c r="L17" s="27"/>
      <c r="M17" s="21">
        <v>98.912000000000006</v>
      </c>
      <c r="N17" s="22">
        <f t="shared" si="1"/>
        <v>24.225057116311234</v>
      </c>
      <c r="O17" s="23">
        <f t="shared" si="2"/>
        <v>0.2706442455915965</v>
      </c>
      <c r="P17" s="23">
        <f t="shared" si="2"/>
        <v>0.71424982278056015</v>
      </c>
      <c r="Q17" s="24">
        <f t="shared" si="15"/>
        <v>10.538414305739323</v>
      </c>
      <c r="R17" s="20"/>
      <c r="S17" s="6">
        <f t="shared" si="3"/>
        <v>0.46111111111111108</v>
      </c>
      <c r="T17" s="6">
        <f t="shared" si="4"/>
        <v>0.18447688401924103</v>
      </c>
      <c r="U17" s="6">
        <f t="shared" si="5"/>
        <v>0.84206475242366519</v>
      </c>
      <c r="V17" s="6">
        <f t="shared" si="6"/>
        <v>1.604867384458464E-4</v>
      </c>
      <c r="W17" s="6">
        <f t="shared" si="7"/>
        <v>1.1483769605624052E-3</v>
      </c>
      <c r="X17" s="6">
        <f t="shared" si="8"/>
        <v>2.241412851330892E-3</v>
      </c>
      <c r="Y17" s="6">
        <f t="shared" si="9"/>
        <v>0.3124675143528991</v>
      </c>
      <c r="Z17" s="6">
        <f t="shared" si="10"/>
        <v>0</v>
      </c>
      <c r="AA17" s="6">
        <f t="shared" si="11"/>
        <v>0</v>
      </c>
      <c r="AB17" s="6">
        <f t="shared" si="12"/>
        <v>6.8758594824353046E-4</v>
      </c>
      <c r="AC17" s="6">
        <f t="shared" si="16"/>
        <v>0</v>
      </c>
      <c r="AD17" s="20"/>
      <c r="AE17" s="6">
        <f t="shared" si="17"/>
        <v>0.46111111111111108</v>
      </c>
      <c r="AF17" s="6">
        <f t="shared" si="13"/>
        <v>0.18447688401924103</v>
      </c>
      <c r="AG17" s="6">
        <f t="shared" si="13"/>
        <v>1.2630971286354977</v>
      </c>
      <c r="AH17" s="6">
        <f t="shared" si="13"/>
        <v>1.604867384458464E-4</v>
      </c>
      <c r="AI17" s="6">
        <f t="shared" si="13"/>
        <v>2.2967539211248104E-3</v>
      </c>
      <c r="AJ17" s="6">
        <f t="shared" si="13"/>
        <v>2.241412851330892E-3</v>
      </c>
      <c r="AK17" s="6">
        <f t="shared" si="13"/>
        <v>0.46870127152934865</v>
      </c>
      <c r="AL17" s="6">
        <f t="shared" si="13"/>
        <v>0</v>
      </c>
      <c r="AM17" s="6">
        <f t="shared" si="13"/>
        <v>0</v>
      </c>
      <c r="AN17" s="6">
        <f t="shared" si="13"/>
        <v>1.3751718964870609E-3</v>
      </c>
      <c r="AO17" s="6">
        <f t="shared" si="13"/>
        <v>0</v>
      </c>
      <c r="AP17" s="6">
        <f t="shared" si="18"/>
        <v>2.3834602207025872</v>
      </c>
      <c r="AQ17" s="21"/>
      <c r="AR17" s="20">
        <v>32</v>
      </c>
      <c r="AS17" s="6">
        <f t="shared" si="19"/>
        <v>6.1908125956496844</v>
      </c>
      <c r="AT17" s="6">
        <f t="shared" si="14"/>
        <v>2.4767605674054725</v>
      </c>
      <c r="AU17" s="6">
        <f t="shared" si="14"/>
        <v>11.305442332750252</v>
      </c>
      <c r="AV17" s="6">
        <f t="shared" si="14"/>
        <v>2.1546722641560341E-3</v>
      </c>
      <c r="AW17" s="6">
        <f t="shared" si="14"/>
        <v>1.5417946739285003E-2</v>
      </c>
      <c r="AX17" s="6">
        <f t="shared" si="14"/>
        <v>3.0092892098465843E-2</v>
      </c>
      <c r="AY17" s="6">
        <f t="shared" si="14"/>
        <v>4.1951446776591537</v>
      </c>
      <c r="AZ17" s="6">
        <f t="shared" si="14"/>
        <v>0</v>
      </c>
      <c r="BA17" s="6">
        <f t="shared" si="14"/>
        <v>0</v>
      </c>
      <c r="BB17" s="6">
        <f t="shared" si="14"/>
        <v>9.2314317447710903E-3</v>
      </c>
      <c r="BC17" s="6">
        <f t="shared" si="14"/>
        <v>0</v>
      </c>
      <c r="BD17" s="6">
        <f t="shared" si="20"/>
        <v>24.225057116311234</v>
      </c>
      <c r="BE17" s="25">
        <f t="shared" si="26"/>
        <v>1.8821838291644415</v>
      </c>
      <c r="BF17" s="25">
        <f t="shared" si="21"/>
        <v>0.59457673824103097</v>
      </c>
      <c r="BG17" s="25">
        <f t="shared" si="22"/>
        <v>0.7599377404236215</v>
      </c>
      <c r="BH17" s="23">
        <f t="shared" si="23"/>
        <v>0.24006225957637847</v>
      </c>
      <c r="BI17" s="20"/>
      <c r="BJ17" s="6">
        <f t="shared" si="24"/>
        <v>0.2706442455915965</v>
      </c>
      <c r="BK17" s="6">
        <f t="shared" si="25"/>
        <v>0.71424982278056015</v>
      </c>
      <c r="BL17" s="3"/>
    </row>
    <row r="18" spans="1:64" x14ac:dyDescent="0.25">
      <c r="A18" s="20" t="s">
        <v>55</v>
      </c>
      <c r="B18" s="21">
        <v>5.3999999999999999E-2</v>
      </c>
      <c r="C18" s="21">
        <v>8.6999999999999994E-2</v>
      </c>
      <c r="D18" s="21">
        <v>42.393999999999998</v>
      </c>
      <c r="E18" s="21">
        <v>23.946999999999999</v>
      </c>
      <c r="F18" s="21">
        <v>13.686999999999999</v>
      </c>
      <c r="G18" s="21">
        <v>0.151</v>
      </c>
      <c r="H18" s="21">
        <v>18.613</v>
      </c>
      <c r="I18" s="21">
        <v>0</v>
      </c>
      <c r="J18" s="21">
        <v>5.6000000000000001E-2</v>
      </c>
      <c r="K18" s="21">
        <v>0</v>
      </c>
      <c r="L18" s="27"/>
      <c r="M18" s="21">
        <v>98.989000000000004</v>
      </c>
      <c r="N18" s="22">
        <f t="shared" si="1"/>
        <v>24.262203158293481</v>
      </c>
      <c r="O18" s="23">
        <f t="shared" si="2"/>
        <v>0.27480343151717995</v>
      </c>
      <c r="P18" s="23">
        <f t="shared" si="2"/>
        <v>0.70787726135270446</v>
      </c>
      <c r="Q18" s="24">
        <f t="shared" si="15"/>
        <v>10.695497916724957</v>
      </c>
      <c r="R18" s="20"/>
      <c r="S18" s="6">
        <f t="shared" si="3"/>
        <v>0.46163194444444444</v>
      </c>
      <c r="T18" s="6">
        <f t="shared" si="4"/>
        <v>0.19050362996615</v>
      </c>
      <c r="U18" s="6">
        <f t="shared" si="5"/>
        <v>0.83157057267229284</v>
      </c>
      <c r="V18" s="6">
        <f t="shared" si="6"/>
        <v>0</v>
      </c>
      <c r="W18" s="6">
        <f t="shared" si="7"/>
        <v>8.9872979522275182E-4</v>
      </c>
      <c r="X18" s="6">
        <f t="shared" si="8"/>
        <v>2.1286373619557528E-3</v>
      </c>
      <c r="Y18" s="6">
        <f t="shared" si="9"/>
        <v>0.31511242172192683</v>
      </c>
      <c r="Z18" s="6">
        <f t="shared" si="10"/>
        <v>0</v>
      </c>
      <c r="AA18" s="6">
        <f t="shared" si="11"/>
        <v>0</v>
      </c>
      <c r="AB18" s="6">
        <f t="shared" si="12"/>
        <v>6.042421969412843E-4</v>
      </c>
      <c r="AC18" s="6">
        <f t="shared" si="16"/>
        <v>0</v>
      </c>
      <c r="AD18" s="20"/>
      <c r="AE18" s="6">
        <f t="shared" si="17"/>
        <v>0.46163194444444444</v>
      </c>
      <c r="AF18" s="6">
        <f t="shared" si="13"/>
        <v>0.19050362996615</v>
      </c>
      <c r="AG18" s="6">
        <f t="shared" si="13"/>
        <v>1.2473558590084393</v>
      </c>
      <c r="AH18" s="6">
        <f t="shared" si="13"/>
        <v>0</v>
      </c>
      <c r="AI18" s="6">
        <f t="shared" si="13"/>
        <v>1.7974595904455036E-3</v>
      </c>
      <c r="AJ18" s="6">
        <f t="shared" si="13"/>
        <v>2.1286373619557528E-3</v>
      </c>
      <c r="AK18" s="6">
        <f t="shared" si="13"/>
        <v>0.47266863258289027</v>
      </c>
      <c r="AL18" s="6">
        <f t="shared" si="13"/>
        <v>0</v>
      </c>
      <c r="AM18" s="6">
        <f t="shared" si="13"/>
        <v>0</v>
      </c>
      <c r="AN18" s="6">
        <f t="shared" si="13"/>
        <v>1.2084843938825686E-3</v>
      </c>
      <c r="AO18" s="6">
        <f t="shared" si="13"/>
        <v>0</v>
      </c>
      <c r="AP18" s="6">
        <f t="shared" si="18"/>
        <v>2.3772946473482079</v>
      </c>
      <c r="AQ18" s="21"/>
      <c r="AR18" s="20">
        <v>32</v>
      </c>
      <c r="AS18" s="6">
        <f t="shared" si="19"/>
        <v>6.2138793938311929</v>
      </c>
      <c r="AT18" s="6">
        <f t="shared" si="14"/>
        <v>2.5643082003809718</v>
      </c>
      <c r="AU18" s="6">
        <f t="shared" si="14"/>
        <v>11.193504496885238</v>
      </c>
      <c r="AV18" s="6">
        <f t="shared" si="14"/>
        <v>0</v>
      </c>
      <c r="AW18" s="6">
        <f t="shared" si="14"/>
        <v>1.209751322967397E-2</v>
      </c>
      <c r="AX18" s="6">
        <f t="shared" si="14"/>
        <v>2.8652904114584883E-2</v>
      </c>
      <c r="AY18" s="6">
        <f t="shared" si="14"/>
        <v>4.2416271396352032</v>
      </c>
      <c r="AZ18" s="6">
        <f t="shared" si="14"/>
        <v>0</v>
      </c>
      <c r="BA18" s="6">
        <f t="shared" si="14"/>
        <v>0</v>
      </c>
      <c r="BB18" s="6">
        <f t="shared" si="14"/>
        <v>8.1335102166193302E-3</v>
      </c>
      <c r="BC18" s="6">
        <f t="shared" si="14"/>
        <v>0</v>
      </c>
      <c r="BD18" s="6">
        <f t="shared" si="20"/>
        <v>24.262203158293481</v>
      </c>
      <c r="BE18" s="25">
        <f t="shared" si="26"/>
        <v>1.8726561677399625</v>
      </c>
      <c r="BF18" s="25">
        <f t="shared" si="21"/>
        <v>0.69165203264100938</v>
      </c>
      <c r="BG18" s="25">
        <f t="shared" si="22"/>
        <v>0.73027733852808618</v>
      </c>
      <c r="BH18" s="23">
        <f t="shared" si="23"/>
        <v>0.26972266147191382</v>
      </c>
      <c r="BI18" s="20"/>
      <c r="BJ18" s="6">
        <f t="shared" si="24"/>
        <v>0.27480343151717995</v>
      </c>
      <c r="BK18" s="6">
        <f t="shared" si="25"/>
        <v>0.70787726135270446</v>
      </c>
      <c r="BL18" s="3"/>
    </row>
    <row r="19" spans="1:64" x14ac:dyDescent="0.25">
      <c r="A19" s="20" t="s">
        <v>56</v>
      </c>
      <c r="B19" s="21">
        <v>3.9E-2</v>
      </c>
      <c r="C19" s="21">
        <v>0.13100000000000001</v>
      </c>
      <c r="D19" s="21">
        <v>42.183999999999997</v>
      </c>
      <c r="E19" s="21">
        <v>23.657</v>
      </c>
      <c r="F19" s="21">
        <v>13.759</v>
      </c>
      <c r="G19" s="21">
        <v>0.19900000000000001</v>
      </c>
      <c r="H19" s="21">
        <v>18.463999999999999</v>
      </c>
      <c r="I19" s="21">
        <v>0</v>
      </c>
      <c r="J19" s="21">
        <v>1.2E-2</v>
      </c>
      <c r="K19" s="21">
        <v>5.0999999999999997E-2</v>
      </c>
      <c r="L19" s="27"/>
      <c r="M19" s="21">
        <v>98.495999999999995</v>
      </c>
      <c r="N19" s="22">
        <f t="shared" si="1"/>
        <v>24.269959949856084</v>
      </c>
      <c r="O19" s="23">
        <f t="shared" si="2"/>
        <v>0.27336729027300366</v>
      </c>
      <c r="P19" s="23">
        <f t="shared" si="2"/>
        <v>0.70512272607237259</v>
      </c>
      <c r="Q19" s="24">
        <f t="shared" si="15"/>
        <v>10.641528275258569</v>
      </c>
      <c r="R19" s="20"/>
      <c r="S19" s="6">
        <f t="shared" si="3"/>
        <v>0.45793650793650792</v>
      </c>
      <c r="T19" s="6">
        <f t="shared" si="4"/>
        <v>0.19150576786032425</v>
      </c>
      <c r="U19" s="6">
        <f t="shared" si="5"/>
        <v>0.82745136192876345</v>
      </c>
      <c r="V19" s="6">
        <f t="shared" si="6"/>
        <v>0</v>
      </c>
      <c r="W19" s="6">
        <f t="shared" si="7"/>
        <v>6.4908262988309852E-4</v>
      </c>
      <c r="X19" s="6">
        <f t="shared" si="8"/>
        <v>2.8052902982065881E-3</v>
      </c>
      <c r="Y19" s="6">
        <f t="shared" si="9"/>
        <v>0.31129638621437439</v>
      </c>
      <c r="Z19" s="6">
        <f t="shared" si="10"/>
        <v>0</v>
      </c>
      <c r="AA19" s="6">
        <f t="shared" si="11"/>
        <v>0</v>
      </c>
      <c r="AB19" s="6">
        <f t="shared" si="12"/>
        <v>9.0983595171618677E-4</v>
      </c>
      <c r="AC19" s="6">
        <f t="shared" si="16"/>
        <v>0</v>
      </c>
      <c r="AD19" s="20"/>
      <c r="AE19" s="6">
        <f t="shared" si="17"/>
        <v>0.45793650793650792</v>
      </c>
      <c r="AF19" s="6">
        <f t="shared" si="13"/>
        <v>0.19150576786032425</v>
      </c>
      <c r="AG19" s="6">
        <f t="shared" si="13"/>
        <v>1.2411770428931452</v>
      </c>
      <c r="AH19" s="6">
        <f t="shared" si="13"/>
        <v>0</v>
      </c>
      <c r="AI19" s="6">
        <f t="shared" si="13"/>
        <v>1.298165259766197E-3</v>
      </c>
      <c r="AJ19" s="6">
        <f t="shared" si="13"/>
        <v>2.8052902982065881E-3</v>
      </c>
      <c r="AK19" s="6">
        <f t="shared" si="13"/>
        <v>0.46694457932156158</v>
      </c>
      <c r="AL19" s="6">
        <f t="shared" si="13"/>
        <v>0</v>
      </c>
      <c r="AM19" s="6">
        <f t="shared" si="13"/>
        <v>0</v>
      </c>
      <c r="AN19" s="6">
        <f t="shared" si="13"/>
        <v>1.8196719034323735E-3</v>
      </c>
      <c r="AO19" s="6">
        <f t="shared" si="13"/>
        <v>0</v>
      </c>
      <c r="AP19" s="6">
        <f t="shared" si="18"/>
        <v>2.3634870254729439</v>
      </c>
      <c r="AQ19" s="21"/>
      <c r="AR19" s="20">
        <v>32</v>
      </c>
      <c r="AS19" s="6">
        <f t="shared" si="19"/>
        <v>6.2001475345674608</v>
      </c>
      <c r="AT19" s="6">
        <f t="shared" si="14"/>
        <v>2.5928572932631608</v>
      </c>
      <c r="AU19" s="6">
        <f t="shared" si="14"/>
        <v>11.203126269086237</v>
      </c>
      <c r="AV19" s="6">
        <f t="shared" si="14"/>
        <v>0</v>
      </c>
      <c r="AW19" s="6">
        <f t="shared" si="14"/>
        <v>8.788135467806454E-3</v>
      </c>
      <c r="AX19" s="6">
        <f t="shared" si="14"/>
        <v>3.7981714549352182E-2</v>
      </c>
      <c r="AY19" s="6">
        <f t="shared" si="14"/>
        <v>4.214740445578137</v>
      </c>
      <c r="AZ19" s="6">
        <f t="shared" si="14"/>
        <v>0</v>
      </c>
      <c r="BA19" s="6">
        <f t="shared" si="14"/>
        <v>0</v>
      </c>
      <c r="BB19" s="6">
        <f t="shared" si="14"/>
        <v>1.2318557343927873E-2</v>
      </c>
      <c r="BC19" s="6">
        <f t="shared" si="14"/>
        <v>0</v>
      </c>
      <c r="BD19" s="6">
        <f t="shared" si="20"/>
        <v>24.269959949856084</v>
      </c>
      <c r="BE19" s="25">
        <f t="shared" si="26"/>
        <v>1.8809716195131356</v>
      </c>
      <c r="BF19" s="25">
        <f t="shared" si="21"/>
        <v>0.71188567375002521</v>
      </c>
      <c r="BG19" s="25">
        <f t="shared" si="22"/>
        <v>0.72544355773082159</v>
      </c>
      <c r="BH19" s="23">
        <f t="shared" si="23"/>
        <v>0.27455644226917841</v>
      </c>
      <c r="BI19" s="20"/>
      <c r="BJ19" s="6">
        <f t="shared" si="24"/>
        <v>0.27336729027300366</v>
      </c>
      <c r="BK19" s="6">
        <f t="shared" si="25"/>
        <v>0.70512272607237259</v>
      </c>
      <c r="BL19" s="3"/>
    </row>
    <row r="20" spans="1:64" x14ac:dyDescent="0.25">
      <c r="A20" s="20" t="s">
        <v>57</v>
      </c>
      <c r="B20" s="21">
        <v>4.5999999999999999E-2</v>
      </c>
      <c r="C20" s="21">
        <v>0.06</v>
      </c>
      <c r="D20" s="21">
        <v>35.475000000000001</v>
      </c>
      <c r="E20" s="21">
        <v>32.805</v>
      </c>
      <c r="F20" s="21">
        <v>13.071</v>
      </c>
      <c r="G20" s="21">
        <v>0.19500000000000001</v>
      </c>
      <c r="H20" s="21">
        <v>17.166</v>
      </c>
      <c r="I20" s="21">
        <v>0</v>
      </c>
      <c r="J20" s="21">
        <v>5.6000000000000001E-2</v>
      </c>
      <c r="K20" s="21">
        <v>2.4E-2</v>
      </c>
      <c r="L20" s="27"/>
      <c r="M20" s="21">
        <v>98.897999999999996</v>
      </c>
      <c r="N20" s="22">
        <f t="shared" si="1"/>
        <v>24.153799347503519</v>
      </c>
      <c r="O20" s="23">
        <f t="shared" si="2"/>
        <v>0.38284968024077687</v>
      </c>
      <c r="P20" s="23">
        <f t="shared" si="2"/>
        <v>0.70061277249384712</v>
      </c>
      <c r="Q20" s="24">
        <f t="shared" si="15"/>
        <v>14.110837679701355</v>
      </c>
      <c r="R20" s="20"/>
      <c r="S20" s="6">
        <f t="shared" si="3"/>
        <v>0.42574404761904761</v>
      </c>
      <c r="T20" s="6">
        <f t="shared" si="4"/>
        <v>0.18192978353821485</v>
      </c>
      <c r="U20" s="6">
        <f t="shared" si="5"/>
        <v>0.69585238631762958</v>
      </c>
      <c r="V20" s="6">
        <f t="shared" si="6"/>
        <v>0</v>
      </c>
      <c r="W20" s="6">
        <f t="shared" si="7"/>
        <v>7.6558464037493671E-4</v>
      </c>
      <c r="X20" s="6">
        <f t="shared" si="8"/>
        <v>2.7489025535190185E-3</v>
      </c>
      <c r="Y20" s="6">
        <f t="shared" si="9"/>
        <v>0.43167256836296025</v>
      </c>
      <c r="Z20" s="6">
        <f t="shared" si="10"/>
        <v>0</v>
      </c>
      <c r="AA20" s="6">
        <f t="shared" si="11"/>
        <v>0</v>
      </c>
      <c r="AB20" s="6">
        <f t="shared" si="12"/>
        <v>4.1671875651123056E-4</v>
      </c>
      <c r="AC20" s="6">
        <f t="shared" si="16"/>
        <v>0</v>
      </c>
      <c r="AD20" s="20"/>
      <c r="AE20" s="6">
        <f t="shared" si="17"/>
        <v>0.42574404761904761</v>
      </c>
      <c r="AF20" s="6">
        <f t="shared" si="13"/>
        <v>0.18192978353821485</v>
      </c>
      <c r="AG20" s="6">
        <f t="shared" si="13"/>
        <v>1.0437785794764443</v>
      </c>
      <c r="AH20" s="6">
        <f t="shared" si="13"/>
        <v>0</v>
      </c>
      <c r="AI20" s="6">
        <f t="shared" si="13"/>
        <v>1.5311692807498734E-3</v>
      </c>
      <c r="AJ20" s="6">
        <f t="shared" si="13"/>
        <v>2.7489025535190185E-3</v>
      </c>
      <c r="AK20" s="6">
        <f t="shared" si="13"/>
        <v>0.64750885254444035</v>
      </c>
      <c r="AL20" s="6">
        <f t="shared" si="13"/>
        <v>0</v>
      </c>
      <c r="AM20" s="6">
        <f t="shared" si="13"/>
        <v>0</v>
      </c>
      <c r="AN20" s="6">
        <f t="shared" si="13"/>
        <v>8.3343751302246112E-4</v>
      </c>
      <c r="AO20" s="6">
        <f t="shared" si="13"/>
        <v>0</v>
      </c>
      <c r="AP20" s="6">
        <f t="shared" si="18"/>
        <v>2.3040747725254382</v>
      </c>
      <c r="AQ20" s="21"/>
      <c r="AR20" s="20">
        <v>32</v>
      </c>
      <c r="AS20" s="6">
        <f t="shared" si="19"/>
        <v>5.9129198784103734</v>
      </c>
      <c r="AT20" s="6">
        <f t="shared" si="14"/>
        <v>2.5267205485878388</v>
      </c>
      <c r="AU20" s="6">
        <f t="shared" si="14"/>
        <v>9.6643028376017277</v>
      </c>
      <c r="AV20" s="6">
        <f t="shared" si="14"/>
        <v>0</v>
      </c>
      <c r="AW20" s="6">
        <f t="shared" si="14"/>
        <v>1.0632774936008504E-2</v>
      </c>
      <c r="AX20" s="6">
        <f t="shared" si="14"/>
        <v>3.8177963129292246E-2</v>
      </c>
      <c r="AY20" s="6">
        <f t="shared" si="14"/>
        <v>5.9952577721573137</v>
      </c>
      <c r="AZ20" s="6">
        <f t="shared" si="14"/>
        <v>0</v>
      </c>
      <c r="BA20" s="6">
        <f t="shared" si="14"/>
        <v>0</v>
      </c>
      <c r="BB20" s="6">
        <f t="shared" si="14"/>
        <v>5.7875726809608792E-3</v>
      </c>
      <c r="BC20" s="6">
        <f t="shared" si="14"/>
        <v>0</v>
      </c>
      <c r="BD20" s="6">
        <f t="shared" si="20"/>
        <v>24.153799347503519</v>
      </c>
      <c r="BE20" s="25">
        <f t="shared" si="26"/>
        <v>2.1192004686778172</v>
      </c>
      <c r="BF20" s="25">
        <f t="shared" si="21"/>
        <v>0.40752007991002159</v>
      </c>
      <c r="BG20" s="25">
        <f t="shared" si="22"/>
        <v>0.83871580886228958</v>
      </c>
      <c r="BH20" s="23">
        <f t="shared" si="23"/>
        <v>0.16128419113771045</v>
      </c>
      <c r="BI20" s="20"/>
      <c r="BJ20" s="6">
        <f t="shared" si="24"/>
        <v>0.38284968024077687</v>
      </c>
      <c r="BK20" s="6">
        <f t="shared" si="25"/>
        <v>0.70061277249384712</v>
      </c>
      <c r="BL20" s="3"/>
    </row>
    <row r="21" spans="1:64" x14ac:dyDescent="0.25">
      <c r="A21" s="20" t="s">
        <v>58</v>
      </c>
      <c r="B21" s="21">
        <v>0.02</v>
      </c>
      <c r="C21" s="21">
        <v>6.9000000000000006E-2</v>
      </c>
      <c r="D21" s="21">
        <v>35.243000000000002</v>
      </c>
      <c r="E21" s="21">
        <v>32.838999999999999</v>
      </c>
      <c r="F21" s="21">
        <v>13.098000000000001</v>
      </c>
      <c r="G21" s="21">
        <v>0.19400000000000001</v>
      </c>
      <c r="H21" s="21">
        <v>17.239000000000001</v>
      </c>
      <c r="I21" s="21">
        <v>1.6E-2</v>
      </c>
      <c r="J21" s="21">
        <v>1.6E-2</v>
      </c>
      <c r="K21" s="21">
        <v>0</v>
      </c>
      <c r="L21" s="27"/>
      <c r="M21" s="21">
        <v>98.733999999999995</v>
      </c>
      <c r="N21" s="22">
        <f t="shared" si="1"/>
        <v>24.172358632276413</v>
      </c>
      <c r="O21" s="23">
        <f t="shared" si="2"/>
        <v>0.38464630176928277</v>
      </c>
      <c r="P21" s="23">
        <f t="shared" si="2"/>
        <v>0.70106985080923101</v>
      </c>
      <c r="Q21" s="24">
        <f t="shared" si="15"/>
        <v>14.159060044322908</v>
      </c>
      <c r="R21" s="20"/>
      <c r="S21" s="6">
        <f t="shared" si="3"/>
        <v>0.4275545634920635</v>
      </c>
      <c r="T21" s="6">
        <f t="shared" si="4"/>
        <v>0.18230558524853019</v>
      </c>
      <c r="U21" s="6">
        <f t="shared" si="5"/>
        <v>0.69130163921049248</v>
      </c>
      <c r="V21" s="6">
        <f t="shared" si="6"/>
        <v>2.853097572370603E-4</v>
      </c>
      <c r="W21" s="6">
        <f t="shared" si="7"/>
        <v>3.3286288711953773E-4</v>
      </c>
      <c r="X21" s="6">
        <f t="shared" si="8"/>
        <v>2.734805617347126E-3</v>
      </c>
      <c r="Y21" s="6">
        <f t="shared" si="9"/>
        <v>0.43211996562936295</v>
      </c>
      <c r="Z21" s="6">
        <f t="shared" si="10"/>
        <v>0</v>
      </c>
      <c r="AA21" s="6">
        <f t="shared" si="11"/>
        <v>0</v>
      </c>
      <c r="AB21" s="6">
        <f t="shared" si="12"/>
        <v>4.7922656998791518E-4</v>
      </c>
      <c r="AC21" s="6">
        <f t="shared" si="16"/>
        <v>0</v>
      </c>
      <c r="AD21" s="20"/>
      <c r="AE21" s="6">
        <f t="shared" si="17"/>
        <v>0.4275545634920635</v>
      </c>
      <c r="AF21" s="6">
        <f t="shared" si="17"/>
        <v>0.18230558524853019</v>
      </c>
      <c r="AG21" s="6">
        <f t="shared" si="17"/>
        <v>1.0369524588157386</v>
      </c>
      <c r="AH21" s="6">
        <f t="shared" si="17"/>
        <v>2.853097572370603E-4</v>
      </c>
      <c r="AI21" s="6">
        <f t="shared" si="17"/>
        <v>6.6572577423907545E-4</v>
      </c>
      <c r="AJ21" s="6">
        <f t="shared" si="17"/>
        <v>2.734805617347126E-3</v>
      </c>
      <c r="AK21" s="6">
        <f t="shared" si="17"/>
        <v>0.64817994844404447</v>
      </c>
      <c r="AL21" s="6">
        <f t="shared" si="17"/>
        <v>0</v>
      </c>
      <c r="AM21" s="6">
        <f t="shared" si="17"/>
        <v>0</v>
      </c>
      <c r="AN21" s="6">
        <f t="shared" si="17"/>
        <v>9.5845313997583036E-4</v>
      </c>
      <c r="AO21" s="6">
        <f t="shared" si="17"/>
        <v>0</v>
      </c>
      <c r="AP21" s="6">
        <f t="shared" si="18"/>
        <v>2.299636850289176</v>
      </c>
      <c r="AQ21" s="21"/>
      <c r="AR21" s="20">
        <v>32</v>
      </c>
      <c r="AS21" s="6">
        <f t="shared" si="19"/>
        <v>5.9495246086466098</v>
      </c>
      <c r="AT21" s="6">
        <f t="shared" si="19"/>
        <v>2.536826076351741</v>
      </c>
      <c r="AU21" s="6">
        <f t="shared" si="19"/>
        <v>9.6196286174288748</v>
      </c>
      <c r="AV21" s="6">
        <f t="shared" si="19"/>
        <v>3.9701539094913431E-3</v>
      </c>
      <c r="AW21" s="6">
        <f t="shared" si="19"/>
        <v>4.6318671517573667E-3</v>
      </c>
      <c r="AX21" s="6">
        <f t="shared" si="19"/>
        <v>3.8055478083030066E-2</v>
      </c>
      <c r="AY21" s="6">
        <f t="shared" si="19"/>
        <v>6.0130532776950343</v>
      </c>
      <c r="AZ21" s="6">
        <f t="shared" si="19"/>
        <v>0</v>
      </c>
      <c r="BA21" s="6">
        <f t="shared" si="19"/>
        <v>0</v>
      </c>
      <c r="BB21" s="6">
        <f t="shared" si="19"/>
        <v>6.6685530098741031E-3</v>
      </c>
      <c r="BC21" s="6">
        <f t="shared" si="19"/>
        <v>0</v>
      </c>
      <c r="BD21" s="6">
        <f t="shared" si="20"/>
        <v>24.172358632276413</v>
      </c>
      <c r="BE21" s="25">
        <f t="shared" si="26"/>
        <v>2.0804803538056089</v>
      </c>
      <c r="BF21" s="25">
        <f t="shared" si="21"/>
        <v>0.45634572254613204</v>
      </c>
      <c r="BG21" s="25">
        <f t="shared" si="22"/>
        <v>0.82011154536758324</v>
      </c>
      <c r="BH21" s="23">
        <f t="shared" si="23"/>
        <v>0.17988845463241679</v>
      </c>
      <c r="BI21" s="20"/>
      <c r="BJ21" s="6">
        <f t="shared" si="24"/>
        <v>0.38464630176928277</v>
      </c>
      <c r="BK21" s="6">
        <f t="shared" si="25"/>
        <v>0.70106985080923101</v>
      </c>
      <c r="BL21" s="3"/>
    </row>
    <row r="22" spans="1:64" x14ac:dyDescent="0.25">
      <c r="A22" s="20" t="s">
        <v>59</v>
      </c>
      <c r="B22" s="21">
        <v>7.0000000000000001E-3</v>
      </c>
      <c r="C22" s="21">
        <v>8.8999999999999996E-2</v>
      </c>
      <c r="D22" s="21">
        <v>35.198</v>
      </c>
      <c r="E22" s="21">
        <v>33.462000000000003</v>
      </c>
      <c r="F22" s="21">
        <v>12.994999999999999</v>
      </c>
      <c r="G22" s="21">
        <v>0.183</v>
      </c>
      <c r="H22" s="21">
        <v>17.097000000000001</v>
      </c>
      <c r="I22" s="21">
        <v>0</v>
      </c>
      <c r="J22" s="21">
        <v>2.1999999999999999E-2</v>
      </c>
      <c r="K22" s="21">
        <v>0.03</v>
      </c>
      <c r="L22" s="27"/>
      <c r="M22" s="21">
        <v>99.082999999999998</v>
      </c>
      <c r="N22" s="22">
        <f t="shared" si="1"/>
        <v>24.141069788646934</v>
      </c>
      <c r="O22" s="23">
        <f t="shared" si="2"/>
        <v>0.38940791281216824</v>
      </c>
      <c r="P22" s="23">
        <f t="shared" si="2"/>
        <v>0.70099096849079556</v>
      </c>
      <c r="Q22" s="24">
        <f t="shared" si="15"/>
        <v>14.285782983020328</v>
      </c>
      <c r="R22" s="20"/>
      <c r="S22" s="6">
        <f t="shared" si="3"/>
        <v>0.42403273809523812</v>
      </c>
      <c r="T22" s="6">
        <f t="shared" si="4"/>
        <v>0.18087197131658647</v>
      </c>
      <c r="U22" s="6">
        <f t="shared" si="5"/>
        <v>0.69041895119402186</v>
      </c>
      <c r="V22" s="6">
        <f t="shared" si="6"/>
        <v>0</v>
      </c>
      <c r="W22" s="6">
        <f t="shared" si="7"/>
        <v>1.165020104918382E-4</v>
      </c>
      <c r="X22" s="6">
        <f t="shared" si="8"/>
        <v>2.5797393194563092E-3</v>
      </c>
      <c r="Y22" s="6">
        <f t="shared" si="9"/>
        <v>0.44031786259903605</v>
      </c>
      <c r="Z22" s="6">
        <f t="shared" si="10"/>
        <v>0</v>
      </c>
      <c r="AA22" s="6">
        <f t="shared" si="11"/>
        <v>0</v>
      </c>
      <c r="AB22" s="6">
        <f t="shared" si="12"/>
        <v>6.1813282215832533E-4</v>
      </c>
      <c r="AC22" s="6">
        <f t="shared" si="16"/>
        <v>0</v>
      </c>
      <c r="AD22" s="20"/>
      <c r="AE22" s="6">
        <f t="shared" si="17"/>
        <v>0.42403273809523812</v>
      </c>
      <c r="AF22" s="6">
        <f t="shared" si="17"/>
        <v>0.18087197131658647</v>
      </c>
      <c r="AG22" s="6">
        <f t="shared" si="17"/>
        <v>1.0356284267910327</v>
      </c>
      <c r="AH22" s="6">
        <f t="shared" si="17"/>
        <v>0</v>
      </c>
      <c r="AI22" s="6">
        <f t="shared" si="17"/>
        <v>2.3300402098367639E-4</v>
      </c>
      <c r="AJ22" s="6">
        <f t="shared" si="17"/>
        <v>2.5797393194563092E-3</v>
      </c>
      <c r="AK22" s="6">
        <f t="shared" si="17"/>
        <v>0.66047679389855407</v>
      </c>
      <c r="AL22" s="6">
        <f t="shared" si="17"/>
        <v>0</v>
      </c>
      <c r="AM22" s="6">
        <f t="shared" si="17"/>
        <v>0</v>
      </c>
      <c r="AN22" s="6">
        <f t="shared" si="17"/>
        <v>1.2362656443166507E-3</v>
      </c>
      <c r="AO22" s="6">
        <f t="shared" si="17"/>
        <v>0</v>
      </c>
      <c r="AP22" s="6">
        <f t="shared" si="18"/>
        <v>2.3050589390861682</v>
      </c>
      <c r="AQ22" s="21"/>
      <c r="AR22" s="20">
        <v>32</v>
      </c>
      <c r="AS22" s="6">
        <f t="shared" si="19"/>
        <v>5.8866380329637114</v>
      </c>
      <c r="AT22" s="6">
        <f t="shared" si="19"/>
        <v>2.510956654507654</v>
      </c>
      <c r="AU22" s="6">
        <f t="shared" si="19"/>
        <v>9.5847468642027636</v>
      </c>
      <c r="AV22" s="6">
        <f t="shared" si="19"/>
        <v>0</v>
      </c>
      <c r="AW22" s="6">
        <f t="shared" si="19"/>
        <v>1.6173401350061786E-3</v>
      </c>
      <c r="AX22" s="6">
        <f t="shared" si="19"/>
        <v>3.581325267775113E-2</v>
      </c>
      <c r="AY22" s="6">
        <f t="shared" si="19"/>
        <v>6.1127164100867404</v>
      </c>
      <c r="AZ22" s="6">
        <f t="shared" si="19"/>
        <v>0</v>
      </c>
      <c r="BA22" s="6">
        <f t="shared" si="19"/>
        <v>0</v>
      </c>
      <c r="BB22" s="6">
        <f t="shared" si="19"/>
        <v>8.5812340733066959E-3</v>
      </c>
      <c r="BC22" s="6">
        <f t="shared" si="19"/>
        <v>0</v>
      </c>
      <c r="BD22" s="6">
        <f t="shared" si="20"/>
        <v>24.141069788646934</v>
      </c>
      <c r="BE22" s="25">
        <f t="shared" si="26"/>
        <v>2.1369688174959856</v>
      </c>
      <c r="BF22" s="25">
        <f t="shared" si="21"/>
        <v>0.37398783701166849</v>
      </c>
      <c r="BG22" s="25">
        <f t="shared" si="22"/>
        <v>0.85105762923454376</v>
      </c>
      <c r="BH22" s="23">
        <f t="shared" si="23"/>
        <v>0.14894237076545619</v>
      </c>
      <c r="BI22" s="20"/>
      <c r="BJ22" s="6">
        <f t="shared" si="24"/>
        <v>0.38940791281216824</v>
      </c>
      <c r="BK22" s="6">
        <f t="shared" si="25"/>
        <v>0.70099096849079556</v>
      </c>
      <c r="BL22" s="3"/>
    </row>
    <row r="23" spans="1:64" x14ac:dyDescent="0.25">
      <c r="A23" s="20" t="s">
        <v>60</v>
      </c>
      <c r="B23" s="21">
        <v>2.4E-2</v>
      </c>
      <c r="C23" s="21">
        <v>0.113</v>
      </c>
      <c r="D23" s="21">
        <v>35.978999999999999</v>
      </c>
      <c r="E23" s="21">
        <v>32.015000000000001</v>
      </c>
      <c r="F23" s="21">
        <v>12.635</v>
      </c>
      <c r="G23" s="21">
        <v>0.191</v>
      </c>
      <c r="H23" s="21">
        <v>17.305</v>
      </c>
      <c r="I23" s="21">
        <v>0</v>
      </c>
      <c r="J23" s="21">
        <v>5.8999999999999997E-2</v>
      </c>
      <c r="K23" s="21">
        <v>0</v>
      </c>
      <c r="L23" s="27"/>
      <c r="M23" s="21">
        <v>98.320999999999998</v>
      </c>
      <c r="N23" s="22">
        <f t="shared" si="1"/>
        <v>24.145590710621903</v>
      </c>
      <c r="O23" s="23">
        <f t="shared" si="2"/>
        <v>0.3737988554306691</v>
      </c>
      <c r="P23" s="23">
        <f t="shared" si="2"/>
        <v>0.70934553753083218</v>
      </c>
      <c r="Q23" s="24">
        <f t="shared" si="15"/>
        <v>13.864414306729509</v>
      </c>
      <c r="R23" s="20"/>
      <c r="S23" s="6">
        <f t="shared" si="3"/>
        <v>0.42919146825396826</v>
      </c>
      <c r="T23" s="6">
        <f t="shared" si="4"/>
        <v>0.17586128184571528</v>
      </c>
      <c r="U23" s="6">
        <f t="shared" si="5"/>
        <v>0.70573849210209993</v>
      </c>
      <c r="V23" s="6">
        <f t="shared" si="6"/>
        <v>0</v>
      </c>
      <c r="W23" s="6">
        <f t="shared" si="7"/>
        <v>3.9943546454344528E-4</v>
      </c>
      <c r="X23" s="6">
        <f t="shared" si="8"/>
        <v>2.6925148088314489E-3</v>
      </c>
      <c r="Y23" s="6">
        <f t="shared" si="9"/>
        <v>0.42127716129066223</v>
      </c>
      <c r="Z23" s="6">
        <f t="shared" si="10"/>
        <v>0</v>
      </c>
      <c r="AA23" s="6">
        <f t="shared" si="11"/>
        <v>0</v>
      </c>
      <c r="AB23" s="6">
        <f t="shared" si="12"/>
        <v>7.8482032476281764E-4</v>
      </c>
      <c r="AC23" s="6">
        <f t="shared" si="16"/>
        <v>0</v>
      </c>
      <c r="AD23" s="20"/>
      <c r="AE23" s="6">
        <f t="shared" si="17"/>
        <v>0.42919146825396826</v>
      </c>
      <c r="AF23" s="6">
        <f t="shared" si="17"/>
        <v>0.17586128184571528</v>
      </c>
      <c r="AG23" s="6">
        <f t="shared" si="17"/>
        <v>1.05860773815315</v>
      </c>
      <c r="AH23" s="6">
        <f t="shared" si="17"/>
        <v>0</v>
      </c>
      <c r="AI23" s="6">
        <f t="shared" si="17"/>
        <v>7.9887092908689057E-4</v>
      </c>
      <c r="AJ23" s="6">
        <f t="shared" si="17"/>
        <v>2.6925148088314489E-3</v>
      </c>
      <c r="AK23" s="6">
        <f t="shared" si="17"/>
        <v>0.63191574193599331</v>
      </c>
      <c r="AL23" s="6">
        <f t="shared" si="17"/>
        <v>0</v>
      </c>
      <c r="AM23" s="6">
        <f t="shared" si="17"/>
        <v>0</v>
      </c>
      <c r="AN23" s="6">
        <f t="shared" si="17"/>
        <v>1.5696406495256353E-3</v>
      </c>
      <c r="AO23" s="6">
        <f t="shared" si="17"/>
        <v>0</v>
      </c>
      <c r="AP23" s="6">
        <f t="shared" si="18"/>
        <v>2.3006372565762709</v>
      </c>
      <c r="AQ23" s="21"/>
      <c r="AR23" s="20">
        <v>32</v>
      </c>
      <c r="AS23" s="6">
        <f t="shared" si="19"/>
        <v>5.9697055434830428</v>
      </c>
      <c r="AT23" s="6">
        <f t="shared" si="19"/>
        <v>2.4460879275847387</v>
      </c>
      <c r="AU23" s="6">
        <f t="shared" si="19"/>
        <v>9.8162505552376302</v>
      </c>
      <c r="AV23" s="6">
        <f t="shared" si="19"/>
        <v>0</v>
      </c>
      <c r="AW23" s="6">
        <f t="shared" si="19"/>
        <v>5.5558236435812071E-3</v>
      </c>
      <c r="AX23" s="6">
        <f t="shared" si="19"/>
        <v>3.7450699207934854E-2</v>
      </c>
      <c r="AY23" s="6">
        <f t="shared" si="19"/>
        <v>5.8596239466985578</v>
      </c>
      <c r="AZ23" s="6">
        <f t="shared" si="19"/>
        <v>0</v>
      </c>
      <c r="BA23" s="6">
        <f t="shared" si="19"/>
        <v>0</v>
      </c>
      <c r="BB23" s="6">
        <f t="shared" si="19"/>
        <v>1.0916214766418382E-2</v>
      </c>
      <c r="BC23" s="6">
        <f t="shared" si="19"/>
        <v>0</v>
      </c>
      <c r="BD23" s="6">
        <f t="shared" si="20"/>
        <v>24.145590710621903</v>
      </c>
      <c r="BE23" s="25">
        <f t="shared" si="26"/>
        <v>2.0601870154276054</v>
      </c>
      <c r="BF23" s="25">
        <f t="shared" si="21"/>
        <v>0.38590091215713329</v>
      </c>
      <c r="BG23" s="25">
        <f t="shared" si="22"/>
        <v>0.842237514111698</v>
      </c>
      <c r="BH23" s="23">
        <f t="shared" si="23"/>
        <v>0.15776248588830202</v>
      </c>
      <c r="BI23" s="20"/>
      <c r="BJ23" s="6">
        <f t="shared" si="24"/>
        <v>0.3737988554306691</v>
      </c>
      <c r="BK23" s="6">
        <f t="shared" si="25"/>
        <v>0.70934553753083218</v>
      </c>
      <c r="BL23" s="3"/>
    </row>
    <row r="24" spans="1:64" x14ac:dyDescent="0.25">
      <c r="A24" s="20" t="s">
        <v>61</v>
      </c>
      <c r="B24" s="21">
        <v>4.4999999999999998E-2</v>
      </c>
      <c r="C24" s="21">
        <v>9.1999999999999998E-2</v>
      </c>
      <c r="D24" s="21">
        <v>34.581000000000003</v>
      </c>
      <c r="E24" s="21">
        <v>33.180999999999997</v>
      </c>
      <c r="F24" s="21">
        <v>13.819000000000001</v>
      </c>
      <c r="G24" s="21">
        <v>0.14299999999999999</v>
      </c>
      <c r="H24" s="21">
        <v>16.623000000000001</v>
      </c>
      <c r="I24" s="21">
        <v>1.2E-2</v>
      </c>
      <c r="J24" s="21">
        <v>8.9999999999999993E-3</v>
      </c>
      <c r="K24" s="21">
        <v>0</v>
      </c>
      <c r="L24" s="27"/>
      <c r="M24" s="21">
        <v>98.504999999999995</v>
      </c>
      <c r="N24" s="22">
        <f t="shared" si="1"/>
        <v>24.163375388777794</v>
      </c>
      <c r="O24" s="23">
        <f t="shared" si="2"/>
        <v>0.39160994997920279</v>
      </c>
      <c r="P24" s="23">
        <f t="shared" si="2"/>
        <v>0.68188014873327241</v>
      </c>
      <c r="Q24" s="24">
        <f t="shared" si="15"/>
        <v>14.343863710748577</v>
      </c>
      <c r="R24" s="20"/>
      <c r="S24" s="6">
        <f t="shared" si="3"/>
        <v>0.41227678571428572</v>
      </c>
      <c r="T24" s="6">
        <f t="shared" si="4"/>
        <v>0.19234088277213612</v>
      </c>
      <c r="U24" s="6">
        <f t="shared" si="5"/>
        <v>0.67831631772374767</v>
      </c>
      <c r="V24" s="6">
        <f t="shared" si="6"/>
        <v>2.1398231792779524E-4</v>
      </c>
      <c r="W24" s="6">
        <f t="shared" si="7"/>
        <v>7.4894149601895978E-4</v>
      </c>
      <c r="X24" s="6">
        <f t="shared" si="8"/>
        <v>2.0158618725806131E-3</v>
      </c>
      <c r="Y24" s="6">
        <f t="shared" si="9"/>
        <v>0.43662025577964897</v>
      </c>
      <c r="Z24" s="6">
        <f t="shared" si="10"/>
        <v>0</v>
      </c>
      <c r="AA24" s="6">
        <f t="shared" si="11"/>
        <v>0</v>
      </c>
      <c r="AB24" s="6">
        <f t="shared" si="12"/>
        <v>6.3896875998388687E-4</v>
      </c>
      <c r="AC24" s="6">
        <f t="shared" si="16"/>
        <v>0</v>
      </c>
      <c r="AD24" s="20"/>
      <c r="AE24" s="6">
        <f t="shared" si="17"/>
        <v>0.41227678571428572</v>
      </c>
      <c r="AF24" s="6">
        <f t="shared" si="17"/>
        <v>0.19234088277213612</v>
      </c>
      <c r="AG24" s="6">
        <f t="shared" si="17"/>
        <v>1.0174744765856216</v>
      </c>
      <c r="AH24" s="6">
        <f t="shared" si="17"/>
        <v>2.1398231792779524E-4</v>
      </c>
      <c r="AI24" s="6">
        <f t="shared" si="17"/>
        <v>1.4978829920379196E-3</v>
      </c>
      <c r="AJ24" s="6">
        <f t="shared" si="17"/>
        <v>2.0158618725806131E-3</v>
      </c>
      <c r="AK24" s="6">
        <f t="shared" si="17"/>
        <v>0.65493038366947343</v>
      </c>
      <c r="AL24" s="6">
        <f t="shared" si="17"/>
        <v>0</v>
      </c>
      <c r="AM24" s="6">
        <f t="shared" si="17"/>
        <v>0</v>
      </c>
      <c r="AN24" s="6">
        <f t="shared" si="17"/>
        <v>1.2779375199677737E-3</v>
      </c>
      <c r="AO24" s="6">
        <f t="shared" si="17"/>
        <v>0</v>
      </c>
      <c r="AP24" s="6">
        <f t="shared" si="18"/>
        <v>2.282028193444031</v>
      </c>
      <c r="AQ24" s="21"/>
      <c r="AR24" s="20">
        <v>32</v>
      </c>
      <c r="AS24" s="6">
        <f t="shared" si="19"/>
        <v>5.7811981380241049</v>
      </c>
      <c r="AT24" s="6">
        <f t="shared" si="19"/>
        <v>2.6971219139143869</v>
      </c>
      <c r="AU24" s="6">
        <f t="shared" si="19"/>
        <v>9.5117677465680668</v>
      </c>
      <c r="AV24" s="6">
        <f t="shared" si="19"/>
        <v>3.0005914008254726E-3</v>
      </c>
      <c r="AW24" s="6">
        <f t="shared" si="19"/>
        <v>1.0502117345201198E-2</v>
      </c>
      <c r="AX24" s="6">
        <f t="shared" si="19"/>
        <v>2.8267652480324947E-2</v>
      </c>
      <c r="AY24" s="6">
        <f t="shared" si="19"/>
        <v>6.1225572169038323</v>
      </c>
      <c r="AZ24" s="6">
        <f t="shared" si="19"/>
        <v>0</v>
      </c>
      <c r="BA24" s="6">
        <f t="shared" si="19"/>
        <v>0</v>
      </c>
      <c r="BB24" s="6">
        <f t="shared" si="19"/>
        <v>8.9600121410532713E-3</v>
      </c>
      <c r="BC24" s="6">
        <f t="shared" si="19"/>
        <v>0</v>
      </c>
      <c r="BD24" s="6">
        <f t="shared" si="20"/>
        <v>24.163375388777794</v>
      </c>
      <c r="BE24" s="25">
        <f t="shared" si="26"/>
        <v>2.264399882594418</v>
      </c>
      <c r="BF24" s="25">
        <f t="shared" si="21"/>
        <v>0.43272203131996889</v>
      </c>
      <c r="BG24" s="25">
        <f t="shared" si="22"/>
        <v>0.83956156038495466</v>
      </c>
      <c r="BH24" s="23">
        <f t="shared" si="23"/>
        <v>0.16043843961504534</v>
      </c>
      <c r="BI24" s="20"/>
      <c r="BJ24" s="6">
        <f t="shared" si="24"/>
        <v>0.39160994997920279</v>
      </c>
      <c r="BK24" s="6">
        <f t="shared" si="25"/>
        <v>0.68188014873327241</v>
      </c>
      <c r="BL24" s="3"/>
    </row>
    <row r="25" spans="1:64" x14ac:dyDescent="0.25">
      <c r="A25" s="20" t="s">
        <v>62</v>
      </c>
      <c r="B25" s="21">
        <v>8.8999999999999996E-2</v>
      </c>
      <c r="C25" s="21">
        <v>0.108</v>
      </c>
      <c r="D25" s="21">
        <v>33.798000000000002</v>
      </c>
      <c r="E25" s="21">
        <v>33.417000000000002</v>
      </c>
      <c r="F25" s="21">
        <v>14.095000000000001</v>
      </c>
      <c r="G25" s="21">
        <v>0.216</v>
      </c>
      <c r="H25" s="21">
        <v>16.818000000000001</v>
      </c>
      <c r="I25" s="21">
        <v>6.8000000000000005E-2</v>
      </c>
      <c r="J25" s="21">
        <v>0</v>
      </c>
      <c r="K25" s="21">
        <v>3.2000000000000001E-2</v>
      </c>
      <c r="L25" s="27"/>
      <c r="M25" s="21">
        <v>98.641000000000005</v>
      </c>
      <c r="N25" s="22">
        <f t="shared" si="1"/>
        <v>24.217039052833638</v>
      </c>
      <c r="O25" s="23">
        <f t="shared" si="2"/>
        <v>0.3987779020120929</v>
      </c>
      <c r="P25" s="23">
        <f t="shared" si="2"/>
        <v>0.68011764434308319</v>
      </c>
      <c r="Q25" s="24">
        <f t="shared" si="15"/>
        <v>14.530688267579182</v>
      </c>
      <c r="R25" s="20"/>
      <c r="S25" s="6">
        <f t="shared" si="3"/>
        <v>0.41711309523809526</v>
      </c>
      <c r="T25" s="6">
        <f t="shared" si="4"/>
        <v>0.19618241136647069</v>
      </c>
      <c r="U25" s="6">
        <f t="shared" si="5"/>
        <v>0.66295754623715986</v>
      </c>
      <c r="V25" s="6">
        <f t="shared" si="6"/>
        <v>1.2125664682575063E-3</v>
      </c>
      <c r="W25" s="6">
        <f t="shared" si="7"/>
        <v>1.4812398476819427E-3</v>
      </c>
      <c r="X25" s="6">
        <f t="shared" si="8"/>
        <v>3.0449382131287586E-3</v>
      </c>
      <c r="Y25" s="6">
        <f t="shared" si="9"/>
        <v>0.43972571915820896</v>
      </c>
      <c r="Z25" s="6">
        <f t="shared" si="10"/>
        <v>0</v>
      </c>
      <c r="AA25" s="6">
        <f t="shared" si="11"/>
        <v>0</v>
      </c>
      <c r="AB25" s="6">
        <f t="shared" si="12"/>
        <v>7.5009376172021497E-4</v>
      </c>
      <c r="AC25" s="6">
        <f t="shared" si="16"/>
        <v>0</v>
      </c>
      <c r="AD25" s="20"/>
      <c r="AE25" s="6">
        <f t="shared" si="17"/>
        <v>0.41711309523809526</v>
      </c>
      <c r="AF25" s="6">
        <f t="shared" si="17"/>
        <v>0.19618241136647069</v>
      </c>
      <c r="AG25" s="6">
        <f t="shared" si="17"/>
        <v>0.99443631935573973</v>
      </c>
      <c r="AH25" s="6">
        <f t="shared" si="17"/>
        <v>1.2125664682575063E-3</v>
      </c>
      <c r="AI25" s="6">
        <f t="shared" si="17"/>
        <v>2.9624796953638855E-3</v>
      </c>
      <c r="AJ25" s="6">
        <f t="shared" si="17"/>
        <v>3.0449382131287586E-3</v>
      </c>
      <c r="AK25" s="6">
        <f t="shared" si="17"/>
        <v>0.65958857873731347</v>
      </c>
      <c r="AL25" s="6">
        <f t="shared" si="17"/>
        <v>0</v>
      </c>
      <c r="AM25" s="6">
        <f t="shared" si="17"/>
        <v>0</v>
      </c>
      <c r="AN25" s="6">
        <f t="shared" si="17"/>
        <v>1.5001875234404299E-3</v>
      </c>
      <c r="AO25" s="6">
        <f t="shared" si="17"/>
        <v>0</v>
      </c>
      <c r="AP25" s="6">
        <f t="shared" si="18"/>
        <v>2.2760405765978096</v>
      </c>
      <c r="AQ25" s="21"/>
      <c r="AR25" s="20">
        <v>32</v>
      </c>
      <c r="AS25" s="6">
        <f t="shared" si="19"/>
        <v>5.8644029394110646</v>
      </c>
      <c r="AT25" s="6">
        <f t="shared" si="19"/>
        <v>2.7582272602147877</v>
      </c>
      <c r="AU25" s="6">
        <f t="shared" si="19"/>
        <v>9.3208538097771676</v>
      </c>
      <c r="AV25" s="6">
        <f t="shared" si="19"/>
        <v>1.7048082263208603E-2</v>
      </c>
      <c r="AW25" s="6">
        <f t="shared" si="19"/>
        <v>2.0825496528130649E-2</v>
      </c>
      <c r="AX25" s="6">
        <f t="shared" si="19"/>
        <v>4.2810318858976203E-2</v>
      </c>
      <c r="AY25" s="6">
        <f t="shared" si="19"/>
        <v>6.1823252000612987</v>
      </c>
      <c r="AZ25" s="6">
        <f t="shared" si="19"/>
        <v>0</v>
      </c>
      <c r="BA25" s="6">
        <f t="shared" si="19"/>
        <v>0</v>
      </c>
      <c r="BB25" s="6">
        <f t="shared" si="19"/>
        <v>1.0545945719002161E-2</v>
      </c>
      <c r="BC25" s="6">
        <f t="shared" si="19"/>
        <v>0</v>
      </c>
      <c r="BD25" s="6">
        <f t="shared" si="20"/>
        <v>24.217039052833638</v>
      </c>
      <c r="BE25" s="25">
        <f t="shared" si="26"/>
        <v>2.1846435388090337</v>
      </c>
      <c r="BF25" s="25">
        <f t="shared" si="21"/>
        <v>0.57358372140575398</v>
      </c>
      <c r="BG25" s="25">
        <f t="shared" si="22"/>
        <v>0.79204624300570214</v>
      </c>
      <c r="BH25" s="23">
        <f t="shared" si="23"/>
        <v>0.20795375699429788</v>
      </c>
      <c r="BI25" s="20"/>
      <c r="BJ25" s="6">
        <f t="shared" si="24"/>
        <v>0.3987779020120929</v>
      </c>
      <c r="BK25" s="6">
        <f t="shared" si="25"/>
        <v>0.68011764434308319</v>
      </c>
      <c r="BL25" s="3"/>
    </row>
    <row r="26" spans="1:64" x14ac:dyDescent="0.25">
      <c r="A26" s="20" t="s">
        <v>63</v>
      </c>
      <c r="B26" s="21">
        <v>1E-3</v>
      </c>
      <c r="C26" s="21">
        <v>6.2E-2</v>
      </c>
      <c r="D26" s="21">
        <v>34.198999999999998</v>
      </c>
      <c r="E26" s="21">
        <v>33.052</v>
      </c>
      <c r="F26" s="21">
        <v>14.273999999999999</v>
      </c>
      <c r="G26" s="21">
        <v>0.23699999999999999</v>
      </c>
      <c r="H26" s="21">
        <v>16.402999999999999</v>
      </c>
      <c r="I26" s="21">
        <v>5.8000000000000003E-2</v>
      </c>
      <c r="J26" s="21">
        <v>3.0000000000000001E-3</v>
      </c>
      <c r="K26" s="21">
        <v>0</v>
      </c>
      <c r="L26" s="27"/>
      <c r="M26" s="21">
        <v>98.289000000000001</v>
      </c>
      <c r="N26" s="22">
        <f t="shared" si="1"/>
        <v>24.197769917483917</v>
      </c>
      <c r="O26" s="23">
        <f t="shared" si="2"/>
        <v>0.39332971245299114</v>
      </c>
      <c r="P26" s="23">
        <f t="shared" si="2"/>
        <v>0.67188155851848363</v>
      </c>
      <c r="Q26" s="24">
        <f t="shared" si="15"/>
        <v>14.388997324632761</v>
      </c>
      <c r="R26" s="20"/>
      <c r="S26" s="6">
        <f t="shared" si="3"/>
        <v>0.40682043650793648</v>
      </c>
      <c r="T26" s="6">
        <f t="shared" si="4"/>
        <v>0.19867383752004275</v>
      </c>
      <c r="U26" s="6">
        <f t="shared" si="5"/>
        <v>0.67082327722837531</v>
      </c>
      <c r="V26" s="6">
        <f t="shared" si="6"/>
        <v>1.0342478699843438E-3</v>
      </c>
      <c r="W26" s="6">
        <f t="shared" si="7"/>
        <v>1.6643144355976886E-5</v>
      </c>
      <c r="X26" s="6">
        <f t="shared" si="8"/>
        <v>3.3409738727384992E-3</v>
      </c>
      <c r="Y26" s="6">
        <f t="shared" si="9"/>
        <v>0.43492277791594464</v>
      </c>
      <c r="Z26" s="6">
        <f t="shared" si="10"/>
        <v>0</v>
      </c>
      <c r="AA26" s="6">
        <f t="shared" si="11"/>
        <v>0</v>
      </c>
      <c r="AB26" s="6">
        <f t="shared" si="12"/>
        <v>4.3060938172827159E-4</v>
      </c>
      <c r="AC26" s="6">
        <f t="shared" si="16"/>
        <v>0</v>
      </c>
      <c r="AD26" s="20"/>
      <c r="AE26" s="6">
        <f t="shared" si="17"/>
        <v>0.40682043650793648</v>
      </c>
      <c r="AF26" s="6">
        <f t="shared" si="17"/>
        <v>0.19867383752004275</v>
      </c>
      <c r="AG26" s="6">
        <f t="shared" si="17"/>
        <v>1.006234915842563</v>
      </c>
      <c r="AH26" s="6">
        <f t="shared" si="17"/>
        <v>1.0342478699843438E-3</v>
      </c>
      <c r="AI26" s="6">
        <f t="shared" si="17"/>
        <v>3.3286288711953771E-5</v>
      </c>
      <c r="AJ26" s="6">
        <f t="shared" si="17"/>
        <v>3.3409738727384992E-3</v>
      </c>
      <c r="AK26" s="6">
        <f t="shared" si="17"/>
        <v>0.65238416687391698</v>
      </c>
      <c r="AL26" s="6">
        <f t="shared" si="17"/>
        <v>0</v>
      </c>
      <c r="AM26" s="6">
        <f t="shared" si="17"/>
        <v>0</v>
      </c>
      <c r="AN26" s="6">
        <f t="shared" si="17"/>
        <v>8.6121876345654318E-4</v>
      </c>
      <c r="AO26" s="6">
        <f t="shared" si="17"/>
        <v>0</v>
      </c>
      <c r="AP26" s="6">
        <f t="shared" si="18"/>
        <v>2.2693830835393509</v>
      </c>
      <c r="AQ26" s="21"/>
      <c r="AR26" s="20">
        <v>32</v>
      </c>
      <c r="AS26" s="6">
        <f t="shared" si="19"/>
        <v>5.736472639934628</v>
      </c>
      <c r="AT26" s="6">
        <f t="shared" si="19"/>
        <v>2.8014498066699494</v>
      </c>
      <c r="AU26" s="6">
        <f t="shared" si="19"/>
        <v>9.4591102872895743</v>
      </c>
      <c r="AV26" s="6">
        <f t="shared" si="19"/>
        <v>1.4583669050657713E-2</v>
      </c>
      <c r="AW26" s="6">
        <f t="shared" si="19"/>
        <v>2.346807919977277E-4</v>
      </c>
      <c r="AX26" s="6">
        <f t="shared" si="19"/>
        <v>4.7110232160932623E-2</v>
      </c>
      <c r="AY26" s="6">
        <f t="shared" si="19"/>
        <v>6.1327366870137769</v>
      </c>
      <c r="AZ26" s="6">
        <f t="shared" si="19"/>
        <v>0</v>
      </c>
      <c r="BA26" s="6">
        <f t="shared" si="19"/>
        <v>0</v>
      </c>
      <c r="BB26" s="6">
        <f t="shared" si="19"/>
        <v>6.0719145724017886E-3</v>
      </c>
      <c r="BC26" s="6">
        <f t="shared" si="19"/>
        <v>0</v>
      </c>
      <c r="BD26" s="6">
        <f t="shared" si="20"/>
        <v>24.197769917483917</v>
      </c>
      <c r="BE26" s="25">
        <f t="shared" si="26"/>
        <v>2.2783737231245302</v>
      </c>
      <c r="BF26" s="25">
        <f t="shared" si="21"/>
        <v>0.52307608354541912</v>
      </c>
      <c r="BG26" s="25">
        <f t="shared" si="22"/>
        <v>0.81328379244916993</v>
      </c>
      <c r="BH26" s="23">
        <f t="shared" si="23"/>
        <v>0.1867162075508301</v>
      </c>
      <c r="BI26" s="20"/>
      <c r="BJ26" s="6">
        <f t="shared" si="24"/>
        <v>0.39332971245299114</v>
      </c>
      <c r="BK26" s="6">
        <f t="shared" si="25"/>
        <v>0.67188155851848363</v>
      </c>
      <c r="BL26" s="3"/>
    </row>
    <row r="27" spans="1:64" x14ac:dyDescent="0.25">
      <c r="A27" s="20" t="s">
        <v>64</v>
      </c>
      <c r="B27" s="21">
        <v>5.8999999999999997E-2</v>
      </c>
      <c r="C27" s="21">
        <v>0.108</v>
      </c>
      <c r="D27" s="21">
        <v>34.137999999999998</v>
      </c>
      <c r="E27" s="21">
        <v>33.057000000000002</v>
      </c>
      <c r="F27" s="21">
        <v>14.352</v>
      </c>
      <c r="G27" s="21">
        <v>0.19</v>
      </c>
      <c r="H27" s="21">
        <v>16.573</v>
      </c>
      <c r="I27" s="21">
        <v>1.7000000000000001E-2</v>
      </c>
      <c r="J27" s="21">
        <v>4.0000000000000001E-3</v>
      </c>
      <c r="K27" s="21">
        <v>0</v>
      </c>
      <c r="L27" s="27"/>
      <c r="M27" s="21">
        <v>98.498000000000005</v>
      </c>
      <c r="N27" s="22">
        <f t="shared" si="1"/>
        <v>24.204052110685041</v>
      </c>
      <c r="O27" s="23">
        <f t="shared" si="2"/>
        <v>0.39379190678066067</v>
      </c>
      <c r="P27" s="23">
        <f t="shared" si="2"/>
        <v>0.6729523053492078</v>
      </c>
      <c r="Q27" s="24">
        <f t="shared" si="15"/>
        <v>14.401093554759894</v>
      </c>
      <c r="R27" s="20"/>
      <c r="S27" s="6">
        <f t="shared" si="3"/>
        <v>0.41103670634920636</v>
      </c>
      <c r="T27" s="6">
        <f t="shared" si="4"/>
        <v>0.19975948690539819</v>
      </c>
      <c r="U27" s="6">
        <f t="shared" si="5"/>
        <v>0.66962674458382632</v>
      </c>
      <c r="V27" s="6">
        <f t="shared" si="6"/>
        <v>3.0314161706437658E-4</v>
      </c>
      <c r="W27" s="6">
        <f t="shared" si="7"/>
        <v>9.8194551700263614E-4</v>
      </c>
      <c r="X27" s="6">
        <f t="shared" si="8"/>
        <v>2.6784178726595564E-3</v>
      </c>
      <c r="Y27" s="6">
        <f t="shared" si="9"/>
        <v>0.4349885716315921</v>
      </c>
      <c r="Z27" s="6">
        <f t="shared" si="10"/>
        <v>0</v>
      </c>
      <c r="AA27" s="6">
        <f t="shared" si="11"/>
        <v>0</v>
      </c>
      <c r="AB27" s="6">
        <f t="shared" si="12"/>
        <v>7.5009376172021497E-4</v>
      </c>
      <c r="AC27" s="6">
        <f t="shared" si="16"/>
        <v>0</v>
      </c>
      <c r="AD27" s="20"/>
      <c r="AE27" s="6">
        <f t="shared" si="17"/>
        <v>0.41103670634920636</v>
      </c>
      <c r="AF27" s="6">
        <f t="shared" si="17"/>
        <v>0.19975948690539819</v>
      </c>
      <c r="AG27" s="6">
        <f t="shared" si="17"/>
        <v>1.0044401168757395</v>
      </c>
      <c r="AH27" s="6">
        <f t="shared" si="17"/>
        <v>3.0314161706437658E-4</v>
      </c>
      <c r="AI27" s="6">
        <f t="shared" si="17"/>
        <v>1.9638910340052723E-3</v>
      </c>
      <c r="AJ27" s="6">
        <f t="shared" si="17"/>
        <v>2.6784178726595564E-3</v>
      </c>
      <c r="AK27" s="6">
        <f t="shared" si="17"/>
        <v>0.65248285744738821</v>
      </c>
      <c r="AL27" s="6">
        <f t="shared" si="17"/>
        <v>0</v>
      </c>
      <c r="AM27" s="6">
        <f t="shared" si="17"/>
        <v>0</v>
      </c>
      <c r="AN27" s="6">
        <f t="shared" si="17"/>
        <v>1.5001875234404299E-3</v>
      </c>
      <c r="AO27" s="6">
        <f t="shared" si="17"/>
        <v>0</v>
      </c>
      <c r="AP27" s="6">
        <f t="shared" si="18"/>
        <v>2.2741648056249018</v>
      </c>
      <c r="AQ27" s="21"/>
      <c r="AR27" s="20">
        <v>32</v>
      </c>
      <c r="AS27" s="6">
        <f t="shared" si="19"/>
        <v>5.7837385270590955</v>
      </c>
      <c r="AT27" s="6">
        <f t="shared" si="19"/>
        <v>2.8108356813728133</v>
      </c>
      <c r="AU27" s="6">
        <f t="shared" si="19"/>
        <v>9.42238476898528</v>
      </c>
      <c r="AV27" s="6">
        <f t="shared" si="19"/>
        <v>4.2655359550314168E-3</v>
      </c>
      <c r="AW27" s="6">
        <f t="shared" si="19"/>
        <v>1.3817053393124714E-2</v>
      </c>
      <c r="AX27" s="6">
        <f t="shared" si="19"/>
        <v>3.7688285261082616E-2</v>
      </c>
      <c r="AY27" s="6">
        <f t="shared" si="19"/>
        <v>6.120767614458825</v>
      </c>
      <c r="AZ27" s="6">
        <f t="shared" si="19"/>
        <v>0</v>
      </c>
      <c r="BA27" s="6">
        <f t="shared" si="19"/>
        <v>0</v>
      </c>
      <c r="BB27" s="6">
        <f t="shared" si="19"/>
        <v>1.0554644199786243E-2</v>
      </c>
      <c r="BC27" s="6">
        <f t="shared" si="19"/>
        <v>0</v>
      </c>
      <c r="BD27" s="6">
        <f t="shared" si="20"/>
        <v>24.204052110685041</v>
      </c>
      <c r="BE27" s="25">
        <f t="shared" si="26"/>
        <v>2.2712840796772635</v>
      </c>
      <c r="BF27" s="25">
        <f t="shared" si="21"/>
        <v>0.53955160169554972</v>
      </c>
      <c r="BG27" s="25">
        <f t="shared" si="22"/>
        <v>0.80804584014956271</v>
      </c>
      <c r="BH27" s="23">
        <f t="shared" si="23"/>
        <v>0.19195415985043726</v>
      </c>
      <c r="BI27" s="20"/>
      <c r="BJ27" s="6">
        <f t="shared" si="24"/>
        <v>0.39379190678066067</v>
      </c>
      <c r="BK27" s="6">
        <f t="shared" si="25"/>
        <v>0.6729523053492078</v>
      </c>
      <c r="BL27" s="3"/>
    </row>
    <row r="28" spans="1:64" x14ac:dyDescent="0.25">
      <c r="A28" s="20" t="s">
        <v>65</v>
      </c>
      <c r="B28" s="21">
        <v>5.1999999999999998E-2</v>
      </c>
      <c r="C28" s="21">
        <v>0.105</v>
      </c>
      <c r="D28" s="21">
        <v>33.691000000000003</v>
      </c>
      <c r="E28" s="21">
        <v>32.978000000000002</v>
      </c>
      <c r="F28" s="21">
        <v>15.273999999999999</v>
      </c>
      <c r="G28" s="21">
        <v>0.26600000000000001</v>
      </c>
      <c r="H28" s="21">
        <v>16.079999999999998</v>
      </c>
      <c r="I28" s="21">
        <v>4.2999999999999997E-2</v>
      </c>
      <c r="J28" s="21">
        <v>0</v>
      </c>
      <c r="K28" s="21">
        <v>1.7000000000000001E-2</v>
      </c>
      <c r="L28" s="27"/>
      <c r="M28" s="21">
        <v>98.506</v>
      </c>
      <c r="N28" s="22">
        <f t="shared" si="1"/>
        <v>24.231104802501694</v>
      </c>
      <c r="O28" s="23">
        <f t="shared" si="2"/>
        <v>0.39637007904626248</v>
      </c>
      <c r="P28" s="23">
        <f t="shared" si="2"/>
        <v>0.65228697463195462</v>
      </c>
      <c r="Q28" s="24">
        <f t="shared" si="15"/>
        <v>14.468308300721347</v>
      </c>
      <c r="R28" s="20"/>
      <c r="S28" s="6">
        <f t="shared" si="3"/>
        <v>0.39880952380952378</v>
      </c>
      <c r="T28" s="6">
        <f t="shared" si="4"/>
        <v>0.21259241938357382</v>
      </c>
      <c r="U28" s="6">
        <f t="shared" si="5"/>
        <v>0.66085871028688536</v>
      </c>
      <c r="V28" s="6">
        <f t="shared" si="6"/>
        <v>7.6676997257459957E-4</v>
      </c>
      <c r="W28" s="6">
        <f t="shared" si="7"/>
        <v>8.6544350651079807E-4</v>
      </c>
      <c r="X28" s="6">
        <f t="shared" si="8"/>
        <v>3.749785021723379E-3</v>
      </c>
      <c r="Y28" s="6">
        <f t="shared" si="9"/>
        <v>0.43394903092436227</v>
      </c>
      <c r="Z28" s="6">
        <f t="shared" si="10"/>
        <v>0</v>
      </c>
      <c r="AA28" s="6">
        <f t="shared" si="11"/>
        <v>0</v>
      </c>
      <c r="AB28" s="6">
        <f t="shared" si="12"/>
        <v>7.2925782389465343E-4</v>
      </c>
      <c r="AC28" s="6">
        <f t="shared" si="16"/>
        <v>0</v>
      </c>
      <c r="AD28" s="20"/>
      <c r="AE28" s="6">
        <f t="shared" si="17"/>
        <v>0.39880952380952378</v>
      </c>
      <c r="AF28" s="6">
        <f t="shared" si="17"/>
        <v>0.21259241938357382</v>
      </c>
      <c r="AG28" s="6">
        <f t="shared" si="17"/>
        <v>0.99128806543032799</v>
      </c>
      <c r="AH28" s="6">
        <f t="shared" si="17"/>
        <v>7.6676997257459957E-4</v>
      </c>
      <c r="AI28" s="6">
        <f t="shared" si="17"/>
        <v>1.7308870130215961E-3</v>
      </c>
      <c r="AJ28" s="6">
        <f t="shared" si="17"/>
        <v>3.749785021723379E-3</v>
      </c>
      <c r="AK28" s="6">
        <f t="shared" si="17"/>
        <v>0.65092354638654337</v>
      </c>
      <c r="AL28" s="6">
        <f t="shared" si="17"/>
        <v>0</v>
      </c>
      <c r="AM28" s="6">
        <f t="shared" si="17"/>
        <v>0</v>
      </c>
      <c r="AN28" s="6">
        <f t="shared" si="17"/>
        <v>1.4585156477893069E-3</v>
      </c>
      <c r="AO28" s="6">
        <f t="shared" si="17"/>
        <v>0</v>
      </c>
      <c r="AP28" s="6">
        <f t="shared" si="18"/>
        <v>2.2613195126650778</v>
      </c>
      <c r="AQ28" s="21"/>
      <c r="AR28" s="20">
        <v>32</v>
      </c>
      <c r="AS28" s="6">
        <f t="shared" si="19"/>
        <v>5.6435654892767539</v>
      </c>
      <c r="AT28" s="6">
        <f t="shared" si="19"/>
        <v>3.0084016797151931</v>
      </c>
      <c r="AU28" s="6">
        <f t="shared" si="19"/>
        <v>9.3518313580803856</v>
      </c>
      <c r="AV28" s="6">
        <f t="shared" si="19"/>
        <v>1.0850584795719351E-2</v>
      </c>
      <c r="AW28" s="6">
        <f t="shared" si="19"/>
        <v>1.224691692316693E-2</v>
      </c>
      <c r="AX28" s="6">
        <f t="shared" si="19"/>
        <v>5.3063319899331808E-2</v>
      </c>
      <c r="AY28" s="6">
        <f t="shared" si="19"/>
        <v>6.1408257045523893</v>
      </c>
      <c r="AZ28" s="6">
        <f t="shared" si="19"/>
        <v>0</v>
      </c>
      <c r="BA28" s="6">
        <f t="shared" si="19"/>
        <v>0</v>
      </c>
      <c r="BB28" s="6">
        <f t="shared" si="19"/>
        <v>1.0319749258752902E-2</v>
      </c>
      <c r="BC28" s="6">
        <f t="shared" si="19"/>
        <v>0</v>
      </c>
      <c r="BD28" s="6">
        <f t="shared" si="20"/>
        <v>24.231104802501694</v>
      </c>
      <c r="BE28" s="25">
        <f t="shared" si="26"/>
        <v>2.3979999881430714</v>
      </c>
      <c r="BF28" s="25">
        <f t="shared" si="21"/>
        <v>0.61040169157212176</v>
      </c>
      <c r="BG28" s="25">
        <f t="shared" si="22"/>
        <v>0.79710100027935471</v>
      </c>
      <c r="BH28" s="23">
        <f t="shared" si="23"/>
        <v>0.20289899972064529</v>
      </c>
      <c r="BI28" s="20"/>
      <c r="BJ28" s="6">
        <f t="shared" si="24"/>
        <v>0.39637007904626248</v>
      </c>
      <c r="BK28" s="6">
        <f t="shared" si="25"/>
        <v>0.65228697463195462</v>
      </c>
      <c r="BL28" s="3"/>
    </row>
    <row r="29" spans="1:64" x14ac:dyDescent="0.25">
      <c r="A29" s="20" t="s">
        <v>66</v>
      </c>
      <c r="B29" s="21">
        <v>3.5999999999999997E-2</v>
      </c>
      <c r="C29" s="21">
        <v>3.7999999999999999E-2</v>
      </c>
      <c r="D29" s="21">
        <v>38.545999999999999</v>
      </c>
      <c r="E29" s="21">
        <v>28.873999999999999</v>
      </c>
      <c r="F29" s="21">
        <v>14.04</v>
      </c>
      <c r="G29" s="21">
        <v>0.16600000000000001</v>
      </c>
      <c r="H29" s="21">
        <v>17.318000000000001</v>
      </c>
      <c r="I29" s="21">
        <v>7.3999999999999996E-2</v>
      </c>
      <c r="J29" s="21">
        <v>0</v>
      </c>
      <c r="K29" s="21">
        <v>4.2999999999999997E-2</v>
      </c>
      <c r="L29" s="27"/>
      <c r="M29" s="21">
        <v>99.135000000000005</v>
      </c>
      <c r="N29" s="22">
        <f t="shared" si="1"/>
        <v>24.201668115082416</v>
      </c>
      <c r="O29" s="23">
        <f t="shared" si="2"/>
        <v>0.33444836753634033</v>
      </c>
      <c r="P29" s="23">
        <f t="shared" si="2"/>
        <v>0.68729834380968025</v>
      </c>
      <c r="Q29" s="24">
        <f t="shared" si="15"/>
        <v>12.71869048476797</v>
      </c>
      <c r="R29" s="20"/>
      <c r="S29" s="6">
        <f t="shared" si="3"/>
        <v>0.42951388888888892</v>
      </c>
      <c r="T29" s="6">
        <f t="shared" si="4"/>
        <v>0.19541688936397647</v>
      </c>
      <c r="U29" s="6">
        <f t="shared" si="5"/>
        <v>0.75609093961943197</v>
      </c>
      <c r="V29" s="6">
        <f t="shared" si="6"/>
        <v>1.3195576272214038E-3</v>
      </c>
      <c r="W29" s="6">
        <f t="shared" si="7"/>
        <v>5.9915319681516784E-4</v>
      </c>
      <c r="X29" s="6">
        <f t="shared" si="8"/>
        <v>2.3400914045341387E-3</v>
      </c>
      <c r="Y29" s="6">
        <f t="shared" si="9"/>
        <v>0.3799455491209302</v>
      </c>
      <c r="Z29" s="6">
        <f t="shared" si="10"/>
        <v>0</v>
      </c>
      <c r="AA29" s="6">
        <f t="shared" si="11"/>
        <v>0</v>
      </c>
      <c r="AB29" s="6">
        <f t="shared" si="12"/>
        <v>2.6392187912377933E-4</v>
      </c>
      <c r="AC29" s="6">
        <f t="shared" si="16"/>
        <v>0</v>
      </c>
      <c r="AD29" s="20"/>
      <c r="AE29" s="6">
        <f t="shared" si="17"/>
        <v>0.42951388888888892</v>
      </c>
      <c r="AF29" s="6">
        <f t="shared" si="17"/>
        <v>0.19541688936397647</v>
      </c>
      <c r="AG29" s="6">
        <f t="shared" si="17"/>
        <v>1.134136409429148</v>
      </c>
      <c r="AH29" s="6">
        <f t="shared" si="17"/>
        <v>1.3195576272214038E-3</v>
      </c>
      <c r="AI29" s="6">
        <f t="shared" si="17"/>
        <v>1.1983063936303357E-3</v>
      </c>
      <c r="AJ29" s="6">
        <f t="shared" si="17"/>
        <v>2.3400914045341387E-3</v>
      </c>
      <c r="AK29" s="6">
        <f t="shared" si="17"/>
        <v>0.56991832368139528</v>
      </c>
      <c r="AL29" s="6">
        <f t="shared" si="17"/>
        <v>0</v>
      </c>
      <c r="AM29" s="6">
        <f t="shared" si="17"/>
        <v>0</v>
      </c>
      <c r="AN29" s="6">
        <f t="shared" si="17"/>
        <v>5.2784375824755866E-4</v>
      </c>
      <c r="AO29" s="6">
        <f t="shared" si="17"/>
        <v>0</v>
      </c>
      <c r="AP29" s="6">
        <f t="shared" si="18"/>
        <v>2.3343713105470423</v>
      </c>
      <c r="AQ29" s="21"/>
      <c r="AR29" s="20">
        <v>32</v>
      </c>
      <c r="AS29" s="6">
        <f t="shared" si="19"/>
        <v>5.887856992735033</v>
      </c>
      <c r="AT29" s="6">
        <f t="shared" si="19"/>
        <v>2.6788113919125505</v>
      </c>
      <c r="AU29" s="6">
        <f t="shared" si="19"/>
        <v>10.364636490564104</v>
      </c>
      <c r="AV29" s="6">
        <f t="shared" si="19"/>
        <v>1.8088743586036283E-2</v>
      </c>
      <c r="AW29" s="6">
        <f t="shared" si="19"/>
        <v>8.2133044608024876E-3</v>
      </c>
      <c r="AX29" s="6">
        <f t="shared" si="19"/>
        <v>3.2078412121824863E-2</v>
      </c>
      <c r="AY29" s="6">
        <f t="shared" si="19"/>
        <v>5.2083648890546765</v>
      </c>
      <c r="AZ29" s="6">
        <f t="shared" si="19"/>
        <v>0</v>
      </c>
      <c r="BA29" s="6">
        <f t="shared" si="19"/>
        <v>0</v>
      </c>
      <c r="BB29" s="6">
        <f t="shared" si="19"/>
        <v>3.6178906473888252E-3</v>
      </c>
      <c r="BC29" s="6">
        <f t="shared" si="19"/>
        <v>0</v>
      </c>
      <c r="BD29" s="6">
        <f t="shared" si="20"/>
        <v>24.201668115082416</v>
      </c>
      <c r="BE29" s="25">
        <f t="shared" si="26"/>
        <v>2.1455109886551722</v>
      </c>
      <c r="BF29" s="25">
        <f t="shared" si="21"/>
        <v>0.53330040325737826</v>
      </c>
      <c r="BG29" s="25">
        <f t="shared" si="22"/>
        <v>0.80091901771530627</v>
      </c>
      <c r="BH29" s="23">
        <f t="shared" si="23"/>
        <v>0.19908098228469376</v>
      </c>
      <c r="BI29" s="20"/>
      <c r="BJ29" s="6">
        <f t="shared" si="24"/>
        <v>0.33444836753634033</v>
      </c>
      <c r="BK29" s="6">
        <f t="shared" si="25"/>
        <v>0.68729834380968025</v>
      </c>
      <c r="BL29" s="3"/>
    </row>
    <row r="30" spans="1:64" x14ac:dyDescent="0.25">
      <c r="A30" s="20" t="s">
        <v>67</v>
      </c>
      <c r="B30" s="21">
        <v>2.8000000000000001E-2</v>
      </c>
      <c r="C30" s="21">
        <v>1.2999999999999999E-2</v>
      </c>
      <c r="D30" s="21">
        <v>38.353000000000002</v>
      </c>
      <c r="E30" s="21">
        <v>29.844000000000001</v>
      </c>
      <c r="F30" s="21">
        <v>13.962</v>
      </c>
      <c r="G30" s="21">
        <v>0.20399999999999999</v>
      </c>
      <c r="H30" s="21">
        <v>17.337</v>
      </c>
      <c r="I30" s="21">
        <v>2.3E-2</v>
      </c>
      <c r="J30" s="21">
        <v>0</v>
      </c>
      <c r="K30" s="21">
        <v>0</v>
      </c>
      <c r="L30" s="27"/>
      <c r="M30" s="21">
        <v>99.763999999999996</v>
      </c>
      <c r="N30" s="22">
        <f t="shared" si="1"/>
        <v>24.18406431948852</v>
      </c>
      <c r="O30" s="23">
        <f t="shared" si="2"/>
        <v>0.34297334656565059</v>
      </c>
      <c r="P30" s="23">
        <f t="shared" si="2"/>
        <v>0.68872954045009527</v>
      </c>
      <c r="Q30" s="24">
        <f t="shared" si="15"/>
        <v>12.977943821095527</v>
      </c>
      <c r="R30" s="20"/>
      <c r="S30" s="6">
        <f t="shared" si="3"/>
        <v>0.42998511904761905</v>
      </c>
      <c r="T30" s="6">
        <f t="shared" si="4"/>
        <v>0.19433123997862103</v>
      </c>
      <c r="U30" s="6">
        <f t="shared" si="5"/>
        <v>0.75230518879323605</v>
      </c>
      <c r="V30" s="6">
        <f t="shared" si="6"/>
        <v>4.101327760282742E-4</v>
      </c>
      <c r="W30" s="6">
        <f t="shared" si="7"/>
        <v>4.6600804196735278E-4</v>
      </c>
      <c r="X30" s="6">
        <f t="shared" si="8"/>
        <v>2.8757749790660498E-3</v>
      </c>
      <c r="Y30" s="6">
        <f t="shared" si="9"/>
        <v>0.39270952995653674</v>
      </c>
      <c r="Z30" s="6">
        <f t="shared" si="10"/>
        <v>0</v>
      </c>
      <c r="AA30" s="6">
        <f t="shared" si="11"/>
        <v>0</v>
      </c>
      <c r="AB30" s="6">
        <f t="shared" si="12"/>
        <v>9.0289063910766615E-5</v>
      </c>
      <c r="AC30" s="6">
        <f t="shared" si="16"/>
        <v>0</v>
      </c>
      <c r="AD30" s="20"/>
      <c r="AE30" s="6">
        <f t="shared" si="17"/>
        <v>0.42998511904761905</v>
      </c>
      <c r="AF30" s="6">
        <f t="shared" si="17"/>
        <v>0.19433123997862103</v>
      </c>
      <c r="AG30" s="6">
        <f t="shared" si="17"/>
        <v>1.1284577831898541</v>
      </c>
      <c r="AH30" s="6">
        <f t="shared" si="17"/>
        <v>4.101327760282742E-4</v>
      </c>
      <c r="AI30" s="6">
        <f t="shared" si="17"/>
        <v>9.3201608393470557E-4</v>
      </c>
      <c r="AJ30" s="6">
        <f t="shared" si="17"/>
        <v>2.8757749790660498E-3</v>
      </c>
      <c r="AK30" s="6">
        <f t="shared" si="17"/>
        <v>0.58906429493480505</v>
      </c>
      <c r="AL30" s="6">
        <f t="shared" si="17"/>
        <v>0</v>
      </c>
      <c r="AM30" s="6">
        <f t="shared" si="17"/>
        <v>0</v>
      </c>
      <c r="AN30" s="6">
        <f t="shared" si="17"/>
        <v>1.8057812782153323E-4</v>
      </c>
      <c r="AO30" s="6">
        <f t="shared" si="17"/>
        <v>0</v>
      </c>
      <c r="AP30" s="6">
        <f t="shared" si="18"/>
        <v>2.3462369391177496</v>
      </c>
      <c r="AQ30" s="21"/>
      <c r="AR30" s="20">
        <v>32</v>
      </c>
      <c r="AS30" s="6">
        <f t="shared" si="19"/>
        <v>5.8645073650139414</v>
      </c>
      <c r="AT30" s="6">
        <f t="shared" si="19"/>
        <v>2.6504568126244914</v>
      </c>
      <c r="AU30" s="6">
        <f t="shared" si="19"/>
        <v>10.260586064438982</v>
      </c>
      <c r="AV30" s="6">
        <f t="shared" si="19"/>
        <v>5.5937440136970386E-3</v>
      </c>
      <c r="AW30" s="6">
        <f t="shared" si="19"/>
        <v>6.3558190114263195E-3</v>
      </c>
      <c r="AX30" s="6">
        <f t="shared" si="19"/>
        <v>3.9222295837144858E-2</v>
      </c>
      <c r="AY30" s="6">
        <f t="shared" si="19"/>
        <v>5.3561107785365474</v>
      </c>
      <c r="AZ30" s="6">
        <f t="shared" si="19"/>
        <v>0</v>
      </c>
      <c r="BA30" s="6">
        <f t="shared" si="19"/>
        <v>0</v>
      </c>
      <c r="BB30" s="6">
        <f t="shared" si="19"/>
        <v>1.2314400122909028E-3</v>
      </c>
      <c r="BC30" s="6">
        <f t="shared" si="19"/>
        <v>0</v>
      </c>
      <c r="BD30" s="6">
        <f t="shared" si="20"/>
        <v>24.18406431948852</v>
      </c>
      <c r="BE30" s="25">
        <f t="shared" si="26"/>
        <v>2.1633543846933714</v>
      </c>
      <c r="BF30" s="25">
        <f t="shared" si="21"/>
        <v>0.48710242793112002</v>
      </c>
      <c r="BG30" s="25">
        <f t="shared" si="22"/>
        <v>0.81621944352725007</v>
      </c>
      <c r="BH30" s="23">
        <f t="shared" si="23"/>
        <v>0.18378055647274988</v>
      </c>
      <c r="BI30" s="20"/>
      <c r="BJ30" s="6">
        <f t="shared" si="24"/>
        <v>0.34297334656565059</v>
      </c>
      <c r="BK30" s="6">
        <f t="shared" si="25"/>
        <v>0.68872954045009527</v>
      </c>
      <c r="BL30" s="3"/>
    </row>
    <row r="31" spans="1:64" x14ac:dyDescent="0.25">
      <c r="A31" s="20" t="s">
        <v>68</v>
      </c>
      <c r="B31" s="21">
        <v>8.5000000000000006E-2</v>
      </c>
      <c r="C31" s="21">
        <v>5.3999999999999999E-2</v>
      </c>
      <c r="D31" s="21">
        <v>38.317</v>
      </c>
      <c r="E31" s="21">
        <v>29.794</v>
      </c>
      <c r="F31" s="21">
        <v>14.276</v>
      </c>
      <c r="G31" s="21">
        <v>0.20399999999999999</v>
      </c>
      <c r="H31" s="21">
        <v>17.364999999999998</v>
      </c>
      <c r="I31" s="21">
        <v>1.2999999999999999E-2</v>
      </c>
      <c r="J31" s="21">
        <v>0</v>
      </c>
      <c r="K31" s="21">
        <v>0</v>
      </c>
      <c r="L31" s="27"/>
      <c r="M31" s="21">
        <v>100.108</v>
      </c>
      <c r="N31" s="22">
        <f t="shared" si="1"/>
        <v>24.19420118365446</v>
      </c>
      <c r="O31" s="23">
        <f t="shared" si="2"/>
        <v>0.34280713192586448</v>
      </c>
      <c r="P31" s="23">
        <f t="shared" si="2"/>
        <v>0.68429043855886662</v>
      </c>
      <c r="Q31" s="24">
        <f t="shared" si="15"/>
        <v>12.972950938162825</v>
      </c>
      <c r="R31" s="20"/>
      <c r="S31" s="6">
        <f t="shared" si="3"/>
        <v>0.43067956349206343</v>
      </c>
      <c r="T31" s="6">
        <f t="shared" si="4"/>
        <v>0.19870167468376981</v>
      </c>
      <c r="U31" s="6">
        <f t="shared" si="5"/>
        <v>0.75159903838005959</v>
      </c>
      <c r="V31" s="6">
        <f t="shared" si="6"/>
        <v>2.3181417775511149E-4</v>
      </c>
      <c r="W31" s="6">
        <f t="shared" si="7"/>
        <v>1.4146672702580354E-3</v>
      </c>
      <c r="X31" s="6">
        <f t="shared" si="8"/>
        <v>2.8757749790660498E-3</v>
      </c>
      <c r="Y31" s="6">
        <f t="shared" si="9"/>
        <v>0.39205159280006213</v>
      </c>
      <c r="Z31" s="6">
        <f t="shared" si="10"/>
        <v>0</v>
      </c>
      <c r="AA31" s="6">
        <f t="shared" si="11"/>
        <v>0</v>
      </c>
      <c r="AB31" s="6">
        <f t="shared" si="12"/>
        <v>3.7504688086010748E-4</v>
      </c>
      <c r="AC31" s="6">
        <f t="shared" si="16"/>
        <v>0</v>
      </c>
      <c r="AD31" s="20"/>
      <c r="AE31" s="6">
        <f t="shared" si="17"/>
        <v>0.43067956349206343</v>
      </c>
      <c r="AF31" s="6">
        <f t="shared" si="17"/>
        <v>0.19870167468376981</v>
      </c>
      <c r="AG31" s="6">
        <f t="shared" si="17"/>
        <v>1.1273985575700893</v>
      </c>
      <c r="AH31" s="6">
        <f t="shared" si="17"/>
        <v>2.3181417775511149E-4</v>
      </c>
      <c r="AI31" s="6">
        <f t="shared" si="17"/>
        <v>2.8293345405160709E-3</v>
      </c>
      <c r="AJ31" s="6">
        <f t="shared" si="17"/>
        <v>2.8757749790660498E-3</v>
      </c>
      <c r="AK31" s="6">
        <f t="shared" si="17"/>
        <v>0.58807738920009323</v>
      </c>
      <c r="AL31" s="6">
        <f t="shared" si="17"/>
        <v>0</v>
      </c>
      <c r="AM31" s="6">
        <f t="shared" si="17"/>
        <v>0</v>
      </c>
      <c r="AN31" s="6">
        <f t="shared" si="17"/>
        <v>7.5009376172021497E-4</v>
      </c>
      <c r="AO31" s="6">
        <f t="shared" si="17"/>
        <v>0</v>
      </c>
      <c r="AP31" s="6">
        <f t="shared" si="18"/>
        <v>2.3515442024050732</v>
      </c>
      <c r="AQ31" s="21"/>
      <c r="AR31" s="20">
        <v>32</v>
      </c>
      <c r="AS31" s="6">
        <f t="shared" si="19"/>
        <v>5.8607216558593986</v>
      </c>
      <c r="AT31" s="6">
        <f t="shared" si="19"/>
        <v>2.7039481475098111</v>
      </c>
      <c r="AU31" s="6">
        <f t="shared" si="19"/>
        <v>10.227819321262706</v>
      </c>
      <c r="AV31" s="6">
        <f t="shared" si="19"/>
        <v>3.1545457153544696E-3</v>
      </c>
      <c r="AW31" s="6">
        <f t="shared" si="19"/>
        <v>1.9250904406541581E-2</v>
      </c>
      <c r="AX31" s="6">
        <f t="shared" si="19"/>
        <v>3.9133773983918312E-2</v>
      </c>
      <c r="AY31" s="6">
        <f t="shared" si="19"/>
        <v>5.3350691672181867</v>
      </c>
      <c r="AZ31" s="6">
        <f t="shared" si="19"/>
        <v>0</v>
      </c>
      <c r="BA31" s="6">
        <f t="shared" si="19"/>
        <v>0</v>
      </c>
      <c r="BB31" s="6">
        <f t="shared" si="19"/>
        <v>5.1036676985483599E-3</v>
      </c>
      <c r="BC31" s="6">
        <f t="shared" si="19"/>
        <v>0</v>
      </c>
      <c r="BD31" s="6">
        <f t="shared" si="20"/>
        <v>24.19420118365446</v>
      </c>
      <c r="BE31" s="25">
        <f t="shared" si="26"/>
        <v>2.1902351441525294</v>
      </c>
      <c r="BF31" s="25">
        <f t="shared" si="21"/>
        <v>0.51371300335728165</v>
      </c>
      <c r="BG31" s="25">
        <f t="shared" si="22"/>
        <v>0.81001373719744463</v>
      </c>
      <c r="BH31" s="23">
        <f t="shared" si="23"/>
        <v>0.18998626280255534</v>
      </c>
      <c r="BI31" s="20"/>
      <c r="BJ31" s="6">
        <f t="shared" si="24"/>
        <v>0.34280713192586448</v>
      </c>
      <c r="BK31" s="6">
        <f t="shared" si="25"/>
        <v>0.68429043855886662</v>
      </c>
      <c r="BL31" s="3"/>
    </row>
    <row r="32" spans="1:64" x14ac:dyDescent="0.25">
      <c r="A32" s="20" t="s">
        <v>69</v>
      </c>
      <c r="B32" s="21">
        <v>6.0999999999999999E-2</v>
      </c>
      <c r="C32" s="21">
        <v>3.6999999999999998E-2</v>
      </c>
      <c r="D32" s="21">
        <v>38.283999999999999</v>
      </c>
      <c r="E32" s="21">
        <v>30.010999999999999</v>
      </c>
      <c r="F32" s="21">
        <v>13.999000000000001</v>
      </c>
      <c r="G32" s="21">
        <v>0.17799999999999999</v>
      </c>
      <c r="H32" s="21">
        <v>17.712</v>
      </c>
      <c r="I32" s="21">
        <v>5.3999999999999999E-2</v>
      </c>
      <c r="J32" s="21">
        <v>0</v>
      </c>
      <c r="K32" s="21">
        <v>0</v>
      </c>
      <c r="L32" s="27"/>
      <c r="M32" s="21">
        <v>100.336</v>
      </c>
      <c r="N32" s="22">
        <f t="shared" si="1"/>
        <v>24.210706165425908</v>
      </c>
      <c r="O32" s="23">
        <f t="shared" si="2"/>
        <v>0.3446384921565902</v>
      </c>
      <c r="P32" s="23">
        <f t="shared" si="2"/>
        <v>0.69273551028425007</v>
      </c>
      <c r="Q32" s="24">
        <f t="shared" si="15"/>
        <v>13.027829620458697</v>
      </c>
      <c r="R32" s="20"/>
      <c r="S32" s="6">
        <f t="shared" si="3"/>
        <v>0.43928571428571428</v>
      </c>
      <c r="T32" s="6">
        <f t="shared" si="4"/>
        <v>0.19484622750757172</v>
      </c>
      <c r="U32" s="6">
        <f t="shared" si="5"/>
        <v>0.75095173383464775</v>
      </c>
      <c r="V32" s="6">
        <f t="shared" si="6"/>
        <v>9.6292043067507853E-4</v>
      </c>
      <c r="W32" s="6">
        <f t="shared" si="7"/>
        <v>1.01523180571459E-3</v>
      </c>
      <c r="X32" s="6">
        <f t="shared" si="8"/>
        <v>2.5092546385968475E-3</v>
      </c>
      <c r="Y32" s="6">
        <f t="shared" si="9"/>
        <v>0.39490704005916172</v>
      </c>
      <c r="Z32" s="6">
        <f t="shared" si="10"/>
        <v>0</v>
      </c>
      <c r="AA32" s="6">
        <f t="shared" si="11"/>
        <v>0</v>
      </c>
      <c r="AB32" s="6">
        <f t="shared" si="12"/>
        <v>2.5697656651525882E-4</v>
      </c>
      <c r="AC32" s="6">
        <f t="shared" si="16"/>
        <v>0</v>
      </c>
      <c r="AD32" s="20"/>
      <c r="AE32" s="6">
        <f t="shared" si="17"/>
        <v>0.43928571428571428</v>
      </c>
      <c r="AF32" s="6">
        <f t="shared" si="17"/>
        <v>0.19484622750757172</v>
      </c>
      <c r="AG32" s="6">
        <f t="shared" si="17"/>
        <v>1.1264276007519716</v>
      </c>
      <c r="AH32" s="6">
        <f t="shared" si="17"/>
        <v>9.6292043067507853E-4</v>
      </c>
      <c r="AI32" s="6">
        <f t="shared" si="17"/>
        <v>2.03046361142918E-3</v>
      </c>
      <c r="AJ32" s="6">
        <f t="shared" si="17"/>
        <v>2.5092546385968475E-3</v>
      </c>
      <c r="AK32" s="6">
        <f t="shared" si="17"/>
        <v>0.5923605600887426</v>
      </c>
      <c r="AL32" s="6">
        <f t="shared" si="17"/>
        <v>0</v>
      </c>
      <c r="AM32" s="6">
        <f t="shared" si="17"/>
        <v>0</v>
      </c>
      <c r="AN32" s="6">
        <f t="shared" si="17"/>
        <v>5.1395313303051764E-4</v>
      </c>
      <c r="AO32" s="6">
        <f t="shared" si="17"/>
        <v>0</v>
      </c>
      <c r="AP32" s="6">
        <f t="shared" si="18"/>
        <v>2.3589366944477317</v>
      </c>
      <c r="AQ32" s="21"/>
      <c r="AR32" s="20">
        <v>32</v>
      </c>
      <c r="AS32" s="6">
        <f t="shared" si="19"/>
        <v>5.959101357077274</v>
      </c>
      <c r="AT32" s="6">
        <f t="shared" si="19"/>
        <v>2.6431736362056277</v>
      </c>
      <c r="AU32" s="6">
        <f t="shared" si="19"/>
        <v>10.186986170196771</v>
      </c>
      <c r="AV32" s="6">
        <f t="shared" si="19"/>
        <v>1.3062433533773352E-2</v>
      </c>
      <c r="AW32" s="6">
        <f t="shared" si="19"/>
        <v>1.3772060038462691E-2</v>
      </c>
      <c r="AX32" s="6">
        <f t="shared" si="19"/>
        <v>3.4039128147903878E-2</v>
      </c>
      <c r="AY32" s="6">
        <f t="shared" si="19"/>
        <v>5.3570853815777042</v>
      </c>
      <c r="AZ32" s="6">
        <f t="shared" si="19"/>
        <v>0</v>
      </c>
      <c r="BA32" s="6">
        <f t="shared" si="19"/>
        <v>0</v>
      </c>
      <c r="BB32" s="6">
        <f t="shared" si="19"/>
        <v>3.4859986483925074E-3</v>
      </c>
      <c r="BC32" s="6">
        <f t="shared" si="19"/>
        <v>0</v>
      </c>
      <c r="BD32" s="6">
        <f t="shared" si="20"/>
        <v>24.210706165425908</v>
      </c>
      <c r="BE32" s="25">
        <f t="shared" si="26"/>
        <v>2.0861806061338477</v>
      </c>
      <c r="BF32" s="25">
        <f t="shared" si="21"/>
        <v>0.55699303007178003</v>
      </c>
      <c r="BG32" s="25">
        <f t="shared" si="22"/>
        <v>0.78927111619070023</v>
      </c>
      <c r="BH32" s="23">
        <f t="shared" si="23"/>
        <v>0.21072888380929974</v>
      </c>
      <c r="BI32" s="20"/>
      <c r="BJ32" s="6">
        <f t="shared" si="24"/>
        <v>0.3446384921565902</v>
      </c>
      <c r="BK32" s="6">
        <f t="shared" si="25"/>
        <v>0.69273551028425007</v>
      </c>
      <c r="BL32" s="3"/>
    </row>
    <row r="33" spans="1:64" x14ac:dyDescent="0.25">
      <c r="A33" s="20" t="s">
        <v>70</v>
      </c>
      <c r="B33" s="21">
        <v>8.8999999999999996E-2</v>
      </c>
      <c r="C33" s="21">
        <v>8.2000000000000003E-2</v>
      </c>
      <c r="D33" s="21">
        <v>38.265000000000001</v>
      </c>
      <c r="E33" s="21">
        <v>30.161000000000001</v>
      </c>
      <c r="F33" s="21">
        <v>13.837999999999999</v>
      </c>
      <c r="G33" s="21">
        <v>0.17599999999999999</v>
      </c>
      <c r="H33" s="21">
        <v>17.456</v>
      </c>
      <c r="I33" s="21">
        <v>6.2E-2</v>
      </c>
      <c r="J33" s="21">
        <v>3.0000000000000001E-3</v>
      </c>
      <c r="K33" s="21">
        <v>5.0999999999999997E-2</v>
      </c>
      <c r="L33" s="27"/>
      <c r="M33" s="21">
        <v>100.18300000000001</v>
      </c>
      <c r="N33" s="22">
        <f t="shared" si="1"/>
        <v>24.17430033750647</v>
      </c>
      <c r="O33" s="23">
        <f t="shared" si="2"/>
        <v>0.34587775424992284</v>
      </c>
      <c r="P33" s="23">
        <f t="shared" si="2"/>
        <v>0.69209839797672712</v>
      </c>
      <c r="Q33" s="24">
        <f t="shared" si="15"/>
        <v>13.064800258968956</v>
      </c>
      <c r="R33" s="20"/>
      <c r="S33" s="6">
        <f t="shared" si="3"/>
        <v>0.4329365079365079</v>
      </c>
      <c r="T33" s="6">
        <f t="shared" si="4"/>
        <v>0.19260533582754319</v>
      </c>
      <c r="U33" s="6">
        <f t="shared" si="5"/>
        <v>0.75057904333880465</v>
      </c>
      <c r="V33" s="6">
        <f t="shared" si="6"/>
        <v>1.1055753092936087E-3</v>
      </c>
      <c r="W33" s="6">
        <f t="shared" si="7"/>
        <v>1.4812398476819427E-3</v>
      </c>
      <c r="X33" s="6">
        <f t="shared" si="8"/>
        <v>2.4810607662530625E-3</v>
      </c>
      <c r="Y33" s="6">
        <f t="shared" si="9"/>
        <v>0.39688085152858543</v>
      </c>
      <c r="Z33" s="6">
        <f t="shared" si="10"/>
        <v>0</v>
      </c>
      <c r="AA33" s="6">
        <f t="shared" si="11"/>
        <v>0</v>
      </c>
      <c r="AB33" s="6">
        <f t="shared" si="12"/>
        <v>5.6951563389868185E-4</v>
      </c>
      <c r="AC33" s="6">
        <f t="shared" si="16"/>
        <v>0</v>
      </c>
      <c r="AD33" s="20"/>
      <c r="AE33" s="6">
        <f t="shared" si="17"/>
        <v>0.4329365079365079</v>
      </c>
      <c r="AF33" s="6">
        <f t="shared" si="17"/>
        <v>0.19260533582754319</v>
      </c>
      <c r="AG33" s="6">
        <f t="shared" si="17"/>
        <v>1.125868565008207</v>
      </c>
      <c r="AH33" s="6">
        <f t="shared" si="17"/>
        <v>1.1055753092936087E-3</v>
      </c>
      <c r="AI33" s="6">
        <f t="shared" si="17"/>
        <v>2.9624796953638855E-3</v>
      </c>
      <c r="AJ33" s="6">
        <f t="shared" si="17"/>
        <v>2.4810607662530625E-3</v>
      </c>
      <c r="AK33" s="6">
        <f t="shared" si="17"/>
        <v>0.5953212772928782</v>
      </c>
      <c r="AL33" s="6">
        <f t="shared" si="17"/>
        <v>0</v>
      </c>
      <c r="AM33" s="6">
        <f t="shared" si="17"/>
        <v>0</v>
      </c>
      <c r="AN33" s="6">
        <f t="shared" si="17"/>
        <v>1.1390312677973637E-3</v>
      </c>
      <c r="AO33" s="6">
        <f t="shared" si="17"/>
        <v>0</v>
      </c>
      <c r="AP33" s="6">
        <f t="shared" si="18"/>
        <v>2.3544198331038446</v>
      </c>
      <c r="AQ33" s="21"/>
      <c r="AR33" s="20">
        <v>32</v>
      </c>
      <c r="AS33" s="6">
        <f t="shared" si="19"/>
        <v>5.8842386812994567</v>
      </c>
      <c r="AT33" s="6">
        <f t="shared" si="19"/>
        <v>2.6177874735094191</v>
      </c>
      <c r="AU33" s="6">
        <f t="shared" si="19"/>
        <v>10.201464092824086</v>
      </c>
      <c r="AV33" s="6">
        <f t="shared" si="19"/>
        <v>1.5026381191648359E-2</v>
      </c>
      <c r="AW33" s="6">
        <f t="shared" si="19"/>
        <v>2.0132210262319664E-2</v>
      </c>
      <c r="AX33" s="6">
        <f t="shared" si="19"/>
        <v>3.3721235016710052E-2</v>
      </c>
      <c r="AY33" s="6">
        <f t="shared" si="19"/>
        <v>5.394189715167327</v>
      </c>
      <c r="AZ33" s="6">
        <f t="shared" si="19"/>
        <v>0</v>
      </c>
      <c r="BA33" s="6">
        <f t="shared" si="19"/>
        <v>0</v>
      </c>
      <c r="BB33" s="6">
        <f t="shared" si="19"/>
        <v>7.7405482354998513E-3</v>
      </c>
      <c r="BC33" s="6">
        <f t="shared" si="19"/>
        <v>0</v>
      </c>
      <c r="BD33" s="6">
        <f t="shared" si="20"/>
        <v>24.17430033750647</v>
      </c>
      <c r="BE33" s="25">
        <f t="shared" si="26"/>
        <v>2.1563378578154042</v>
      </c>
      <c r="BF33" s="25">
        <f t="shared" si="21"/>
        <v>0.46144961569401488</v>
      </c>
      <c r="BG33" s="25">
        <f t="shared" si="22"/>
        <v>0.8237253327996894</v>
      </c>
      <c r="BH33" s="23">
        <f t="shared" si="23"/>
        <v>0.17627466720031065</v>
      </c>
      <c r="BI33" s="20"/>
      <c r="BJ33" s="6">
        <f t="shared" si="24"/>
        <v>0.34587775424992284</v>
      </c>
      <c r="BK33" s="6">
        <f t="shared" si="25"/>
        <v>0.69209839797672712</v>
      </c>
      <c r="BL33" s="3"/>
    </row>
    <row r="34" spans="1:64" x14ac:dyDescent="0.25">
      <c r="A34" s="20" t="s">
        <v>71</v>
      </c>
      <c r="B34" s="21">
        <v>0.05</v>
      </c>
      <c r="C34" s="21">
        <v>0.221</v>
      </c>
      <c r="D34" s="21">
        <v>36.981000000000002</v>
      </c>
      <c r="E34" s="21">
        <v>29.768000000000001</v>
      </c>
      <c r="F34" s="21">
        <v>14.565</v>
      </c>
      <c r="G34" s="21">
        <v>0.248</v>
      </c>
      <c r="H34" s="21">
        <v>16.716999999999999</v>
      </c>
      <c r="I34" s="21">
        <v>0</v>
      </c>
      <c r="J34" s="21">
        <v>0.05</v>
      </c>
      <c r="K34" s="21">
        <v>5.0000000000000001E-3</v>
      </c>
      <c r="L34" s="21">
        <v>0.21099999999999999</v>
      </c>
      <c r="M34" s="21">
        <v>98.816000000000003</v>
      </c>
      <c r="N34" s="22">
        <f t="shared" si="1"/>
        <v>24.197415372593401</v>
      </c>
      <c r="O34" s="23">
        <f t="shared" si="2"/>
        <v>0.35064774575148916</v>
      </c>
      <c r="P34" s="23">
        <f t="shared" si="2"/>
        <v>0.67161259586138988</v>
      </c>
      <c r="Q34" s="24">
        <f t="shared" si="15"/>
        <v>13.205876732255096</v>
      </c>
      <c r="R34" s="20"/>
      <c r="S34" s="6">
        <f t="shared" si="3"/>
        <v>0.41460813492063486</v>
      </c>
      <c r="T34" s="6">
        <f t="shared" si="4"/>
        <v>0.20272414484233028</v>
      </c>
      <c r="U34" s="6">
        <f t="shared" si="5"/>
        <v>0.7253930119355112</v>
      </c>
      <c r="V34" s="6">
        <f t="shared" si="6"/>
        <v>0</v>
      </c>
      <c r="W34" s="6">
        <f t="shared" si="7"/>
        <v>8.3215721779884432E-4</v>
      </c>
      <c r="X34" s="6">
        <f t="shared" si="8"/>
        <v>3.4960401706293155E-3</v>
      </c>
      <c r="Y34" s="6">
        <f t="shared" si="9"/>
        <v>0.3917094654786954</v>
      </c>
      <c r="Z34" s="6">
        <f t="shared" si="10"/>
        <v>0</v>
      </c>
      <c r="AA34" s="6">
        <f t="shared" si="11"/>
        <v>0</v>
      </c>
      <c r="AB34" s="6">
        <f t="shared" si="12"/>
        <v>1.5349140864830326E-3</v>
      </c>
      <c r="AC34" s="6">
        <f t="shared" si="16"/>
        <v>1.4077947795500128E-3</v>
      </c>
      <c r="AD34" s="20"/>
      <c r="AE34" s="6">
        <f t="shared" si="17"/>
        <v>0.41460813492063486</v>
      </c>
      <c r="AF34" s="6">
        <f t="shared" si="17"/>
        <v>0.20272414484233028</v>
      </c>
      <c r="AG34" s="6">
        <f t="shared" si="17"/>
        <v>1.0880895179032668</v>
      </c>
      <c r="AH34" s="6">
        <f t="shared" si="17"/>
        <v>0</v>
      </c>
      <c r="AI34" s="6">
        <f t="shared" si="17"/>
        <v>1.6643144355976886E-3</v>
      </c>
      <c r="AJ34" s="6">
        <f t="shared" si="17"/>
        <v>3.4960401706293155E-3</v>
      </c>
      <c r="AK34" s="6">
        <f t="shared" si="17"/>
        <v>0.58756419821804307</v>
      </c>
      <c r="AL34" s="6">
        <f t="shared" si="17"/>
        <v>0</v>
      </c>
      <c r="AM34" s="6">
        <f t="shared" si="17"/>
        <v>0</v>
      </c>
      <c r="AN34" s="6">
        <f t="shared" si="17"/>
        <v>3.0698281729660652E-3</v>
      </c>
      <c r="AO34" s="6">
        <f t="shared" si="17"/>
        <v>2.1116921693250194E-3</v>
      </c>
      <c r="AP34" s="6">
        <f t="shared" si="18"/>
        <v>2.3033278708327933</v>
      </c>
      <c r="AQ34" s="21"/>
      <c r="AR34" s="20">
        <v>32</v>
      </c>
      <c r="AS34" s="6">
        <f t="shared" si="19"/>
        <v>5.760126678215082</v>
      </c>
      <c r="AT34" s="6">
        <f t="shared" si="19"/>
        <v>2.8164347408382904</v>
      </c>
      <c r="AU34" s="6">
        <f t="shared" si="19"/>
        <v>10.077842879374181</v>
      </c>
      <c r="AV34" s="6">
        <f t="shared" si="19"/>
        <v>0</v>
      </c>
      <c r="AW34" s="6">
        <f t="shared" si="19"/>
        <v>1.1561111775170333E-2</v>
      </c>
      <c r="AX34" s="6">
        <f t="shared" si="19"/>
        <v>4.8570282536323887E-2</v>
      </c>
      <c r="AY34" s="6">
        <f t="shared" si="19"/>
        <v>5.4419967969154968</v>
      </c>
      <c r="AZ34" s="6">
        <f t="shared" si="19"/>
        <v>0</v>
      </c>
      <c r="BA34" s="6">
        <f t="shared" si="19"/>
        <v>0</v>
      </c>
      <c r="BB34" s="6">
        <f t="shared" si="19"/>
        <v>2.1324472034325779E-2</v>
      </c>
      <c r="BC34" s="6">
        <f t="shared" si="19"/>
        <v>1.9558410904528454E-2</v>
      </c>
      <c r="BD34" s="6">
        <f t="shared" si="20"/>
        <v>24.197415372593401</v>
      </c>
      <c r="BE34" s="25">
        <f t="shared" si="26"/>
        <v>2.2942887326209069</v>
      </c>
      <c r="BF34" s="25">
        <f t="shared" si="21"/>
        <v>0.52214600821738344</v>
      </c>
      <c r="BG34" s="25">
        <f t="shared" si="22"/>
        <v>0.81460745365540743</v>
      </c>
      <c r="BH34" s="23">
        <f t="shared" si="23"/>
        <v>0.18539254634459262</v>
      </c>
      <c r="BI34" s="20"/>
      <c r="BJ34" s="6">
        <f t="shared" si="24"/>
        <v>0.35064774575148916</v>
      </c>
      <c r="BK34" s="6">
        <f t="shared" si="25"/>
        <v>0.67161259586138988</v>
      </c>
      <c r="BL34" s="3"/>
    </row>
    <row r="35" spans="1:64" x14ac:dyDescent="0.25">
      <c r="A35" s="20" t="s">
        <v>72</v>
      </c>
      <c r="B35" s="21">
        <v>2.1999999999999999E-2</v>
      </c>
      <c r="C35" s="21">
        <v>0.222</v>
      </c>
      <c r="D35" s="21">
        <v>36.701999999999998</v>
      </c>
      <c r="E35" s="21">
        <v>29.300999999999998</v>
      </c>
      <c r="F35" s="21">
        <v>14.88</v>
      </c>
      <c r="G35" s="21">
        <v>0.215</v>
      </c>
      <c r="H35" s="21">
        <v>17.155000000000001</v>
      </c>
      <c r="I35" s="21">
        <v>0.01</v>
      </c>
      <c r="J35" s="21">
        <v>6.9000000000000006E-2</v>
      </c>
      <c r="K35" s="21">
        <v>1E-3</v>
      </c>
      <c r="L35" s="21">
        <v>0.35699999999999998</v>
      </c>
      <c r="M35" s="21">
        <v>98.933999999999997</v>
      </c>
      <c r="N35" s="22">
        <f t="shared" si="1"/>
        <v>24.271276318842492</v>
      </c>
      <c r="O35" s="23">
        <f t="shared" si="2"/>
        <v>0.34877401729427615</v>
      </c>
      <c r="P35" s="23">
        <f t="shared" si="2"/>
        <v>0.67259700419134094</v>
      </c>
      <c r="Q35" s="24">
        <f t="shared" si="15"/>
        <v>13.150689861331285</v>
      </c>
      <c r="R35" s="20"/>
      <c r="S35" s="6">
        <f t="shared" si="3"/>
        <v>0.42547123015873017</v>
      </c>
      <c r="T35" s="6">
        <f t="shared" si="4"/>
        <v>0.20710849812934259</v>
      </c>
      <c r="U35" s="6">
        <f t="shared" si="5"/>
        <v>0.71992034623339363</v>
      </c>
      <c r="V35" s="6">
        <f t="shared" si="6"/>
        <v>1.7831859827316271E-4</v>
      </c>
      <c r="W35" s="6">
        <f t="shared" si="7"/>
        <v>3.6614917583149148E-4</v>
      </c>
      <c r="X35" s="6">
        <f t="shared" si="8"/>
        <v>3.0308412769568661E-3</v>
      </c>
      <c r="Y35" s="6">
        <f t="shared" si="9"/>
        <v>0.38556433243722293</v>
      </c>
      <c r="Z35" s="6">
        <f t="shared" si="10"/>
        <v>0</v>
      </c>
      <c r="AA35" s="6">
        <f t="shared" si="11"/>
        <v>0</v>
      </c>
      <c r="AB35" s="6">
        <f t="shared" si="12"/>
        <v>1.5418593990915532E-3</v>
      </c>
      <c r="AC35" s="6">
        <f t="shared" si="16"/>
        <v>2.381908702840543E-3</v>
      </c>
      <c r="AD35" s="20"/>
      <c r="AE35" s="6">
        <f t="shared" si="17"/>
        <v>0.42547123015873017</v>
      </c>
      <c r="AF35" s="6">
        <f t="shared" si="17"/>
        <v>0.20710849812934259</v>
      </c>
      <c r="AG35" s="6">
        <f t="shared" si="17"/>
        <v>1.0798805193500904</v>
      </c>
      <c r="AH35" s="6">
        <f t="shared" si="17"/>
        <v>1.7831859827316271E-4</v>
      </c>
      <c r="AI35" s="6">
        <f t="shared" si="17"/>
        <v>7.3229835166298296E-4</v>
      </c>
      <c r="AJ35" s="6">
        <f t="shared" si="17"/>
        <v>3.0308412769568661E-3</v>
      </c>
      <c r="AK35" s="6">
        <f t="shared" si="17"/>
        <v>0.57834649865583443</v>
      </c>
      <c r="AL35" s="6">
        <f t="shared" si="17"/>
        <v>0</v>
      </c>
      <c r="AM35" s="6">
        <f t="shared" si="17"/>
        <v>0</v>
      </c>
      <c r="AN35" s="6">
        <f t="shared" si="17"/>
        <v>3.0837187981831065E-3</v>
      </c>
      <c r="AO35" s="6">
        <f t="shared" si="17"/>
        <v>3.5728630542608145E-3</v>
      </c>
      <c r="AP35" s="6">
        <f t="shared" si="18"/>
        <v>2.3014047863733338</v>
      </c>
      <c r="AQ35" s="21"/>
      <c r="AR35" s="20">
        <v>32</v>
      </c>
      <c r="AS35" s="6">
        <f t="shared" si="19"/>
        <v>5.9159863774050256</v>
      </c>
      <c r="AT35" s="6">
        <f t="shared" si="19"/>
        <v>2.8797506546351013</v>
      </c>
      <c r="AU35" s="6">
        <f t="shared" si="19"/>
        <v>10.010169100139979</v>
      </c>
      <c r="AV35" s="6">
        <f t="shared" si="19"/>
        <v>2.4794400265992791E-3</v>
      </c>
      <c r="AW35" s="6">
        <f t="shared" si="19"/>
        <v>5.0911398533552161E-3</v>
      </c>
      <c r="AX35" s="6">
        <f t="shared" si="19"/>
        <v>4.214248681365456E-2</v>
      </c>
      <c r="AY35" s="6">
        <f t="shared" si="19"/>
        <v>5.3610988866648057</v>
      </c>
      <c r="AZ35" s="6">
        <f t="shared" si="19"/>
        <v>0</v>
      </c>
      <c r="BA35" s="6">
        <f t="shared" si="19"/>
        <v>0</v>
      </c>
      <c r="BB35" s="6">
        <f t="shared" si="19"/>
        <v>2.1438862499578486E-2</v>
      </c>
      <c r="BC35" s="6">
        <f t="shared" si="19"/>
        <v>3.3119370804390424E-2</v>
      </c>
      <c r="BD35" s="6">
        <f t="shared" si="20"/>
        <v>24.271276318842492</v>
      </c>
      <c r="BE35" s="25">
        <f t="shared" si="26"/>
        <v>2.1644325074620507</v>
      </c>
      <c r="BF35" s="25">
        <f t="shared" si="21"/>
        <v>0.71531814717305053</v>
      </c>
      <c r="BG35" s="25">
        <f t="shared" si="22"/>
        <v>0.75160413766319989</v>
      </c>
      <c r="BH35" s="23">
        <f t="shared" si="23"/>
        <v>0.24839586233680008</v>
      </c>
      <c r="BI35" s="20"/>
      <c r="BJ35" s="6">
        <f t="shared" si="24"/>
        <v>0.34877401729427615</v>
      </c>
      <c r="BK35" s="6">
        <f t="shared" si="25"/>
        <v>0.67259700419134094</v>
      </c>
      <c r="BL35" s="3"/>
    </row>
    <row r="36" spans="1:64" x14ac:dyDescent="0.25">
      <c r="A36" s="20" t="s">
        <v>73</v>
      </c>
      <c r="B36" s="21">
        <v>7.1999999999999995E-2</v>
      </c>
      <c r="C36" s="21">
        <v>0.224</v>
      </c>
      <c r="D36" s="21">
        <v>36.566000000000003</v>
      </c>
      <c r="E36" s="21">
        <v>30.013999999999999</v>
      </c>
      <c r="F36" s="21">
        <v>14.95</v>
      </c>
      <c r="G36" s="21">
        <v>0.19800000000000001</v>
      </c>
      <c r="H36" s="21">
        <v>16.824000000000002</v>
      </c>
      <c r="I36" s="21">
        <v>0</v>
      </c>
      <c r="J36" s="21">
        <v>3.1E-2</v>
      </c>
      <c r="K36" s="21">
        <v>0</v>
      </c>
      <c r="L36" s="21">
        <v>0.34200000000000003</v>
      </c>
      <c r="M36" s="21">
        <v>99.221000000000004</v>
      </c>
      <c r="N36" s="22">
        <f t="shared" si="1"/>
        <v>24.226904679636419</v>
      </c>
      <c r="O36" s="23">
        <f t="shared" si="2"/>
        <v>0.35510412366798844</v>
      </c>
      <c r="P36" s="23">
        <f t="shared" si="2"/>
        <v>0.66725104145813552</v>
      </c>
      <c r="Q36" s="24">
        <f t="shared" si="15"/>
        <v>13.335954468022949</v>
      </c>
      <c r="R36" s="20"/>
      <c r="S36" s="6">
        <f t="shared" si="3"/>
        <v>0.41726190476190478</v>
      </c>
      <c r="T36" s="6">
        <f t="shared" si="4"/>
        <v>0.20808279885978975</v>
      </c>
      <c r="U36" s="6">
        <f t="shared" si="5"/>
        <v>0.71725266689472711</v>
      </c>
      <c r="V36" s="6">
        <f t="shared" si="6"/>
        <v>0</v>
      </c>
      <c r="W36" s="6">
        <f t="shared" si="7"/>
        <v>1.1983063936303357E-3</v>
      </c>
      <c r="X36" s="6">
        <f t="shared" si="8"/>
        <v>2.7911933620346956E-3</v>
      </c>
      <c r="Y36" s="6">
        <f t="shared" si="9"/>
        <v>0.39494651628855021</v>
      </c>
      <c r="Z36" s="6">
        <f t="shared" si="10"/>
        <v>0</v>
      </c>
      <c r="AA36" s="6">
        <f t="shared" si="11"/>
        <v>0</v>
      </c>
      <c r="AB36" s="6">
        <f t="shared" si="12"/>
        <v>1.5557500243085943E-3</v>
      </c>
      <c r="AC36" s="6">
        <f t="shared" si="16"/>
        <v>2.281828505242201E-3</v>
      </c>
      <c r="AD36" s="20"/>
      <c r="AE36" s="6">
        <f t="shared" si="17"/>
        <v>0.41726190476190478</v>
      </c>
      <c r="AF36" s="6">
        <f t="shared" si="17"/>
        <v>0.20808279885978975</v>
      </c>
      <c r="AG36" s="6">
        <f t="shared" si="17"/>
        <v>1.0758790003420906</v>
      </c>
      <c r="AH36" s="6">
        <f t="shared" si="17"/>
        <v>0</v>
      </c>
      <c r="AI36" s="6">
        <f t="shared" si="17"/>
        <v>2.3966127872606714E-3</v>
      </c>
      <c r="AJ36" s="6">
        <f t="shared" si="17"/>
        <v>2.7911933620346956E-3</v>
      </c>
      <c r="AK36" s="6">
        <f t="shared" si="17"/>
        <v>0.59241977443282534</v>
      </c>
      <c r="AL36" s="6">
        <f t="shared" si="17"/>
        <v>0</v>
      </c>
      <c r="AM36" s="6">
        <f t="shared" si="17"/>
        <v>0</v>
      </c>
      <c r="AN36" s="6">
        <f t="shared" si="17"/>
        <v>3.1115000486171885E-3</v>
      </c>
      <c r="AO36" s="6">
        <f t="shared" si="17"/>
        <v>3.4227427578633015E-3</v>
      </c>
      <c r="AP36" s="6">
        <f t="shared" si="18"/>
        <v>2.3053655273523863</v>
      </c>
      <c r="AQ36" s="21"/>
      <c r="AR36" s="20">
        <v>32</v>
      </c>
      <c r="AS36" s="6">
        <f t="shared" si="19"/>
        <v>5.7918715249098005</v>
      </c>
      <c r="AT36" s="6">
        <f t="shared" si="19"/>
        <v>2.8883270286254548</v>
      </c>
      <c r="AU36" s="6">
        <f t="shared" si="19"/>
        <v>9.9559419399277456</v>
      </c>
      <c r="AV36" s="6">
        <f t="shared" si="19"/>
        <v>0</v>
      </c>
      <c r="AW36" s="6">
        <f t="shared" si="19"/>
        <v>1.6633286193105029E-2</v>
      </c>
      <c r="AX36" s="6">
        <f t="shared" si="19"/>
        <v>3.8743612032616961E-2</v>
      </c>
      <c r="AY36" s="6">
        <f t="shared" si="19"/>
        <v>5.4821191569339289</v>
      </c>
      <c r="AZ36" s="6">
        <f t="shared" si="19"/>
        <v>0</v>
      </c>
      <c r="BA36" s="6">
        <f t="shared" si="19"/>
        <v>0</v>
      </c>
      <c r="BB36" s="6">
        <f t="shared" si="19"/>
        <v>2.1594840465516033E-2</v>
      </c>
      <c r="BC36" s="6">
        <f t="shared" si="19"/>
        <v>3.1673290548249446E-2</v>
      </c>
      <c r="BD36" s="6">
        <f t="shared" si="20"/>
        <v>24.226904679636419</v>
      </c>
      <c r="BE36" s="25">
        <f t="shared" si="26"/>
        <v>2.2889149415775809</v>
      </c>
      <c r="BF36" s="25">
        <f t="shared" si="21"/>
        <v>0.59941208704787385</v>
      </c>
      <c r="BG36" s="25">
        <f t="shared" si="22"/>
        <v>0.79247083827168552</v>
      </c>
      <c r="BH36" s="23">
        <f t="shared" si="23"/>
        <v>0.20752916172831443</v>
      </c>
      <c r="BI36" s="20"/>
      <c r="BJ36" s="6">
        <f t="shared" si="24"/>
        <v>0.35510412366798844</v>
      </c>
      <c r="BK36" s="6">
        <f t="shared" si="25"/>
        <v>0.66725104145813552</v>
      </c>
      <c r="BL36" s="3"/>
    </row>
    <row r="37" spans="1:64" x14ac:dyDescent="0.25">
      <c r="A37" s="20" t="s">
        <v>74</v>
      </c>
      <c r="B37" s="21">
        <v>3.3000000000000002E-2</v>
      </c>
      <c r="C37" s="21">
        <v>0.218</v>
      </c>
      <c r="D37" s="21">
        <v>36.991999999999997</v>
      </c>
      <c r="E37" s="21">
        <v>29.37</v>
      </c>
      <c r="F37" s="21">
        <v>14.757999999999999</v>
      </c>
      <c r="G37" s="21">
        <v>0.21199999999999999</v>
      </c>
      <c r="H37" s="21">
        <v>17.036000000000001</v>
      </c>
      <c r="I37" s="21">
        <v>4.0000000000000001E-3</v>
      </c>
      <c r="J37" s="21">
        <v>7.5999999999999998E-2</v>
      </c>
      <c r="K37" s="21">
        <v>0</v>
      </c>
      <c r="L37" s="21">
        <v>0.28299999999999997</v>
      </c>
      <c r="M37" s="21">
        <v>98.981999999999999</v>
      </c>
      <c r="N37" s="22">
        <f t="shared" si="1"/>
        <v>24.242417289511497</v>
      </c>
      <c r="O37" s="23">
        <f t="shared" si="2"/>
        <v>0.347521684873351</v>
      </c>
      <c r="P37" s="23">
        <f t="shared" si="2"/>
        <v>0.67287700535120609</v>
      </c>
      <c r="Q37" s="24">
        <f t="shared" si="15"/>
        <v>13.113639401866639</v>
      </c>
      <c r="R37" s="20"/>
      <c r="S37" s="6">
        <f t="shared" si="3"/>
        <v>0.42251984126984132</v>
      </c>
      <c r="T37" s="6">
        <f t="shared" si="4"/>
        <v>0.20541043114199178</v>
      </c>
      <c r="U37" s="6">
        <f t="shared" si="5"/>
        <v>0.725608780117315</v>
      </c>
      <c r="V37" s="6">
        <f t="shared" si="6"/>
        <v>7.1327439309265076E-5</v>
      </c>
      <c r="W37" s="6">
        <f t="shared" si="7"/>
        <v>5.4922376374723727E-4</v>
      </c>
      <c r="X37" s="6">
        <f t="shared" si="8"/>
        <v>2.988550468441189E-3</v>
      </c>
      <c r="Y37" s="6">
        <f t="shared" si="9"/>
        <v>0.38647228571315789</v>
      </c>
      <c r="Z37" s="6">
        <f t="shared" si="10"/>
        <v>0</v>
      </c>
      <c r="AA37" s="6">
        <f t="shared" si="11"/>
        <v>0</v>
      </c>
      <c r="AB37" s="6">
        <f t="shared" si="12"/>
        <v>1.5140781486574712E-3</v>
      </c>
      <c r="AC37" s="6">
        <f t="shared" si="16"/>
        <v>1.888179728022055E-3</v>
      </c>
      <c r="AD37" s="20"/>
      <c r="AE37" s="6">
        <f t="shared" si="17"/>
        <v>0.42251984126984132</v>
      </c>
      <c r="AF37" s="6">
        <f t="shared" si="17"/>
        <v>0.20541043114199178</v>
      </c>
      <c r="AG37" s="6">
        <f t="shared" si="17"/>
        <v>1.0884131701759725</v>
      </c>
      <c r="AH37" s="6">
        <f t="shared" si="17"/>
        <v>7.1327439309265076E-5</v>
      </c>
      <c r="AI37" s="6">
        <f t="shared" si="17"/>
        <v>1.0984475274944745E-3</v>
      </c>
      <c r="AJ37" s="6">
        <f t="shared" si="17"/>
        <v>2.988550468441189E-3</v>
      </c>
      <c r="AK37" s="6">
        <f t="shared" si="17"/>
        <v>0.57970842856973681</v>
      </c>
      <c r="AL37" s="6">
        <f t="shared" si="17"/>
        <v>0</v>
      </c>
      <c r="AM37" s="6">
        <f t="shared" si="17"/>
        <v>0</v>
      </c>
      <c r="AN37" s="6">
        <f t="shared" si="17"/>
        <v>3.0281562973149424E-3</v>
      </c>
      <c r="AO37" s="6">
        <f t="shared" si="17"/>
        <v>2.8322695920330824E-3</v>
      </c>
      <c r="AP37" s="6">
        <f t="shared" si="18"/>
        <v>2.3060706224821352</v>
      </c>
      <c r="AQ37" s="21"/>
      <c r="AR37" s="20">
        <v>32</v>
      </c>
      <c r="AS37" s="6">
        <f t="shared" si="19"/>
        <v>5.8630619499770606</v>
      </c>
      <c r="AT37" s="6">
        <f t="shared" si="19"/>
        <v>2.8503610134319111</v>
      </c>
      <c r="AU37" s="6">
        <f t="shared" si="19"/>
        <v>10.068850770390471</v>
      </c>
      <c r="AV37" s="6">
        <f t="shared" si="19"/>
        <v>9.8976936597012849E-4</v>
      </c>
      <c r="AW37" s="6">
        <f t="shared" si="19"/>
        <v>7.6212585462775628E-3</v>
      </c>
      <c r="AX37" s="6">
        <f t="shared" si="19"/>
        <v>4.1470375650153754E-2</v>
      </c>
      <c r="AY37" s="6">
        <f t="shared" si="19"/>
        <v>5.3628509995542686</v>
      </c>
      <c r="AZ37" s="6">
        <f t="shared" si="19"/>
        <v>0</v>
      </c>
      <c r="BA37" s="6">
        <f t="shared" si="19"/>
        <v>0</v>
      </c>
      <c r="BB37" s="6">
        <f t="shared" si="19"/>
        <v>2.1009981344322172E-2</v>
      </c>
      <c r="BC37" s="6">
        <f t="shared" si="19"/>
        <v>2.6201171251065549E-2</v>
      </c>
      <c r="BD37" s="6">
        <f t="shared" si="20"/>
        <v>24.242417289511497</v>
      </c>
      <c r="BE37" s="25">
        <f t="shared" si="26"/>
        <v>2.2103791855698738</v>
      </c>
      <c r="BF37" s="25">
        <f t="shared" si="21"/>
        <v>0.63998182786203728</v>
      </c>
      <c r="BG37" s="25">
        <f t="shared" si="22"/>
        <v>0.77547341377242529</v>
      </c>
      <c r="BH37" s="23">
        <f t="shared" si="23"/>
        <v>0.22452658622757474</v>
      </c>
      <c r="BI37" s="20"/>
      <c r="BJ37" s="6">
        <f t="shared" si="24"/>
        <v>0.347521684873351</v>
      </c>
      <c r="BK37" s="6">
        <f t="shared" si="25"/>
        <v>0.67287700535120609</v>
      </c>
      <c r="BL37" s="3"/>
    </row>
    <row r="38" spans="1:64" x14ac:dyDescent="0.25">
      <c r="A38" s="20" t="s">
        <v>75</v>
      </c>
      <c r="B38" s="21">
        <v>0.16500000000000001</v>
      </c>
      <c r="C38" s="21">
        <v>0.23899999999999999</v>
      </c>
      <c r="D38" s="21">
        <v>35.872</v>
      </c>
      <c r="E38" s="21">
        <v>31.158000000000001</v>
      </c>
      <c r="F38" s="21">
        <v>14.894</v>
      </c>
      <c r="G38" s="21">
        <v>0.20300000000000001</v>
      </c>
      <c r="H38" s="21">
        <v>16.439</v>
      </c>
      <c r="I38" s="21">
        <v>1.0999999999999999E-2</v>
      </c>
      <c r="J38" s="21"/>
      <c r="K38" s="21">
        <v>2.3E-2</v>
      </c>
      <c r="L38" s="21">
        <v>0.39200000000000002</v>
      </c>
      <c r="M38" s="21">
        <v>99.444999999999993</v>
      </c>
      <c r="N38" s="22">
        <f t="shared" si="1"/>
        <v>24.177762001670931</v>
      </c>
      <c r="O38" s="23">
        <f t="shared" si="2"/>
        <v>0.36816224401030145</v>
      </c>
      <c r="P38" s="23">
        <f t="shared" si="2"/>
        <v>0.6629304952538112</v>
      </c>
      <c r="Q38" s="24">
        <f t="shared" si="15"/>
        <v>13.707914957650443</v>
      </c>
      <c r="R38" s="20"/>
      <c r="S38" s="6">
        <f t="shared" si="3"/>
        <v>0.40771329365079367</v>
      </c>
      <c r="T38" s="6">
        <f t="shared" si="4"/>
        <v>0.20730335827543203</v>
      </c>
      <c r="U38" s="6">
        <f t="shared" si="5"/>
        <v>0.70363965615182544</v>
      </c>
      <c r="V38" s="6">
        <f t="shared" si="6"/>
        <v>1.9615045810047896E-4</v>
      </c>
      <c r="W38" s="6">
        <f t="shared" si="7"/>
        <v>2.7461188187361861E-3</v>
      </c>
      <c r="X38" s="6">
        <f t="shared" si="8"/>
        <v>2.8616780428941577E-3</v>
      </c>
      <c r="Y38" s="6">
        <f t="shared" si="9"/>
        <v>0.41000011842868822</v>
      </c>
      <c r="Z38" s="6">
        <f t="shared" si="10"/>
        <v>0</v>
      </c>
      <c r="AA38" s="6">
        <f t="shared" si="11"/>
        <v>0</v>
      </c>
      <c r="AB38" s="6">
        <f t="shared" si="12"/>
        <v>1.6599297134364016E-3</v>
      </c>
      <c r="AC38" s="6">
        <f t="shared" si="16"/>
        <v>2.6154291639033417E-3</v>
      </c>
      <c r="AD38" s="20"/>
      <c r="AE38" s="6">
        <f t="shared" si="17"/>
        <v>0.40771329365079367</v>
      </c>
      <c r="AF38" s="6">
        <f t="shared" si="17"/>
        <v>0.20730335827543203</v>
      </c>
      <c r="AG38" s="6">
        <f t="shared" si="17"/>
        <v>1.0554594842277383</v>
      </c>
      <c r="AH38" s="6">
        <f t="shared" si="17"/>
        <v>1.9615045810047896E-4</v>
      </c>
      <c r="AI38" s="6">
        <f t="shared" si="17"/>
        <v>5.4922376374723723E-3</v>
      </c>
      <c r="AJ38" s="6">
        <f t="shared" si="17"/>
        <v>2.8616780428941577E-3</v>
      </c>
      <c r="AK38" s="6">
        <f t="shared" si="17"/>
        <v>0.61500017764303228</v>
      </c>
      <c r="AL38" s="6">
        <f t="shared" si="17"/>
        <v>0</v>
      </c>
      <c r="AM38" s="6">
        <f t="shared" si="17"/>
        <v>0</v>
      </c>
      <c r="AN38" s="6">
        <f t="shared" si="17"/>
        <v>3.3198594268728033E-3</v>
      </c>
      <c r="AO38" s="6">
        <f t="shared" si="17"/>
        <v>3.9231437458550128E-3</v>
      </c>
      <c r="AP38" s="6">
        <f t="shared" si="18"/>
        <v>2.301269383108191</v>
      </c>
      <c r="AQ38" s="21"/>
      <c r="AR38" s="20">
        <v>32</v>
      </c>
      <c r="AS38" s="6">
        <f t="shared" si="19"/>
        <v>5.6694038049573354</v>
      </c>
      <c r="AT38" s="6">
        <f t="shared" si="19"/>
        <v>2.8826296971170153</v>
      </c>
      <c r="AU38" s="6">
        <f t="shared" si="19"/>
        <v>9.7843690800104106</v>
      </c>
      <c r="AV38" s="6">
        <f t="shared" si="19"/>
        <v>2.7275445044758722E-3</v>
      </c>
      <c r="AW38" s="6">
        <f t="shared" si="19"/>
        <v>3.8185795563346524E-2</v>
      </c>
      <c r="AX38" s="6">
        <f t="shared" si="19"/>
        <v>3.9792689219603564E-2</v>
      </c>
      <c r="AY38" s="6">
        <f t="shared" si="19"/>
        <v>5.7012029473914065</v>
      </c>
      <c r="AZ38" s="6">
        <f t="shared" si="19"/>
        <v>0</v>
      </c>
      <c r="BA38" s="6">
        <f t="shared" si="19"/>
        <v>0</v>
      </c>
      <c r="BB38" s="6">
        <f t="shared" si="19"/>
        <v>2.3081935222299697E-2</v>
      </c>
      <c r="BC38" s="6">
        <f t="shared" si="19"/>
        <v>3.6368507685035405E-2</v>
      </c>
      <c r="BD38" s="6">
        <f t="shared" si="20"/>
        <v>24.177762001670931</v>
      </c>
      <c r="BE38" s="25">
        <f t="shared" si="26"/>
        <v>2.412082915071875</v>
      </c>
      <c r="BF38" s="25">
        <f t="shared" si="21"/>
        <v>0.47054678204514033</v>
      </c>
      <c r="BG38" s="25">
        <f t="shared" si="22"/>
        <v>0.83676474903601217</v>
      </c>
      <c r="BH38" s="23">
        <f t="shared" si="23"/>
        <v>0.16323525096398786</v>
      </c>
      <c r="BI38" s="20"/>
      <c r="BJ38" s="6">
        <f t="shared" si="24"/>
        <v>0.36816224401030145</v>
      </c>
      <c r="BK38" s="6">
        <f t="shared" si="25"/>
        <v>0.6629304952538112</v>
      </c>
      <c r="BL38" s="3"/>
    </row>
    <row r="39" spans="1:64" x14ac:dyDescent="0.25">
      <c r="A39" s="20" t="s">
        <v>76</v>
      </c>
      <c r="B39" s="21">
        <v>0.122</v>
      </c>
      <c r="C39" s="21">
        <v>0.27100000000000002</v>
      </c>
      <c r="D39" s="21">
        <v>36.405999999999999</v>
      </c>
      <c r="E39" s="21">
        <v>31.085000000000001</v>
      </c>
      <c r="F39" s="21">
        <v>14.598000000000001</v>
      </c>
      <c r="G39" s="21">
        <v>0.19500000000000001</v>
      </c>
      <c r="H39" s="21">
        <v>16.388999999999999</v>
      </c>
      <c r="I39" s="21">
        <v>8.9999999999999993E-3</v>
      </c>
      <c r="J39" s="21">
        <v>7.6999999999999999E-2</v>
      </c>
      <c r="K39" s="21">
        <v>0</v>
      </c>
      <c r="L39" s="21">
        <v>0.34399999999999997</v>
      </c>
      <c r="M39" s="21">
        <v>99.495999999999995</v>
      </c>
      <c r="N39" s="22">
        <f t="shared" si="1"/>
        <v>24.145601507972405</v>
      </c>
      <c r="O39" s="23">
        <f t="shared" si="2"/>
        <v>0.36418836681176098</v>
      </c>
      <c r="P39" s="23">
        <f t="shared" si="2"/>
        <v>0.66672478582503081</v>
      </c>
      <c r="Q39" s="24">
        <f t="shared" si="15"/>
        <v>13.596134244245878</v>
      </c>
      <c r="R39" s="20"/>
      <c r="S39" s="6">
        <f t="shared" si="3"/>
        <v>0.40647321428571426</v>
      </c>
      <c r="T39" s="6">
        <f t="shared" si="4"/>
        <v>0.20318345804382684</v>
      </c>
      <c r="U39" s="6">
        <f t="shared" si="5"/>
        <v>0.71411422061394281</v>
      </c>
      <c r="V39" s="6">
        <f t="shared" si="6"/>
        <v>1.604867384458464E-4</v>
      </c>
      <c r="W39" s="6">
        <f t="shared" si="7"/>
        <v>2.03046361142918E-3</v>
      </c>
      <c r="X39" s="6">
        <f t="shared" si="8"/>
        <v>2.7489025535190185E-3</v>
      </c>
      <c r="Y39" s="6">
        <f t="shared" si="9"/>
        <v>0.40903953018023537</v>
      </c>
      <c r="Z39" s="6">
        <f t="shared" si="10"/>
        <v>0</v>
      </c>
      <c r="AA39" s="6">
        <f t="shared" si="11"/>
        <v>0</v>
      </c>
      <c r="AB39" s="6">
        <f t="shared" si="12"/>
        <v>1.8821797169090583E-3</v>
      </c>
      <c r="AC39" s="6">
        <f t="shared" si="16"/>
        <v>2.2951725315886462E-3</v>
      </c>
      <c r="AD39" s="20"/>
      <c r="AE39" s="6">
        <f t="shared" si="17"/>
        <v>0.40647321428571426</v>
      </c>
      <c r="AF39" s="6">
        <f t="shared" si="17"/>
        <v>0.20318345804382684</v>
      </c>
      <c r="AG39" s="6">
        <f t="shared" si="17"/>
        <v>1.0711713309209143</v>
      </c>
      <c r="AH39" s="6">
        <f t="shared" si="17"/>
        <v>1.604867384458464E-4</v>
      </c>
      <c r="AI39" s="6">
        <f t="shared" si="17"/>
        <v>4.06092722285836E-3</v>
      </c>
      <c r="AJ39" s="6">
        <f t="shared" si="17"/>
        <v>2.7489025535190185E-3</v>
      </c>
      <c r="AK39" s="6">
        <f t="shared" si="17"/>
        <v>0.61355929527035302</v>
      </c>
      <c r="AL39" s="6">
        <f t="shared" si="17"/>
        <v>0</v>
      </c>
      <c r="AM39" s="6">
        <f t="shared" si="17"/>
        <v>0</v>
      </c>
      <c r="AN39" s="6">
        <f t="shared" si="17"/>
        <v>3.7643594338181165E-3</v>
      </c>
      <c r="AO39" s="6">
        <f t="shared" si="17"/>
        <v>3.4427587973829693E-3</v>
      </c>
      <c r="AP39" s="6">
        <f t="shared" si="18"/>
        <v>2.3085647332668326</v>
      </c>
      <c r="AQ39" s="21"/>
      <c r="AR39" s="20">
        <v>32</v>
      </c>
      <c r="AS39" s="6">
        <f t="shared" si="19"/>
        <v>5.6342985187755792</v>
      </c>
      <c r="AT39" s="6">
        <f t="shared" si="19"/>
        <v>2.816412537066574</v>
      </c>
      <c r="AU39" s="6">
        <f t="shared" si="19"/>
        <v>9.8986416669845614</v>
      </c>
      <c r="AV39" s="6">
        <f t="shared" si="19"/>
        <v>2.224575103423576E-3</v>
      </c>
      <c r="AW39" s="6">
        <f t="shared" si="19"/>
        <v>2.8145121784732611E-2</v>
      </c>
      <c r="AX39" s="6">
        <f t="shared" si="19"/>
        <v>3.8103710259893883E-2</v>
      </c>
      <c r="AY39" s="6">
        <f t="shared" si="19"/>
        <v>5.6698713175112099</v>
      </c>
      <c r="AZ39" s="6">
        <f t="shared" si="19"/>
        <v>0</v>
      </c>
      <c r="BA39" s="6">
        <f t="shared" si="19"/>
        <v>0</v>
      </c>
      <c r="BB39" s="6">
        <f t="shared" si="19"/>
        <v>2.6089695503517113E-2</v>
      </c>
      <c r="BC39" s="6">
        <f t="shared" si="19"/>
        <v>3.1814364982914935E-2</v>
      </c>
      <c r="BD39" s="6">
        <f t="shared" si="20"/>
        <v>24.145601507972405</v>
      </c>
      <c r="BE39" s="25">
        <f t="shared" si="26"/>
        <v>2.4304831781662752</v>
      </c>
      <c r="BF39" s="25">
        <f t="shared" si="21"/>
        <v>0.38592935890029878</v>
      </c>
      <c r="BG39" s="25">
        <f t="shared" si="22"/>
        <v>0.86297129634912706</v>
      </c>
      <c r="BH39" s="23">
        <f t="shared" si="23"/>
        <v>0.13702870365087294</v>
      </c>
      <c r="BI39" s="20"/>
      <c r="BJ39" s="6">
        <f t="shared" si="24"/>
        <v>0.36418836681176098</v>
      </c>
      <c r="BK39" s="6">
        <f t="shared" si="25"/>
        <v>0.66672478582503081</v>
      </c>
      <c r="BL39" s="3"/>
    </row>
    <row r="40" spans="1:64" x14ac:dyDescent="0.25">
      <c r="A40" s="20" t="s">
        <v>77</v>
      </c>
      <c r="B40" s="21">
        <v>0.128</v>
      </c>
      <c r="C40" s="21">
        <v>0.22700000000000001</v>
      </c>
      <c r="D40" s="21">
        <v>37.061</v>
      </c>
      <c r="E40" s="21">
        <v>31.385999999999999</v>
      </c>
      <c r="F40" s="21">
        <v>14.272</v>
      </c>
      <c r="G40" s="21">
        <v>0.26600000000000001</v>
      </c>
      <c r="H40" s="21">
        <v>16.251000000000001</v>
      </c>
      <c r="I40" s="21">
        <v>1.2E-2</v>
      </c>
      <c r="J40" s="21">
        <v>3.4000000000000002E-2</v>
      </c>
      <c r="K40" s="21">
        <v>1.9E-2</v>
      </c>
      <c r="L40" s="21">
        <v>0.254</v>
      </c>
      <c r="M40" s="21">
        <v>99.91</v>
      </c>
      <c r="N40" s="22">
        <f t="shared" si="1"/>
        <v>24.094318534799555</v>
      </c>
      <c r="O40" s="23">
        <f t="shared" si="2"/>
        <v>0.36229287792964004</v>
      </c>
      <c r="P40" s="23">
        <f t="shared" si="2"/>
        <v>0.66985686505326669</v>
      </c>
      <c r="Q40" s="24">
        <f t="shared" si="15"/>
        <v>13.542385906129466</v>
      </c>
      <c r="R40" s="20"/>
      <c r="S40" s="6">
        <f t="shared" si="3"/>
        <v>0.40305059523809528</v>
      </c>
      <c r="T40" s="6">
        <f t="shared" si="4"/>
        <v>0.19864600035631569</v>
      </c>
      <c r="U40" s="6">
        <f t="shared" si="5"/>
        <v>0.7269622350759033</v>
      </c>
      <c r="V40" s="6">
        <f t="shared" si="6"/>
        <v>2.1398231792779524E-4</v>
      </c>
      <c r="W40" s="6">
        <f t="shared" si="7"/>
        <v>2.1303224775650414E-3</v>
      </c>
      <c r="X40" s="6">
        <f t="shared" si="8"/>
        <v>3.749785021723379E-3</v>
      </c>
      <c r="Y40" s="6">
        <f t="shared" si="9"/>
        <v>0.4130003118622122</v>
      </c>
      <c r="Z40" s="6">
        <f t="shared" si="10"/>
        <v>0</v>
      </c>
      <c r="AA40" s="6">
        <f t="shared" si="11"/>
        <v>0</v>
      </c>
      <c r="AB40" s="6">
        <f t="shared" si="12"/>
        <v>1.5765859621341557E-3</v>
      </c>
      <c r="AC40" s="6">
        <f t="shared" si="16"/>
        <v>1.6946913459985936E-3</v>
      </c>
      <c r="AD40" s="20"/>
      <c r="AE40" s="6">
        <f t="shared" si="17"/>
        <v>0.40305059523809528</v>
      </c>
      <c r="AF40" s="6">
        <f t="shared" si="17"/>
        <v>0.19864600035631569</v>
      </c>
      <c r="AG40" s="6">
        <f t="shared" si="17"/>
        <v>1.0904433526138551</v>
      </c>
      <c r="AH40" s="6">
        <f t="shared" si="17"/>
        <v>2.1398231792779524E-4</v>
      </c>
      <c r="AI40" s="6">
        <f t="shared" si="17"/>
        <v>4.2606449551300827E-3</v>
      </c>
      <c r="AJ40" s="6">
        <f t="shared" si="17"/>
        <v>3.749785021723379E-3</v>
      </c>
      <c r="AK40" s="6">
        <f t="shared" si="17"/>
        <v>0.61950046779331824</v>
      </c>
      <c r="AL40" s="6">
        <f t="shared" si="17"/>
        <v>0</v>
      </c>
      <c r="AM40" s="6">
        <f t="shared" si="17"/>
        <v>0</v>
      </c>
      <c r="AN40" s="6">
        <f t="shared" si="17"/>
        <v>3.1531719242683114E-3</v>
      </c>
      <c r="AO40" s="6">
        <f t="shared" si="17"/>
        <v>2.5420370189978905E-3</v>
      </c>
      <c r="AP40" s="6">
        <f t="shared" si="18"/>
        <v>2.3255600372396317</v>
      </c>
      <c r="AQ40" s="21"/>
      <c r="AR40" s="20">
        <v>32</v>
      </c>
      <c r="AS40" s="6">
        <f t="shared" si="19"/>
        <v>5.5460271251169786</v>
      </c>
      <c r="AT40" s="6">
        <f t="shared" si="19"/>
        <v>2.7333940683583799</v>
      </c>
      <c r="AU40" s="6">
        <f t="shared" si="19"/>
        <v>10.003092222912947</v>
      </c>
      <c r="AV40" s="6">
        <f t="shared" si="19"/>
        <v>2.944423736235656E-3</v>
      </c>
      <c r="AW40" s="6">
        <f t="shared" si="19"/>
        <v>2.9313506506156425E-2</v>
      </c>
      <c r="AX40" s="6">
        <f t="shared" si="19"/>
        <v>5.159751576982561E-2</v>
      </c>
      <c r="AY40" s="6">
        <f t="shared" si="19"/>
        <v>5.6829364832385876</v>
      </c>
      <c r="AZ40" s="6">
        <f t="shared" si="19"/>
        <v>0</v>
      </c>
      <c r="BA40" s="6">
        <f t="shared" si="19"/>
        <v>0</v>
      </c>
      <c r="BB40" s="6">
        <f t="shared" si="19"/>
        <v>2.1694022076581807E-2</v>
      </c>
      <c r="BC40" s="6">
        <f t="shared" si="19"/>
        <v>2.3319167083867026E-2</v>
      </c>
      <c r="BD40" s="6">
        <f t="shared" si="20"/>
        <v>24.094318534799555</v>
      </c>
      <c r="BE40" s="25">
        <f t="shared" si="26"/>
        <v>2.4828625491351568</v>
      </c>
      <c r="BF40" s="25">
        <f t="shared" si="21"/>
        <v>0.25053151922322314</v>
      </c>
      <c r="BG40" s="25">
        <f t="shared" si="22"/>
        <v>0.90834416371815452</v>
      </c>
      <c r="BH40" s="23">
        <f t="shared" si="23"/>
        <v>9.1655836281845454E-2</v>
      </c>
      <c r="BI40" s="20"/>
      <c r="BJ40" s="6">
        <f t="shared" si="24"/>
        <v>0.36229287792964004</v>
      </c>
      <c r="BK40" s="6">
        <f t="shared" si="25"/>
        <v>0.66985686505326669</v>
      </c>
      <c r="BL40" s="3"/>
    </row>
    <row r="41" spans="1:64" x14ac:dyDescent="0.25">
      <c r="A41" s="20" t="s">
        <v>78</v>
      </c>
      <c r="B41" s="21">
        <v>8.6999999999999994E-2</v>
      </c>
      <c r="C41" s="21">
        <v>0.23699999999999999</v>
      </c>
      <c r="D41" s="21">
        <v>38.478999999999999</v>
      </c>
      <c r="E41" s="21">
        <v>29.22</v>
      </c>
      <c r="F41" s="21">
        <v>14.093999999999999</v>
      </c>
      <c r="G41" s="21">
        <v>0.184</v>
      </c>
      <c r="H41" s="21">
        <v>16.779</v>
      </c>
      <c r="I41" s="21">
        <v>0</v>
      </c>
      <c r="J41" s="21">
        <v>6.0999999999999999E-2</v>
      </c>
      <c r="K41" s="21">
        <v>3.7999999999999999E-2</v>
      </c>
      <c r="L41" s="21">
        <v>0.32</v>
      </c>
      <c r="M41" s="21">
        <v>99.498999999999995</v>
      </c>
      <c r="N41" s="22">
        <f t="shared" si="1"/>
        <v>24.130344155286402</v>
      </c>
      <c r="O41" s="23">
        <f t="shared" si="2"/>
        <v>0.33749394158068952</v>
      </c>
      <c r="P41" s="23">
        <f t="shared" si="2"/>
        <v>0.67962779177761345</v>
      </c>
      <c r="Q41" s="24">
        <f t="shared" si="15"/>
        <v>12.812060487062164</v>
      </c>
      <c r="R41" s="20"/>
      <c r="S41" s="6">
        <f t="shared" si="3"/>
        <v>0.41614583333333333</v>
      </c>
      <c r="T41" s="6">
        <f t="shared" si="4"/>
        <v>0.19616849278460716</v>
      </c>
      <c r="U41" s="6">
        <f t="shared" si="5"/>
        <v>0.75477671523935352</v>
      </c>
      <c r="V41" s="6">
        <f t="shared" si="6"/>
        <v>0</v>
      </c>
      <c r="W41" s="6">
        <f t="shared" si="7"/>
        <v>1.4479535589699889E-3</v>
      </c>
      <c r="X41" s="6">
        <f t="shared" si="8"/>
        <v>2.5938362556282017E-3</v>
      </c>
      <c r="Y41" s="6">
        <f t="shared" si="9"/>
        <v>0.38449847424373418</v>
      </c>
      <c r="Z41" s="6">
        <f t="shared" si="10"/>
        <v>0</v>
      </c>
      <c r="AA41" s="6">
        <f t="shared" si="11"/>
        <v>0</v>
      </c>
      <c r="AB41" s="6">
        <f t="shared" si="12"/>
        <v>1.6460390882193606E-3</v>
      </c>
      <c r="AC41" s="6">
        <f t="shared" si="16"/>
        <v>2.1350442154312991E-3</v>
      </c>
      <c r="AD41" s="20"/>
      <c r="AE41" s="6">
        <f t="shared" si="17"/>
        <v>0.41614583333333333</v>
      </c>
      <c r="AF41" s="6">
        <f t="shared" si="17"/>
        <v>0.19616849278460716</v>
      </c>
      <c r="AG41" s="6">
        <f t="shared" si="17"/>
        <v>1.1321650728590302</v>
      </c>
      <c r="AH41" s="6">
        <f t="shared" si="17"/>
        <v>0</v>
      </c>
      <c r="AI41" s="6">
        <f t="shared" si="17"/>
        <v>2.8959071179399777E-3</v>
      </c>
      <c r="AJ41" s="6">
        <f t="shared" si="17"/>
        <v>2.5938362556282017E-3</v>
      </c>
      <c r="AK41" s="6">
        <f t="shared" si="17"/>
        <v>0.57674771136560121</v>
      </c>
      <c r="AL41" s="6">
        <f t="shared" si="17"/>
        <v>0</v>
      </c>
      <c r="AM41" s="6">
        <f t="shared" si="17"/>
        <v>0</v>
      </c>
      <c r="AN41" s="6">
        <f t="shared" si="17"/>
        <v>3.2920781764387212E-3</v>
      </c>
      <c r="AO41" s="6">
        <f t="shared" si="17"/>
        <v>3.2025663231469489E-3</v>
      </c>
      <c r="AP41" s="6">
        <f t="shared" si="18"/>
        <v>2.3332114982157255</v>
      </c>
      <c r="AQ41" s="21"/>
      <c r="AR41" s="20">
        <v>32</v>
      </c>
      <c r="AS41" s="6">
        <f t="shared" si="19"/>
        <v>5.7074408714556339</v>
      </c>
      <c r="AT41" s="6">
        <f t="shared" si="19"/>
        <v>2.690451240236015</v>
      </c>
      <c r="AU41" s="6">
        <f t="shared" si="19"/>
        <v>10.351764041163735</v>
      </c>
      <c r="AV41" s="6">
        <f t="shared" si="19"/>
        <v>0</v>
      </c>
      <c r="AW41" s="6">
        <f t="shared" si="19"/>
        <v>1.9858685731007665E-2</v>
      </c>
      <c r="AX41" s="6">
        <f t="shared" si="19"/>
        <v>3.5574469028451586E-2</v>
      </c>
      <c r="AY41" s="6">
        <f t="shared" si="19"/>
        <v>5.2733972831904357</v>
      </c>
      <c r="AZ41" s="6">
        <f t="shared" si="19"/>
        <v>0</v>
      </c>
      <c r="BA41" s="6">
        <f t="shared" si="19"/>
        <v>0</v>
      </c>
      <c r="BB41" s="6">
        <f t="shared" si="19"/>
        <v>2.2575429129892556E-2</v>
      </c>
      <c r="BC41" s="6">
        <f t="shared" si="19"/>
        <v>2.9282135351231101E-2</v>
      </c>
      <c r="BD41" s="6">
        <f t="shared" si="20"/>
        <v>24.130344155286402</v>
      </c>
      <c r="BE41" s="25">
        <f t="shared" si="26"/>
        <v>2.344744362429132</v>
      </c>
      <c r="BF41" s="25">
        <f t="shared" si="21"/>
        <v>0.34570687780688303</v>
      </c>
      <c r="BG41" s="25">
        <f t="shared" si="22"/>
        <v>0.87150598656582356</v>
      </c>
      <c r="BH41" s="23">
        <f t="shared" si="23"/>
        <v>0.12849401343417638</v>
      </c>
      <c r="BI41" s="20"/>
      <c r="BJ41" s="6">
        <f t="shared" si="24"/>
        <v>0.33749394158068952</v>
      </c>
      <c r="BK41" s="6">
        <f t="shared" si="25"/>
        <v>0.67962779177761345</v>
      </c>
      <c r="BL41" s="3"/>
    </row>
    <row r="42" spans="1:64" x14ac:dyDescent="0.25">
      <c r="A42" s="20" t="s">
        <v>79</v>
      </c>
      <c r="B42" s="21">
        <v>2.8000000000000001E-2</v>
      </c>
      <c r="C42" s="21">
        <v>0.159</v>
      </c>
      <c r="D42" s="21">
        <v>37.529000000000003</v>
      </c>
      <c r="E42" s="21">
        <v>30.157</v>
      </c>
      <c r="F42" s="21">
        <v>14.192</v>
      </c>
      <c r="G42" s="21">
        <v>0.21099999999999999</v>
      </c>
      <c r="H42" s="21">
        <v>16.620999999999999</v>
      </c>
      <c r="I42" s="21">
        <v>0</v>
      </c>
      <c r="J42" s="21">
        <v>4.7E-2</v>
      </c>
      <c r="K42" s="21">
        <v>0</v>
      </c>
      <c r="L42" s="21">
        <v>0.26900000000000002</v>
      </c>
      <c r="M42" s="21">
        <v>99.212999999999994</v>
      </c>
      <c r="N42" s="22">
        <f t="shared" si="1"/>
        <v>24.145679118561695</v>
      </c>
      <c r="O42" s="23">
        <f t="shared" si="2"/>
        <v>0.35025470577443241</v>
      </c>
      <c r="P42" s="23">
        <f t="shared" si="2"/>
        <v>0.67604858932026013</v>
      </c>
      <c r="Q42" s="24">
        <f t="shared" si="15"/>
        <v>13.194325018662974</v>
      </c>
      <c r="R42" s="20"/>
      <c r="S42" s="6">
        <f t="shared" si="3"/>
        <v>0.41222718253968249</v>
      </c>
      <c r="T42" s="6">
        <f t="shared" si="4"/>
        <v>0.19753251380723319</v>
      </c>
      <c r="U42" s="6">
        <f t="shared" si="5"/>
        <v>0.73614219044719731</v>
      </c>
      <c r="V42" s="6">
        <f t="shared" si="6"/>
        <v>0</v>
      </c>
      <c r="W42" s="6">
        <f t="shared" si="7"/>
        <v>4.6600804196735278E-4</v>
      </c>
      <c r="X42" s="6">
        <f t="shared" si="8"/>
        <v>2.9744535322692965E-3</v>
      </c>
      <c r="Y42" s="6">
        <f t="shared" si="9"/>
        <v>0.39682821655606748</v>
      </c>
      <c r="Z42" s="6">
        <f t="shared" si="10"/>
        <v>0</v>
      </c>
      <c r="AA42" s="6">
        <f t="shared" si="11"/>
        <v>0</v>
      </c>
      <c r="AB42" s="6">
        <f t="shared" si="12"/>
        <v>1.104304704754761E-3</v>
      </c>
      <c r="AC42" s="6">
        <f t="shared" si="16"/>
        <v>1.7947715435969358E-3</v>
      </c>
      <c r="AD42" s="20"/>
      <c r="AE42" s="6">
        <f t="shared" si="17"/>
        <v>0.41222718253968249</v>
      </c>
      <c r="AF42" s="6">
        <f t="shared" si="17"/>
        <v>0.19753251380723319</v>
      </c>
      <c r="AG42" s="6">
        <f t="shared" si="17"/>
        <v>1.104213285670796</v>
      </c>
      <c r="AH42" s="6">
        <f t="shared" si="17"/>
        <v>0</v>
      </c>
      <c r="AI42" s="6">
        <f t="shared" si="17"/>
        <v>9.3201608393470557E-4</v>
      </c>
      <c r="AJ42" s="6">
        <f t="shared" si="17"/>
        <v>2.9744535322692965E-3</v>
      </c>
      <c r="AK42" s="6">
        <f t="shared" si="17"/>
        <v>0.59524232483410122</v>
      </c>
      <c r="AL42" s="6">
        <f t="shared" si="17"/>
        <v>0</v>
      </c>
      <c r="AM42" s="6">
        <f t="shared" si="17"/>
        <v>0</v>
      </c>
      <c r="AN42" s="6">
        <f t="shared" ref="AN42:AO50" si="27">AB42*AN$3/2</f>
        <v>2.208609409509522E-3</v>
      </c>
      <c r="AO42" s="6">
        <f t="shared" si="27"/>
        <v>2.6921573153954039E-3</v>
      </c>
      <c r="AP42" s="6">
        <f t="shared" si="18"/>
        <v>2.3180225431929218</v>
      </c>
      <c r="AQ42" s="21"/>
      <c r="AR42" s="20">
        <v>32</v>
      </c>
      <c r="AS42" s="6">
        <f t="shared" si="19"/>
        <v>5.6907426892836614</v>
      </c>
      <c r="AT42" s="6">
        <f t="shared" si="19"/>
        <v>2.7269106853139786</v>
      </c>
      <c r="AU42" s="6">
        <f t="shared" si="19"/>
        <v>10.162347283242006</v>
      </c>
      <c r="AV42" s="6">
        <f t="shared" si="19"/>
        <v>0</v>
      </c>
      <c r="AW42" s="6">
        <f t="shared" si="19"/>
        <v>6.433180465283417E-3</v>
      </c>
      <c r="AX42" s="6">
        <f t="shared" si="19"/>
        <v>4.1061944506160804E-2</v>
      </c>
      <c r="AY42" s="6">
        <f t="shared" si="19"/>
        <v>5.4781619648542401</v>
      </c>
      <c r="AZ42" s="6">
        <f t="shared" si="19"/>
        <v>0</v>
      </c>
      <c r="BA42" s="6">
        <f t="shared" si="19"/>
        <v>0</v>
      </c>
      <c r="BB42" s="6">
        <f t="shared" ref="BB42:BC50" si="28">AB42*$AR42/$AP42</f>
        <v>1.5244782953437955E-2</v>
      </c>
      <c r="BC42" s="6">
        <f t="shared" si="28"/>
        <v>2.4776587942924939E-2</v>
      </c>
      <c r="BD42" s="6">
        <f t="shared" si="20"/>
        <v>24.145679118561695</v>
      </c>
      <c r="BE42" s="25">
        <f t="shared" si="26"/>
        <v>2.3407768539908784</v>
      </c>
      <c r="BF42" s="25">
        <f t="shared" si="21"/>
        <v>0.3861338313231002</v>
      </c>
      <c r="BG42" s="25">
        <f t="shared" si="22"/>
        <v>0.85839879780344164</v>
      </c>
      <c r="BH42" s="23">
        <f t="shared" si="23"/>
        <v>0.14160120219655836</v>
      </c>
      <c r="BI42" s="20"/>
      <c r="BJ42" s="6">
        <f t="shared" si="24"/>
        <v>0.35025470577443241</v>
      </c>
      <c r="BK42" s="6">
        <f t="shared" si="25"/>
        <v>0.67604858932026013</v>
      </c>
      <c r="BL42" s="3"/>
    </row>
    <row r="43" spans="1:64" x14ac:dyDescent="0.25">
      <c r="A43" s="20" t="s">
        <v>80</v>
      </c>
      <c r="B43" s="21">
        <v>0.106</v>
      </c>
      <c r="C43" s="21">
        <v>0.02</v>
      </c>
      <c r="D43" s="21">
        <v>34.302</v>
      </c>
      <c r="E43" s="21">
        <v>32.164000000000001</v>
      </c>
      <c r="F43" s="21">
        <v>14.711</v>
      </c>
      <c r="G43" s="21">
        <v>0.183</v>
      </c>
      <c r="H43" s="21">
        <v>16.844000000000001</v>
      </c>
      <c r="I43" s="21">
        <v>0</v>
      </c>
      <c r="J43" s="21">
        <v>0</v>
      </c>
      <c r="K43" s="21">
        <v>0</v>
      </c>
      <c r="L43" s="21">
        <v>0.33200000000000002</v>
      </c>
      <c r="M43" s="21">
        <v>98.662000000000006</v>
      </c>
      <c r="N43" s="22">
        <f t="shared" si="1"/>
        <v>24.25352743544482</v>
      </c>
      <c r="O43" s="23">
        <f t="shared" si="2"/>
        <v>0.38613718699815763</v>
      </c>
      <c r="P43" s="23">
        <f t="shared" si="2"/>
        <v>0.67108178469106539</v>
      </c>
      <c r="Q43" s="24">
        <f t="shared" si="15"/>
        <v>14.1989055709381</v>
      </c>
      <c r="R43" s="20"/>
      <c r="S43" s="6">
        <f t="shared" si="3"/>
        <v>0.41775793650793652</v>
      </c>
      <c r="T43" s="6">
        <f t="shared" si="4"/>
        <v>0.20475625779440584</v>
      </c>
      <c r="U43" s="6">
        <f t="shared" si="5"/>
        <v>0.6728436520216301</v>
      </c>
      <c r="V43" s="6">
        <f t="shared" si="6"/>
        <v>0</v>
      </c>
      <c r="W43" s="6">
        <f t="shared" si="7"/>
        <v>1.7641733017335498E-3</v>
      </c>
      <c r="X43" s="6">
        <f t="shared" si="8"/>
        <v>2.5797393194563092E-3</v>
      </c>
      <c r="Y43" s="6">
        <f t="shared" si="9"/>
        <v>0.42323781401695643</v>
      </c>
      <c r="Z43" s="6">
        <f t="shared" si="10"/>
        <v>0</v>
      </c>
      <c r="AA43" s="6">
        <f t="shared" si="11"/>
        <v>0</v>
      </c>
      <c r="AB43" s="6">
        <f t="shared" si="12"/>
        <v>1.3890625217041021E-4</v>
      </c>
      <c r="AC43" s="6">
        <f t="shared" si="16"/>
        <v>2.2151083735099729E-3</v>
      </c>
      <c r="AD43" s="20"/>
      <c r="AE43" s="6">
        <f t="shared" ref="AE43:AM50" si="29">S43*AE$3/2</f>
        <v>0.41775793650793652</v>
      </c>
      <c r="AF43" s="6">
        <f t="shared" si="29"/>
        <v>0.20475625779440584</v>
      </c>
      <c r="AG43" s="6">
        <f t="shared" si="29"/>
        <v>1.0092654780324453</v>
      </c>
      <c r="AH43" s="6">
        <f t="shared" si="29"/>
        <v>0</v>
      </c>
      <c r="AI43" s="6">
        <f t="shared" si="29"/>
        <v>3.5283466034670996E-3</v>
      </c>
      <c r="AJ43" s="6">
        <f t="shared" si="29"/>
        <v>2.5797393194563092E-3</v>
      </c>
      <c r="AK43" s="6">
        <f t="shared" si="29"/>
        <v>0.63485672102543467</v>
      </c>
      <c r="AL43" s="6">
        <f t="shared" si="29"/>
        <v>0</v>
      </c>
      <c r="AM43" s="6">
        <f t="shared" si="29"/>
        <v>0</v>
      </c>
      <c r="AN43" s="6">
        <f t="shared" si="27"/>
        <v>2.7781250434082041E-4</v>
      </c>
      <c r="AO43" s="6">
        <f t="shared" si="27"/>
        <v>3.3226625602649591E-3</v>
      </c>
      <c r="AP43" s="6">
        <f t="shared" si="18"/>
        <v>2.2763449543477514</v>
      </c>
      <c r="AQ43" s="21"/>
      <c r="AR43" s="20">
        <v>32</v>
      </c>
      <c r="AS43" s="6">
        <f t="shared" ref="AS43:BA50" si="30">S43*$AR43/$AP43</f>
        <v>5.8726837260411697</v>
      </c>
      <c r="AT43" s="6">
        <f t="shared" si="30"/>
        <v>2.8783863521679693</v>
      </c>
      <c r="AU43" s="6">
        <f t="shared" si="30"/>
        <v>9.4585826386148533</v>
      </c>
      <c r="AV43" s="6">
        <f t="shared" si="30"/>
        <v>0</v>
      </c>
      <c r="AW43" s="6">
        <f t="shared" si="30"/>
        <v>2.4800083813153621E-2</v>
      </c>
      <c r="AX43" s="6">
        <f t="shared" si="30"/>
        <v>3.6265003713488446E-2</v>
      </c>
      <c r="AY43" s="6">
        <f t="shared" si="30"/>
        <v>5.9497177801082879</v>
      </c>
      <c r="AZ43" s="6">
        <f t="shared" si="30"/>
        <v>0</v>
      </c>
      <c r="BA43" s="6">
        <f t="shared" si="30"/>
        <v>0</v>
      </c>
      <c r="BB43" s="6">
        <f t="shared" si="28"/>
        <v>1.9526917750156047E-3</v>
      </c>
      <c r="BC43" s="6">
        <f t="shared" si="28"/>
        <v>3.11391592108805E-2</v>
      </c>
      <c r="BD43" s="6">
        <f t="shared" si="20"/>
        <v>24.25352743544482</v>
      </c>
      <c r="BE43" s="25">
        <f t="shared" si="26"/>
        <v>2.209380331841392</v>
      </c>
      <c r="BF43" s="25">
        <f t="shared" si="21"/>
        <v>0.6690060203265773</v>
      </c>
      <c r="BG43" s="25">
        <f t="shared" si="22"/>
        <v>0.76757601708933576</v>
      </c>
      <c r="BH43" s="23">
        <f t="shared" si="23"/>
        <v>0.23242398291066424</v>
      </c>
      <c r="BI43" s="20"/>
      <c r="BJ43" s="6">
        <f t="shared" si="24"/>
        <v>0.38613718699815763</v>
      </c>
      <c r="BK43" s="6">
        <f t="shared" si="25"/>
        <v>0.67108178469106539</v>
      </c>
      <c r="BL43" s="3"/>
    </row>
    <row r="44" spans="1:64" x14ac:dyDescent="0.25">
      <c r="A44" s="20" t="s">
        <v>81</v>
      </c>
      <c r="B44" s="21">
        <v>8.8999999999999996E-2</v>
      </c>
      <c r="C44" s="21">
        <v>1.9E-2</v>
      </c>
      <c r="D44" s="21">
        <v>33.877000000000002</v>
      </c>
      <c r="E44" s="21">
        <v>32.048999999999999</v>
      </c>
      <c r="F44" s="21">
        <v>14.981999999999999</v>
      </c>
      <c r="G44" s="21">
        <v>0.14299999999999999</v>
      </c>
      <c r="H44" s="21">
        <v>17.099</v>
      </c>
      <c r="I44" s="21">
        <v>4.0000000000000001E-3</v>
      </c>
      <c r="J44" s="21">
        <v>3.3000000000000002E-2</v>
      </c>
      <c r="K44" s="21">
        <v>5.0000000000000001E-3</v>
      </c>
      <c r="L44" s="21">
        <v>0.32500000000000001</v>
      </c>
      <c r="M44" s="21">
        <v>98.625</v>
      </c>
      <c r="N44" s="22">
        <f t="shared" si="1"/>
        <v>24.307492904555716</v>
      </c>
      <c r="O44" s="23">
        <f t="shared" si="2"/>
        <v>0.38824548542227244</v>
      </c>
      <c r="P44" s="23">
        <f t="shared" si="2"/>
        <v>0.670368762413871</v>
      </c>
      <c r="Q44" s="24">
        <f t="shared" si="15"/>
        <v>14.254990316105772</v>
      </c>
      <c r="R44" s="20"/>
      <c r="S44" s="6">
        <f t="shared" si="3"/>
        <v>0.42408234126984129</v>
      </c>
      <c r="T44" s="6">
        <f t="shared" si="4"/>
        <v>0.20852819347942275</v>
      </c>
      <c r="U44" s="6">
        <f t="shared" si="5"/>
        <v>0.66450715408829708</v>
      </c>
      <c r="V44" s="6">
        <f t="shared" si="6"/>
        <v>7.1327439309265076E-5</v>
      </c>
      <c r="W44" s="6">
        <f t="shared" si="7"/>
        <v>1.4812398476819427E-3</v>
      </c>
      <c r="X44" s="6">
        <f t="shared" si="8"/>
        <v>2.0158618725806131E-3</v>
      </c>
      <c r="Y44" s="6">
        <f t="shared" si="9"/>
        <v>0.42172455855706487</v>
      </c>
      <c r="Z44" s="6">
        <f t="shared" si="10"/>
        <v>0</v>
      </c>
      <c r="AA44" s="6">
        <f t="shared" si="11"/>
        <v>0</v>
      </c>
      <c r="AB44" s="6">
        <f t="shared" si="12"/>
        <v>1.3196093956188967E-4</v>
      </c>
      <c r="AC44" s="6">
        <f t="shared" si="16"/>
        <v>2.1684042812974134E-3</v>
      </c>
      <c r="AD44" s="20"/>
      <c r="AE44" s="6">
        <f t="shared" si="29"/>
        <v>0.42408234126984129</v>
      </c>
      <c r="AF44" s="6">
        <f t="shared" si="29"/>
        <v>0.20852819347942275</v>
      </c>
      <c r="AG44" s="6">
        <f t="shared" si="29"/>
        <v>0.99676073113244557</v>
      </c>
      <c r="AH44" s="6">
        <f t="shared" si="29"/>
        <v>7.1327439309265076E-5</v>
      </c>
      <c r="AI44" s="6">
        <f t="shared" si="29"/>
        <v>2.9624796953638855E-3</v>
      </c>
      <c r="AJ44" s="6">
        <f t="shared" si="29"/>
        <v>2.0158618725806131E-3</v>
      </c>
      <c r="AK44" s="6">
        <f t="shared" si="29"/>
        <v>0.63258683783559733</v>
      </c>
      <c r="AL44" s="6">
        <f t="shared" si="29"/>
        <v>0</v>
      </c>
      <c r="AM44" s="6">
        <f t="shared" si="29"/>
        <v>0</v>
      </c>
      <c r="AN44" s="6">
        <f t="shared" si="27"/>
        <v>2.6392187912377933E-4</v>
      </c>
      <c r="AO44" s="6">
        <f t="shared" si="27"/>
        <v>3.2526064219461203E-3</v>
      </c>
      <c r="AP44" s="6">
        <f t="shared" si="18"/>
        <v>2.2705243010256302</v>
      </c>
      <c r="AQ44" s="21"/>
      <c r="AR44" s="20">
        <v>32</v>
      </c>
      <c r="AS44" s="6">
        <f t="shared" si="30"/>
        <v>5.9768727929953709</v>
      </c>
      <c r="AT44" s="6">
        <f t="shared" si="30"/>
        <v>2.9389256870438589</v>
      </c>
      <c r="AU44" s="6">
        <f t="shared" si="30"/>
        <v>9.3653386229868278</v>
      </c>
      <c r="AV44" s="6">
        <f t="shared" si="30"/>
        <v>1.0052647561910931E-3</v>
      </c>
      <c r="AW44" s="6">
        <f t="shared" si="30"/>
        <v>2.0876092409321943E-2</v>
      </c>
      <c r="AX44" s="6">
        <f t="shared" si="30"/>
        <v>2.8410874040608405E-2</v>
      </c>
      <c r="AY44" s="6">
        <f t="shared" si="30"/>
        <v>5.9436430025127223</v>
      </c>
      <c r="AZ44" s="6">
        <f t="shared" si="30"/>
        <v>0</v>
      </c>
      <c r="BA44" s="6">
        <f t="shared" si="30"/>
        <v>0</v>
      </c>
      <c r="BB44" s="6">
        <f t="shared" si="28"/>
        <v>1.8598127595784767E-3</v>
      </c>
      <c r="BC44" s="6">
        <f t="shared" si="28"/>
        <v>3.0560755051233408E-2</v>
      </c>
      <c r="BD44" s="6">
        <f t="shared" si="20"/>
        <v>24.307492904555716</v>
      </c>
      <c r="BE44" s="25">
        <f t="shared" si="26"/>
        <v>2.1293174741015224</v>
      </c>
      <c r="BF44" s="25">
        <f t="shared" si="21"/>
        <v>0.80960821294233654</v>
      </c>
      <c r="BG44" s="25">
        <f t="shared" si="22"/>
        <v>0.72452239384225903</v>
      </c>
      <c r="BH44" s="23">
        <f t="shared" si="23"/>
        <v>0.27547760615774097</v>
      </c>
      <c r="BI44" s="20"/>
      <c r="BJ44" s="6">
        <f t="shared" si="24"/>
        <v>0.38824548542227244</v>
      </c>
      <c r="BK44" s="6">
        <f t="shared" si="25"/>
        <v>0.670368762413871</v>
      </c>
      <c r="BL44" s="3"/>
    </row>
    <row r="45" spans="1:64" x14ac:dyDescent="0.25">
      <c r="A45" s="20" t="s">
        <v>82</v>
      </c>
      <c r="B45" s="21">
        <v>8.1000000000000003E-2</v>
      </c>
      <c r="C45" s="21">
        <v>2.3E-2</v>
      </c>
      <c r="D45" s="21">
        <v>33.533000000000001</v>
      </c>
      <c r="E45" s="21">
        <v>33.581000000000003</v>
      </c>
      <c r="F45" s="21">
        <v>13.563000000000001</v>
      </c>
      <c r="G45" s="21">
        <v>0.19600000000000001</v>
      </c>
      <c r="H45" s="21">
        <v>17.617000000000001</v>
      </c>
      <c r="I45" s="21">
        <v>0</v>
      </c>
      <c r="J45" s="21">
        <v>1.9E-2</v>
      </c>
      <c r="K45" s="21">
        <v>1.0999999999999999E-2</v>
      </c>
      <c r="L45" s="21">
        <v>0.34899999999999998</v>
      </c>
      <c r="M45" s="21">
        <v>98.972999999999999</v>
      </c>
      <c r="N45" s="22">
        <f t="shared" si="1"/>
        <v>24.260785510668747</v>
      </c>
      <c r="O45" s="23">
        <f t="shared" si="2"/>
        <v>0.40184282856227799</v>
      </c>
      <c r="P45" s="23">
        <f t="shared" si="2"/>
        <v>0.69829706471198161</v>
      </c>
      <c r="Q45" s="24">
        <f t="shared" si="15"/>
        <v>14.609549322448846</v>
      </c>
      <c r="R45" s="20"/>
      <c r="S45" s="6">
        <f t="shared" si="3"/>
        <v>0.43692956349206352</v>
      </c>
      <c r="T45" s="6">
        <f t="shared" si="4"/>
        <v>0.18877772581507216</v>
      </c>
      <c r="U45" s="6">
        <f t="shared" si="5"/>
        <v>0.65775949458461092</v>
      </c>
      <c r="V45" s="6">
        <f t="shared" si="6"/>
        <v>0</v>
      </c>
      <c r="W45" s="6">
        <f t="shared" si="7"/>
        <v>1.3480946928341277E-3</v>
      </c>
      <c r="X45" s="6">
        <f t="shared" si="8"/>
        <v>2.762999489690911E-3</v>
      </c>
      <c r="Y45" s="6">
        <f t="shared" si="9"/>
        <v>0.4418837530314455</v>
      </c>
      <c r="Z45" s="6">
        <f t="shared" si="10"/>
        <v>0</v>
      </c>
      <c r="AA45" s="6">
        <f t="shared" si="11"/>
        <v>0</v>
      </c>
      <c r="AB45" s="6">
        <f t="shared" si="12"/>
        <v>1.5974218999597172E-4</v>
      </c>
      <c r="AC45" s="6">
        <f t="shared" si="16"/>
        <v>2.3285325974547605E-3</v>
      </c>
      <c r="AD45" s="20"/>
      <c r="AE45" s="6">
        <f t="shared" si="29"/>
        <v>0.43692956349206352</v>
      </c>
      <c r="AF45" s="6">
        <f t="shared" si="29"/>
        <v>0.18877772581507216</v>
      </c>
      <c r="AG45" s="6">
        <f t="shared" si="29"/>
        <v>0.98663924187691632</v>
      </c>
      <c r="AH45" s="6">
        <f t="shared" si="29"/>
        <v>0</v>
      </c>
      <c r="AI45" s="6">
        <f t="shared" si="29"/>
        <v>2.6961893856682555E-3</v>
      </c>
      <c r="AJ45" s="6">
        <f t="shared" si="29"/>
        <v>2.762999489690911E-3</v>
      </c>
      <c r="AK45" s="6">
        <f t="shared" si="29"/>
        <v>0.66282562954716828</v>
      </c>
      <c r="AL45" s="6">
        <f t="shared" si="29"/>
        <v>0</v>
      </c>
      <c r="AM45" s="6">
        <f t="shared" si="29"/>
        <v>0</v>
      </c>
      <c r="AN45" s="6">
        <f t="shared" si="27"/>
        <v>3.1948437999194343E-4</v>
      </c>
      <c r="AO45" s="6">
        <f t="shared" si="27"/>
        <v>3.4927988961821407E-3</v>
      </c>
      <c r="AP45" s="6">
        <f t="shared" si="18"/>
        <v>2.2844436328827533</v>
      </c>
      <c r="AQ45" s="21"/>
      <c r="AR45" s="20">
        <v>32</v>
      </c>
      <c r="AS45" s="6">
        <f t="shared" si="30"/>
        <v>6.1204162932671631</v>
      </c>
      <c r="AT45" s="6">
        <f t="shared" si="30"/>
        <v>2.6443581881945044</v>
      </c>
      <c r="AU45" s="6">
        <f t="shared" si="30"/>
        <v>9.2137549483532517</v>
      </c>
      <c r="AV45" s="6">
        <f t="shared" si="30"/>
        <v>0</v>
      </c>
      <c r="AW45" s="6">
        <f t="shared" si="30"/>
        <v>1.8883823417544639E-2</v>
      </c>
      <c r="AX45" s="6">
        <f t="shared" si="30"/>
        <v>3.8703508546865079E-2</v>
      </c>
      <c r="AY45" s="6">
        <f t="shared" si="30"/>
        <v>6.1898135254764641</v>
      </c>
      <c r="AZ45" s="6">
        <f t="shared" si="30"/>
        <v>0</v>
      </c>
      <c r="BA45" s="6">
        <f t="shared" si="30"/>
        <v>0</v>
      </c>
      <c r="BB45" s="6">
        <f t="shared" si="28"/>
        <v>2.2376345847590672E-3</v>
      </c>
      <c r="BC45" s="6">
        <f t="shared" si="28"/>
        <v>3.2617588828192656E-2</v>
      </c>
      <c r="BD45" s="6">
        <f t="shared" si="20"/>
        <v>24.260785510668747</v>
      </c>
      <c r="BE45" s="25">
        <f t="shared" si="26"/>
        <v>1.9564054969900035</v>
      </c>
      <c r="BF45" s="25">
        <f t="shared" si="21"/>
        <v>0.68795269120450087</v>
      </c>
      <c r="BG45" s="25">
        <f t="shared" si="22"/>
        <v>0.73984133682199227</v>
      </c>
      <c r="BH45" s="23">
        <f t="shared" si="23"/>
        <v>0.26015866317800773</v>
      </c>
      <c r="BI45" s="20"/>
      <c r="BJ45" s="6">
        <f t="shared" si="24"/>
        <v>0.40184282856227799</v>
      </c>
      <c r="BK45" s="6">
        <f t="shared" si="25"/>
        <v>0.69829706471198161</v>
      </c>
      <c r="BL45" s="3"/>
    </row>
    <row r="46" spans="1:64" x14ac:dyDescent="0.25">
      <c r="A46" s="20" t="s">
        <v>83</v>
      </c>
      <c r="B46" s="21">
        <v>4.5999999999999999E-2</v>
      </c>
      <c r="C46" s="21">
        <v>0</v>
      </c>
      <c r="D46" s="21">
        <v>33.933999999999997</v>
      </c>
      <c r="E46" s="21">
        <v>32.545999999999999</v>
      </c>
      <c r="F46" s="21">
        <v>14.788</v>
      </c>
      <c r="G46" s="21">
        <v>0.20100000000000001</v>
      </c>
      <c r="H46" s="21">
        <v>16.888999999999999</v>
      </c>
      <c r="I46" s="21">
        <v>0</v>
      </c>
      <c r="J46" s="21">
        <v>0.108</v>
      </c>
      <c r="K46" s="21">
        <v>0</v>
      </c>
      <c r="L46" s="21">
        <v>0.48599999999999999</v>
      </c>
      <c r="M46" s="21">
        <v>98.998000000000005</v>
      </c>
      <c r="N46" s="22">
        <f t="shared" si="1"/>
        <v>24.272338180744853</v>
      </c>
      <c r="O46" s="23">
        <f t="shared" si="2"/>
        <v>0.39150607408656235</v>
      </c>
      <c r="P46" s="23">
        <f t="shared" si="2"/>
        <v>0.67051811945575923</v>
      </c>
      <c r="Q46" s="24">
        <f t="shared" si="15"/>
        <v>14.341131237736681</v>
      </c>
      <c r="R46" s="20"/>
      <c r="S46" s="6">
        <f t="shared" si="3"/>
        <v>0.41887400793650792</v>
      </c>
      <c r="T46" s="6">
        <f t="shared" si="4"/>
        <v>0.20582798859789772</v>
      </c>
      <c r="U46" s="6">
        <f t="shared" si="5"/>
        <v>0.66562522557582637</v>
      </c>
      <c r="V46" s="6">
        <f t="shared" si="6"/>
        <v>0</v>
      </c>
      <c r="W46" s="6">
        <f t="shared" si="7"/>
        <v>7.6558464037493671E-4</v>
      </c>
      <c r="X46" s="6">
        <f t="shared" si="8"/>
        <v>2.8334841705503727E-3</v>
      </c>
      <c r="Y46" s="6">
        <f t="shared" si="9"/>
        <v>0.42826445389242201</v>
      </c>
      <c r="Z46" s="6">
        <f t="shared" si="10"/>
        <v>0</v>
      </c>
      <c r="AA46" s="6">
        <f t="shared" si="11"/>
        <v>0</v>
      </c>
      <c r="AB46" s="6">
        <f t="shared" si="12"/>
        <v>0</v>
      </c>
      <c r="AC46" s="6">
        <f t="shared" si="16"/>
        <v>3.2425984021862853E-3</v>
      </c>
      <c r="AD46" s="20"/>
      <c r="AE46" s="6">
        <f t="shared" si="29"/>
        <v>0.41887400793650792</v>
      </c>
      <c r="AF46" s="6">
        <f t="shared" si="29"/>
        <v>0.20582798859789772</v>
      </c>
      <c r="AG46" s="6">
        <f t="shared" si="29"/>
        <v>0.99843783836373956</v>
      </c>
      <c r="AH46" s="6">
        <f t="shared" si="29"/>
        <v>0</v>
      </c>
      <c r="AI46" s="6">
        <f t="shared" si="29"/>
        <v>1.5311692807498734E-3</v>
      </c>
      <c r="AJ46" s="6">
        <f t="shared" si="29"/>
        <v>2.8334841705503727E-3</v>
      </c>
      <c r="AK46" s="6">
        <f t="shared" si="29"/>
        <v>0.64239668083863299</v>
      </c>
      <c r="AL46" s="6">
        <f t="shared" si="29"/>
        <v>0</v>
      </c>
      <c r="AM46" s="6">
        <f t="shared" si="29"/>
        <v>0</v>
      </c>
      <c r="AN46" s="6">
        <f t="shared" si="27"/>
        <v>0</v>
      </c>
      <c r="AO46" s="6">
        <f t="shared" si="27"/>
        <v>4.863897603279428E-3</v>
      </c>
      <c r="AP46" s="6">
        <f t="shared" si="18"/>
        <v>2.2747650667913581</v>
      </c>
      <c r="AQ46" s="21"/>
      <c r="AR46" s="20">
        <v>32</v>
      </c>
      <c r="AS46" s="6">
        <f t="shared" si="30"/>
        <v>5.8924626765413874</v>
      </c>
      <c r="AT46" s="6">
        <f t="shared" si="30"/>
        <v>2.8954619232056467</v>
      </c>
      <c r="AU46" s="6">
        <f t="shared" si="30"/>
        <v>9.3636074904521482</v>
      </c>
      <c r="AV46" s="6">
        <f t="shared" si="30"/>
        <v>0</v>
      </c>
      <c r="AW46" s="6">
        <f t="shared" si="30"/>
        <v>1.0769775239495094E-2</v>
      </c>
      <c r="AX46" s="6">
        <f t="shared" si="30"/>
        <v>3.9859717727029932E-2</v>
      </c>
      <c r="AY46" s="6">
        <f t="shared" si="30"/>
        <v>6.0245617117235604</v>
      </c>
      <c r="AZ46" s="6">
        <f t="shared" si="30"/>
        <v>0</v>
      </c>
      <c r="BA46" s="6">
        <f t="shared" si="30"/>
        <v>0</v>
      </c>
      <c r="BB46" s="6">
        <f t="shared" si="28"/>
        <v>0</v>
      </c>
      <c r="BC46" s="6">
        <f t="shared" si="28"/>
        <v>4.5614885855585499E-2</v>
      </c>
      <c r="BD46" s="6">
        <f t="shared" si="20"/>
        <v>24.272338180744853</v>
      </c>
      <c r="BE46" s="25">
        <f t="shared" si="26"/>
        <v>2.1773752091083005</v>
      </c>
      <c r="BF46" s="25">
        <f t="shared" si="21"/>
        <v>0.71808671409734615</v>
      </c>
      <c r="BG46" s="25">
        <f t="shared" si="22"/>
        <v>0.75199580131161514</v>
      </c>
      <c r="BH46" s="23">
        <f t="shared" si="23"/>
        <v>0.24800419868838486</v>
      </c>
      <c r="BI46" s="20"/>
      <c r="BJ46" s="6">
        <f t="shared" si="24"/>
        <v>0.39150607408656235</v>
      </c>
      <c r="BK46" s="6">
        <f t="shared" si="25"/>
        <v>0.67051811945575923</v>
      </c>
      <c r="BL46" s="3"/>
    </row>
    <row r="47" spans="1:64" x14ac:dyDescent="0.25">
      <c r="A47" s="20" t="s">
        <v>84</v>
      </c>
      <c r="B47" s="21">
        <v>9.5000000000000001E-2</v>
      </c>
      <c r="C47" s="21">
        <v>1.2E-2</v>
      </c>
      <c r="D47" s="21">
        <v>33.65</v>
      </c>
      <c r="E47" s="21">
        <v>33.070999999999998</v>
      </c>
      <c r="F47" s="21">
        <v>14.929</v>
      </c>
      <c r="G47" s="21">
        <v>0.17199999999999999</v>
      </c>
      <c r="H47" s="21">
        <v>16.818000000000001</v>
      </c>
      <c r="I47" s="21">
        <v>8.0000000000000002E-3</v>
      </c>
      <c r="J47" s="21">
        <v>4.9000000000000002E-2</v>
      </c>
      <c r="K47" s="21">
        <v>0</v>
      </c>
      <c r="L47" s="21">
        <v>0.182</v>
      </c>
      <c r="M47" s="21">
        <v>98.986000000000004</v>
      </c>
      <c r="N47" s="22">
        <f t="shared" si="1"/>
        <v>24.266921613266124</v>
      </c>
      <c r="O47" s="23">
        <f t="shared" si="2"/>
        <v>0.39733560603376245</v>
      </c>
      <c r="P47" s="23">
        <f t="shared" si="2"/>
        <v>0.66748390095542975</v>
      </c>
      <c r="Q47" s="24">
        <f t="shared" si="15"/>
        <v>14.493367798375898</v>
      </c>
      <c r="R47" s="20"/>
      <c r="S47" s="6">
        <f t="shared" si="3"/>
        <v>0.41711309523809526</v>
      </c>
      <c r="T47" s="6">
        <f t="shared" si="4"/>
        <v>0.20779050864065562</v>
      </c>
      <c r="U47" s="6">
        <f t="shared" si="5"/>
        <v>0.66005448342743434</v>
      </c>
      <c r="V47" s="6">
        <f t="shared" si="6"/>
        <v>1.4265487861853015E-4</v>
      </c>
      <c r="W47" s="6">
        <f t="shared" si="7"/>
        <v>1.5810987138178041E-3</v>
      </c>
      <c r="X47" s="6">
        <f t="shared" si="8"/>
        <v>2.4246730215654929E-3</v>
      </c>
      <c r="Y47" s="6">
        <f t="shared" si="9"/>
        <v>0.43517279403540493</v>
      </c>
      <c r="Z47" s="6">
        <f t="shared" si="10"/>
        <v>0</v>
      </c>
      <c r="AA47" s="6">
        <f t="shared" si="11"/>
        <v>0</v>
      </c>
      <c r="AB47" s="6">
        <f t="shared" si="12"/>
        <v>8.3343751302246115E-5</v>
      </c>
      <c r="AC47" s="6">
        <f t="shared" si="16"/>
        <v>1.2143063975265512E-3</v>
      </c>
      <c r="AD47" s="20"/>
      <c r="AE47" s="6">
        <f t="shared" si="29"/>
        <v>0.41711309523809526</v>
      </c>
      <c r="AF47" s="6">
        <f t="shared" si="29"/>
        <v>0.20779050864065562</v>
      </c>
      <c r="AG47" s="6">
        <f t="shared" si="29"/>
        <v>0.99008172514115156</v>
      </c>
      <c r="AH47" s="6">
        <f t="shared" si="29"/>
        <v>1.4265487861853015E-4</v>
      </c>
      <c r="AI47" s="6">
        <f t="shared" si="29"/>
        <v>3.1621974276356082E-3</v>
      </c>
      <c r="AJ47" s="6">
        <f t="shared" si="29"/>
        <v>2.4246730215654929E-3</v>
      </c>
      <c r="AK47" s="6">
        <f t="shared" si="29"/>
        <v>0.65275919105310742</v>
      </c>
      <c r="AL47" s="6">
        <f t="shared" si="29"/>
        <v>0</v>
      </c>
      <c r="AM47" s="6">
        <f t="shared" si="29"/>
        <v>0</v>
      </c>
      <c r="AN47" s="6">
        <f t="shared" si="27"/>
        <v>1.6668750260449223E-4</v>
      </c>
      <c r="AO47" s="6">
        <f t="shared" si="27"/>
        <v>1.8214595962898269E-3</v>
      </c>
      <c r="AP47" s="6">
        <f t="shared" si="18"/>
        <v>2.2754621924997238</v>
      </c>
      <c r="AQ47" s="21"/>
      <c r="AR47" s="20">
        <v>32</v>
      </c>
      <c r="AS47" s="6">
        <f t="shared" si="30"/>
        <v>5.8658935716949596</v>
      </c>
      <c r="AT47" s="6">
        <f t="shared" si="30"/>
        <v>2.9221739207173343</v>
      </c>
      <c r="AU47" s="6">
        <f t="shared" si="30"/>
        <v>9.2823970177568498</v>
      </c>
      <c r="AV47" s="6">
        <f t="shared" si="30"/>
        <v>2.0061665409514462E-3</v>
      </c>
      <c r="AW47" s="6">
        <f t="shared" si="30"/>
        <v>2.223511294054422E-2</v>
      </c>
      <c r="AX47" s="6">
        <f t="shared" si="30"/>
        <v>3.409836337683083E-2</v>
      </c>
      <c r="AY47" s="6">
        <f t="shared" si="30"/>
        <v>6.1198685062901337</v>
      </c>
      <c r="AZ47" s="6">
        <f t="shared" si="30"/>
        <v>0</v>
      </c>
      <c r="BA47" s="6">
        <f t="shared" si="30"/>
        <v>0</v>
      </c>
      <c r="BB47" s="6">
        <f t="shared" si="28"/>
        <v>1.1720695911638177E-3</v>
      </c>
      <c r="BC47" s="6">
        <f t="shared" si="28"/>
        <v>1.7076884357354296E-2</v>
      </c>
      <c r="BD47" s="6">
        <f t="shared" si="20"/>
        <v>24.266921613266124</v>
      </c>
      <c r="BE47" s="25">
        <f t="shared" si="26"/>
        <v>2.2182122266352522</v>
      </c>
      <c r="BF47" s="25">
        <f t="shared" si="21"/>
        <v>0.70396169408208209</v>
      </c>
      <c r="BG47" s="25">
        <f t="shared" si="22"/>
        <v>0.75909657906012873</v>
      </c>
      <c r="BH47" s="23">
        <f t="shared" si="23"/>
        <v>0.2409034209398713</v>
      </c>
      <c r="BI47" s="20"/>
      <c r="BJ47" s="6">
        <f t="shared" si="24"/>
        <v>0.39733560603376245</v>
      </c>
      <c r="BK47" s="6">
        <f t="shared" si="25"/>
        <v>0.66748390095542975</v>
      </c>
      <c r="BL47" s="3"/>
    </row>
    <row r="48" spans="1:64" x14ac:dyDescent="0.25">
      <c r="A48" s="20" t="s">
        <v>85</v>
      </c>
      <c r="B48" s="21">
        <v>6.3E-2</v>
      </c>
      <c r="C48" s="21">
        <v>3.9E-2</v>
      </c>
      <c r="D48" s="21">
        <v>33.67</v>
      </c>
      <c r="E48" s="21">
        <v>33.706000000000003</v>
      </c>
      <c r="F48" s="21">
        <v>14.613</v>
      </c>
      <c r="G48" s="21">
        <v>0.216</v>
      </c>
      <c r="H48" s="21">
        <v>16.975000000000001</v>
      </c>
      <c r="I48" s="21">
        <v>6.0000000000000001E-3</v>
      </c>
      <c r="J48" s="21">
        <v>3.5999999999999997E-2</v>
      </c>
      <c r="K48" s="21">
        <v>0</v>
      </c>
      <c r="L48" s="21">
        <v>0.35499999999999998</v>
      </c>
      <c r="M48" s="21">
        <v>99.679000000000002</v>
      </c>
      <c r="N48" s="22">
        <f t="shared" si="1"/>
        <v>24.250653564055252</v>
      </c>
      <c r="O48" s="23">
        <f t="shared" si="2"/>
        <v>0.40175587417497433</v>
      </c>
      <c r="P48" s="23">
        <f t="shared" si="2"/>
        <v>0.6742592833392157</v>
      </c>
      <c r="Q48" s="24">
        <f t="shared" si="15"/>
        <v>14.607320274070164</v>
      </c>
      <c r="R48" s="20"/>
      <c r="S48" s="6">
        <f t="shared" si="3"/>
        <v>0.42100694444444448</v>
      </c>
      <c r="T48" s="6">
        <f t="shared" si="4"/>
        <v>0.20339223677177978</v>
      </c>
      <c r="U48" s="6">
        <f t="shared" si="5"/>
        <v>0.66044678921253241</v>
      </c>
      <c r="V48" s="6">
        <f t="shared" si="6"/>
        <v>1.0699115896389762E-4</v>
      </c>
      <c r="W48" s="6">
        <f t="shared" si="7"/>
        <v>1.0485180944265439E-3</v>
      </c>
      <c r="X48" s="6">
        <f t="shared" si="8"/>
        <v>3.0449382131287586E-3</v>
      </c>
      <c r="Y48" s="6">
        <f t="shared" si="9"/>
        <v>0.44352859592263194</v>
      </c>
      <c r="Z48" s="6">
        <f t="shared" si="10"/>
        <v>0</v>
      </c>
      <c r="AA48" s="6">
        <f t="shared" si="11"/>
        <v>0</v>
      </c>
      <c r="AB48" s="6">
        <f t="shared" si="12"/>
        <v>2.708671917322999E-4</v>
      </c>
      <c r="AC48" s="6">
        <f t="shared" si="16"/>
        <v>2.3685646764940974E-3</v>
      </c>
      <c r="AD48" s="20"/>
      <c r="AE48" s="6">
        <f t="shared" si="29"/>
        <v>0.42100694444444448</v>
      </c>
      <c r="AF48" s="6">
        <f t="shared" si="29"/>
        <v>0.20339223677177978</v>
      </c>
      <c r="AG48" s="6">
        <f t="shared" si="29"/>
        <v>0.99067018381879857</v>
      </c>
      <c r="AH48" s="6">
        <f t="shared" si="29"/>
        <v>1.0699115896389762E-4</v>
      </c>
      <c r="AI48" s="6">
        <f t="shared" si="29"/>
        <v>2.0970361888530877E-3</v>
      </c>
      <c r="AJ48" s="6">
        <f t="shared" si="29"/>
        <v>3.0449382131287586E-3</v>
      </c>
      <c r="AK48" s="6">
        <f t="shared" si="29"/>
        <v>0.66529289388394797</v>
      </c>
      <c r="AL48" s="6">
        <f t="shared" si="29"/>
        <v>0</v>
      </c>
      <c r="AM48" s="6">
        <f t="shared" si="29"/>
        <v>0</v>
      </c>
      <c r="AN48" s="6">
        <f t="shared" si="27"/>
        <v>5.417343834645998E-4</v>
      </c>
      <c r="AO48" s="6">
        <f t="shared" si="27"/>
        <v>3.5528470147411463E-3</v>
      </c>
      <c r="AP48" s="6">
        <f t="shared" si="18"/>
        <v>2.2897058058781221</v>
      </c>
      <c r="AQ48" s="21"/>
      <c r="AR48" s="20">
        <v>32</v>
      </c>
      <c r="AS48" s="6">
        <f t="shared" si="30"/>
        <v>5.8838223616485559</v>
      </c>
      <c r="AT48" s="6">
        <f t="shared" si="30"/>
        <v>2.8425274373625773</v>
      </c>
      <c r="AU48" s="6">
        <f t="shared" si="30"/>
        <v>9.2301365531524482</v>
      </c>
      <c r="AV48" s="6">
        <f t="shared" si="30"/>
        <v>1.4952650589675639E-3</v>
      </c>
      <c r="AW48" s="6">
        <f t="shared" si="30"/>
        <v>1.4653663774408651E-2</v>
      </c>
      <c r="AX48" s="6">
        <f t="shared" si="30"/>
        <v>4.255482192078032E-2</v>
      </c>
      <c r="AY48" s="6">
        <f t="shared" si="30"/>
        <v>6.1985758314837813</v>
      </c>
      <c r="AZ48" s="6">
        <f t="shared" si="30"/>
        <v>0</v>
      </c>
      <c r="BA48" s="6">
        <f t="shared" si="30"/>
        <v>0</v>
      </c>
      <c r="BB48" s="6">
        <f t="shared" si="28"/>
        <v>3.7855300507086058E-3</v>
      </c>
      <c r="BC48" s="6">
        <f t="shared" si="28"/>
        <v>3.3102099603028887E-2</v>
      </c>
      <c r="BD48" s="6">
        <f t="shared" si="20"/>
        <v>24.250653564055252</v>
      </c>
      <c r="BE48" s="25">
        <f t="shared" si="26"/>
        <v>2.1810265810180884</v>
      </c>
      <c r="BF48" s="25">
        <f t="shared" si="21"/>
        <v>0.66150085634448885</v>
      </c>
      <c r="BG48" s="25">
        <f t="shared" si="22"/>
        <v>0.76728426693454943</v>
      </c>
      <c r="BH48" s="23">
        <f t="shared" si="23"/>
        <v>0.2327157330654506</v>
      </c>
      <c r="BI48" s="20"/>
      <c r="BJ48" s="6">
        <f t="shared" si="24"/>
        <v>0.40175587417497433</v>
      </c>
      <c r="BK48" s="6">
        <f t="shared" si="25"/>
        <v>0.6742592833392157</v>
      </c>
      <c r="BL48" s="3"/>
    </row>
    <row r="49" spans="1:64" x14ac:dyDescent="0.25">
      <c r="A49" s="20" t="s">
        <v>86</v>
      </c>
      <c r="B49" s="21">
        <v>6.6000000000000003E-2</v>
      </c>
      <c r="C49" s="21">
        <v>6.6000000000000003E-2</v>
      </c>
      <c r="D49" s="21">
        <v>34.491999999999997</v>
      </c>
      <c r="E49" s="21">
        <v>32.402999999999999</v>
      </c>
      <c r="F49" s="21">
        <v>14.85</v>
      </c>
      <c r="G49" s="21">
        <v>0.17499999999999999</v>
      </c>
      <c r="H49" s="21">
        <v>16.946999999999999</v>
      </c>
      <c r="I49" s="21">
        <v>0</v>
      </c>
      <c r="J49" s="21">
        <v>9.8000000000000004E-2</v>
      </c>
      <c r="K49" s="21">
        <v>0</v>
      </c>
      <c r="L49" s="21">
        <v>0.39600000000000002</v>
      </c>
      <c r="M49" s="21">
        <v>99.492999999999995</v>
      </c>
      <c r="N49" s="22">
        <f t="shared" si="1"/>
        <v>24.256865109086963</v>
      </c>
      <c r="O49" s="23">
        <f t="shared" si="2"/>
        <v>0.38658277691830423</v>
      </c>
      <c r="P49" s="23">
        <f t="shared" si="2"/>
        <v>0.67035118586998643</v>
      </c>
      <c r="Q49" s="24">
        <f t="shared" si="15"/>
        <v>14.210784587659674</v>
      </c>
      <c r="R49" s="20"/>
      <c r="S49" s="6">
        <f t="shared" si="3"/>
        <v>0.42031249999999998</v>
      </c>
      <c r="T49" s="6">
        <f t="shared" si="4"/>
        <v>0.20669094067343666</v>
      </c>
      <c r="U49" s="6">
        <f t="shared" si="5"/>
        <v>0.67657055698006141</v>
      </c>
      <c r="V49" s="6">
        <f t="shared" si="6"/>
        <v>0</v>
      </c>
      <c r="W49" s="6">
        <f t="shared" si="7"/>
        <v>1.0984475274944745E-3</v>
      </c>
      <c r="X49" s="6">
        <f t="shared" si="8"/>
        <v>2.46696383008117E-3</v>
      </c>
      <c r="Y49" s="6">
        <f t="shared" si="9"/>
        <v>0.4263827536249048</v>
      </c>
      <c r="Z49" s="6">
        <f t="shared" si="10"/>
        <v>0</v>
      </c>
      <c r="AA49" s="6">
        <f t="shared" si="11"/>
        <v>0</v>
      </c>
      <c r="AB49" s="6">
        <f t="shared" si="12"/>
        <v>4.5839063216235364E-4</v>
      </c>
      <c r="AC49" s="6">
        <f t="shared" si="16"/>
        <v>2.642117216596233E-3</v>
      </c>
      <c r="AD49" s="20"/>
      <c r="AE49" s="6">
        <f t="shared" si="29"/>
        <v>0.42031249999999998</v>
      </c>
      <c r="AF49" s="6">
        <f t="shared" si="29"/>
        <v>0.20669094067343666</v>
      </c>
      <c r="AG49" s="6">
        <f t="shared" si="29"/>
        <v>1.0148558354700921</v>
      </c>
      <c r="AH49" s="6">
        <f t="shared" si="29"/>
        <v>0</v>
      </c>
      <c r="AI49" s="6">
        <f t="shared" si="29"/>
        <v>2.1968950549889491E-3</v>
      </c>
      <c r="AJ49" s="6">
        <f t="shared" si="29"/>
        <v>2.46696383008117E-3</v>
      </c>
      <c r="AK49" s="6">
        <f t="shared" si="29"/>
        <v>0.63957413043735722</v>
      </c>
      <c r="AL49" s="6">
        <f t="shared" si="29"/>
        <v>0</v>
      </c>
      <c r="AM49" s="6">
        <f t="shared" si="29"/>
        <v>0</v>
      </c>
      <c r="AN49" s="6">
        <f t="shared" si="27"/>
        <v>9.1678126432470728E-4</v>
      </c>
      <c r="AO49" s="6">
        <f t="shared" si="27"/>
        <v>3.9631758248943492E-3</v>
      </c>
      <c r="AP49" s="6">
        <f t="shared" si="18"/>
        <v>2.290977222555175</v>
      </c>
      <c r="AQ49" s="21"/>
      <c r="AR49" s="20">
        <v>32</v>
      </c>
      <c r="AS49" s="6">
        <f t="shared" si="30"/>
        <v>5.8708571467152924</v>
      </c>
      <c r="AT49" s="6">
        <f t="shared" si="30"/>
        <v>2.8870256921075441</v>
      </c>
      <c r="AU49" s="6">
        <f t="shared" si="30"/>
        <v>9.4502283175102804</v>
      </c>
      <c r="AV49" s="6">
        <f t="shared" si="30"/>
        <v>0</v>
      </c>
      <c r="AW49" s="6">
        <f t="shared" si="30"/>
        <v>1.5342937735810089E-2</v>
      </c>
      <c r="AX49" s="6">
        <f t="shared" si="30"/>
        <v>3.4458152523468052E-2</v>
      </c>
      <c r="AY49" s="6">
        <f t="shared" si="30"/>
        <v>5.9556454693946002</v>
      </c>
      <c r="AZ49" s="6">
        <f t="shared" si="30"/>
        <v>0</v>
      </c>
      <c r="BA49" s="6">
        <f t="shared" si="30"/>
        <v>0</v>
      </c>
      <c r="BB49" s="6">
        <f t="shared" si="28"/>
        <v>6.4027263496034374E-3</v>
      </c>
      <c r="BC49" s="6">
        <f t="shared" si="28"/>
        <v>3.6904666750366716E-2</v>
      </c>
      <c r="BD49" s="6">
        <f t="shared" si="20"/>
        <v>24.256865109086963</v>
      </c>
      <c r="BE49" s="25">
        <f t="shared" si="26"/>
        <v>2.2093055123714098</v>
      </c>
      <c r="BF49" s="25">
        <f t="shared" si="21"/>
        <v>0.6777201797361343</v>
      </c>
      <c r="BG49" s="25">
        <f t="shared" si="22"/>
        <v>0.76525315254766746</v>
      </c>
      <c r="BH49" s="23">
        <f t="shared" si="23"/>
        <v>0.23474684745233249</v>
      </c>
      <c r="BI49" s="20"/>
      <c r="BJ49" s="6">
        <f t="shared" si="24"/>
        <v>0.38658277691830423</v>
      </c>
      <c r="BK49" s="6">
        <f t="shared" si="25"/>
        <v>0.67035118586998643</v>
      </c>
      <c r="BL49" s="3"/>
    </row>
    <row r="50" spans="1:64" x14ac:dyDescent="0.25">
      <c r="A50" s="20" t="s">
        <v>87</v>
      </c>
      <c r="B50" s="21">
        <v>5.6000000000000001E-2</v>
      </c>
      <c r="C50" s="21">
        <v>0.03</v>
      </c>
      <c r="D50" s="21">
        <v>34.423999999999999</v>
      </c>
      <c r="E50" s="21">
        <v>33.631999999999998</v>
      </c>
      <c r="F50" s="21">
        <v>14.920999999999999</v>
      </c>
      <c r="G50" s="21">
        <v>0.21299999999999999</v>
      </c>
      <c r="H50" s="21">
        <v>16.710999999999999</v>
      </c>
      <c r="I50" s="21">
        <v>4.0000000000000001E-3</v>
      </c>
      <c r="J50" s="21">
        <v>8.8999999999999996E-2</v>
      </c>
      <c r="K50" s="21">
        <v>1.4999999999999999E-2</v>
      </c>
      <c r="L50" s="21">
        <v>0.311</v>
      </c>
      <c r="M50" s="21">
        <v>100.40600000000001</v>
      </c>
      <c r="N50" s="22">
        <f t="shared" si="1"/>
        <v>24.218432341762867</v>
      </c>
      <c r="O50" s="23">
        <f t="shared" si="2"/>
        <v>0.39591893721206084</v>
      </c>
      <c r="P50" s="23">
        <f t="shared" si="2"/>
        <v>0.66618499760862915</v>
      </c>
      <c r="Q50" s="24">
        <f t="shared" si="15"/>
        <v>14.456578335269006</v>
      </c>
      <c r="R50" s="20"/>
      <c r="S50" s="6">
        <f t="shared" si="3"/>
        <v>0.41445932539682534</v>
      </c>
      <c r="T50" s="6">
        <f t="shared" si="4"/>
        <v>0.20767915998574735</v>
      </c>
      <c r="U50" s="6">
        <f t="shared" si="5"/>
        <v>0.6752367173107281</v>
      </c>
      <c r="V50" s="6">
        <f t="shared" si="6"/>
        <v>7.1327439309265076E-5</v>
      </c>
      <c r="W50" s="6">
        <f t="shared" si="7"/>
        <v>9.3201608393470557E-4</v>
      </c>
      <c r="X50" s="6">
        <f t="shared" si="8"/>
        <v>3.0026474046130815E-3</v>
      </c>
      <c r="Y50" s="6">
        <f t="shared" si="9"/>
        <v>0.44255484893104952</v>
      </c>
      <c r="Z50" s="6">
        <f t="shared" si="10"/>
        <v>0</v>
      </c>
      <c r="AA50" s="6">
        <f t="shared" si="11"/>
        <v>0</v>
      </c>
      <c r="AB50" s="6">
        <f t="shared" si="12"/>
        <v>2.0835937825561528E-4</v>
      </c>
      <c r="AC50" s="6">
        <f t="shared" si="16"/>
        <v>2.074996096872294E-3</v>
      </c>
      <c r="AD50" s="20"/>
      <c r="AE50" s="6">
        <f t="shared" si="29"/>
        <v>0.41445932539682534</v>
      </c>
      <c r="AF50" s="6">
        <f t="shared" si="29"/>
        <v>0.20767915998574735</v>
      </c>
      <c r="AG50" s="6">
        <f t="shared" si="29"/>
        <v>1.0128550759660921</v>
      </c>
      <c r="AH50" s="6">
        <f t="shared" si="29"/>
        <v>7.1327439309265076E-5</v>
      </c>
      <c r="AI50" s="6">
        <f t="shared" si="29"/>
        <v>1.8640321678694111E-3</v>
      </c>
      <c r="AJ50" s="6">
        <f t="shared" si="29"/>
        <v>3.0026474046130815E-3</v>
      </c>
      <c r="AK50" s="6">
        <f t="shared" si="29"/>
        <v>0.66383227339657425</v>
      </c>
      <c r="AL50" s="6">
        <f t="shared" si="29"/>
        <v>0</v>
      </c>
      <c r="AM50" s="6">
        <f t="shared" si="29"/>
        <v>0</v>
      </c>
      <c r="AN50" s="6">
        <f t="shared" si="27"/>
        <v>4.1671875651123056E-4</v>
      </c>
      <c r="AO50" s="6">
        <f t="shared" si="27"/>
        <v>3.112494145308441E-3</v>
      </c>
      <c r="AP50" s="6">
        <f t="shared" si="18"/>
        <v>2.3072930546588499</v>
      </c>
      <c r="AQ50" s="21"/>
      <c r="AR50" s="20">
        <v>32</v>
      </c>
      <c r="AS50" s="6">
        <f t="shared" si="30"/>
        <v>5.748163799964022</v>
      </c>
      <c r="AT50" s="6">
        <f t="shared" si="30"/>
        <v>2.8803160075938146</v>
      </c>
      <c r="AU50" s="6">
        <f t="shared" si="30"/>
        <v>9.3649026985599519</v>
      </c>
      <c r="AV50" s="6">
        <f t="shared" si="30"/>
        <v>9.8924497401304905E-4</v>
      </c>
      <c r="AW50" s="6">
        <f t="shared" si="30"/>
        <v>1.2926192719944865E-2</v>
      </c>
      <c r="AX50" s="6">
        <f t="shared" si="30"/>
        <v>4.1643915476452312E-2</v>
      </c>
      <c r="AY50" s="6">
        <f t="shared" si="30"/>
        <v>6.1378224743486269</v>
      </c>
      <c r="AZ50" s="6">
        <f t="shared" si="30"/>
        <v>0</v>
      </c>
      <c r="BA50" s="6">
        <f t="shared" si="30"/>
        <v>0</v>
      </c>
      <c r="BB50" s="6">
        <f t="shared" si="28"/>
        <v>2.8897499997743146E-3</v>
      </c>
      <c r="BC50" s="6">
        <f t="shared" si="28"/>
        <v>2.8778258126266113E-2</v>
      </c>
      <c r="BD50" s="6">
        <f t="shared" si="20"/>
        <v>24.218432341762867</v>
      </c>
      <c r="BE50" s="25">
        <f t="shared" si="26"/>
        <v>2.3030833578687315</v>
      </c>
      <c r="BF50" s="25">
        <f t="shared" si="21"/>
        <v>0.57723264972508304</v>
      </c>
      <c r="BG50" s="25">
        <f t="shared" si="22"/>
        <v>0.79959398614484078</v>
      </c>
      <c r="BH50" s="23">
        <f t="shared" si="23"/>
        <v>0.20040601385515927</v>
      </c>
      <c r="BI50" s="20"/>
      <c r="BJ50" s="6">
        <f t="shared" si="24"/>
        <v>0.39591893721206084</v>
      </c>
      <c r="BK50" s="6">
        <f t="shared" si="25"/>
        <v>0.66618499760862915</v>
      </c>
      <c r="BL50" s="3"/>
    </row>
    <row r="51" spans="1:64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22"/>
      <c r="N51" s="22"/>
      <c r="O51" s="28"/>
      <c r="P51" s="28"/>
      <c r="Q51" s="28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4"/>
      <c r="BH51" s="5"/>
      <c r="BI51" s="3"/>
      <c r="BJ51" s="3"/>
      <c r="BK51" s="3"/>
      <c r="BL51" s="3"/>
    </row>
    <row r="52" spans="1:64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22"/>
      <c r="N52" s="22"/>
      <c r="O52" s="28"/>
      <c r="P52" s="28"/>
      <c r="Q52" s="28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4"/>
      <c r="BH52" s="5"/>
      <c r="BI52" s="3"/>
      <c r="BJ52" s="3"/>
      <c r="BK52" s="3"/>
      <c r="BL52" s="3"/>
    </row>
    <row r="53" spans="1:64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4"/>
      <c r="N53" s="5"/>
      <c r="O53" s="5"/>
      <c r="P53" s="5"/>
      <c r="Q53" s="29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4"/>
      <c r="BH53" s="5"/>
      <c r="BI53" s="3"/>
      <c r="BJ53" s="3"/>
      <c r="BK53" s="3"/>
      <c r="BL53" s="3"/>
    </row>
    <row r="54" spans="1:64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4"/>
      <c r="N54" s="5"/>
      <c r="O54" s="5"/>
      <c r="P54" s="5"/>
      <c r="Q54" s="5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4"/>
      <c r="BH54" s="5"/>
      <c r="BI54" s="3"/>
      <c r="BJ54" s="3"/>
      <c r="BK54" s="3"/>
      <c r="BL54" s="3"/>
    </row>
    <row r="55" spans="1:64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4"/>
      <c r="N55" s="5"/>
      <c r="O55" s="30"/>
      <c r="P55" s="5"/>
      <c r="Q55" s="5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4"/>
      <c r="BH55" s="5"/>
      <c r="BI55" s="3"/>
      <c r="BJ55" s="3"/>
      <c r="BK55" s="3"/>
      <c r="BL55" s="3"/>
    </row>
  </sheetData>
  <mergeCells count="1">
    <mergeCell ref="AS3:BD3"/>
  </mergeCells>
  <pageMargins left="0.7" right="0.7" top="0.75" bottom="0.75" header="0.3" footer="0.3"/>
  <pageSetup scale="6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Day</dc:creator>
  <cp:lastModifiedBy>James Day</cp:lastModifiedBy>
  <cp:lastPrinted>2022-09-30T03:39:24Z</cp:lastPrinted>
  <dcterms:created xsi:type="dcterms:W3CDTF">2022-09-30T03:39:09Z</dcterms:created>
  <dcterms:modified xsi:type="dcterms:W3CDTF">2022-09-30T03:39:36Z</dcterms:modified>
</cp:coreProperties>
</file>