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mdda\Desktop\Yuh_Simcoe\"/>
    </mc:Choice>
  </mc:AlternateContent>
  <xr:revisionPtr revIDLastSave="0" documentId="8_{71C29333-6DF1-49E8-9F4F-59FE3E00CAE0}" xr6:coauthVersionLast="47" xr6:coauthVersionMax="47" xr10:uidLastSave="{00000000-0000-0000-0000-000000000000}"/>
  <bookViews>
    <workbookView xWindow="-120" yWindow="-120" windowWidth="29040" windowHeight="15720" xr2:uid="{1C6EE295-D51D-47AB-AF85-A4B7435774A0}"/>
  </bookViews>
  <sheets>
    <sheet name="Table S5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49" i="1" l="1"/>
  <c r="AM49" i="1"/>
  <c r="AK49" i="1"/>
  <c r="AF49" i="1"/>
  <c r="AC49" i="1"/>
  <c r="AB49" i="1"/>
  <c r="AA49" i="1"/>
  <c r="Y49" i="1"/>
  <c r="X49" i="1"/>
  <c r="AJ49" i="1" s="1"/>
  <c r="W49" i="1"/>
  <c r="U49" i="1"/>
  <c r="T49" i="1"/>
  <c r="AK48" i="1"/>
  <c r="AJ48" i="1"/>
  <c r="AI48" i="1"/>
  <c r="AC48" i="1"/>
  <c r="AO48" i="1" s="1"/>
  <c r="AB48" i="1"/>
  <c r="AA48" i="1"/>
  <c r="AM48" i="1" s="1"/>
  <c r="Y48" i="1"/>
  <c r="X48" i="1"/>
  <c r="W48" i="1"/>
  <c r="U48" i="1"/>
  <c r="AG48" i="1" s="1"/>
  <c r="T48" i="1"/>
  <c r="AN47" i="1"/>
  <c r="AM47" i="1"/>
  <c r="AF47" i="1"/>
  <c r="AC47" i="1"/>
  <c r="AB47" i="1"/>
  <c r="AA47" i="1"/>
  <c r="Y47" i="1"/>
  <c r="X47" i="1"/>
  <c r="AJ47" i="1" s="1"/>
  <c r="W47" i="1"/>
  <c r="U47" i="1"/>
  <c r="T47" i="1"/>
  <c r="AM46" i="1"/>
  <c r="AK46" i="1"/>
  <c r="AJ46" i="1"/>
  <c r="AC46" i="1"/>
  <c r="AO46" i="1" s="1"/>
  <c r="AB46" i="1"/>
  <c r="AA46" i="1"/>
  <c r="Y46" i="1"/>
  <c r="X46" i="1"/>
  <c r="W46" i="1"/>
  <c r="AI46" i="1" s="1"/>
  <c r="U46" i="1"/>
  <c r="AG46" i="1" s="1"/>
  <c r="T46" i="1"/>
  <c r="AO45" i="1"/>
  <c r="AJ45" i="1"/>
  <c r="AG45" i="1"/>
  <c r="AC45" i="1"/>
  <c r="AB45" i="1"/>
  <c r="AN45" i="1" s="1"/>
  <c r="AA45" i="1"/>
  <c r="Y45" i="1"/>
  <c r="X45" i="1"/>
  <c r="W45" i="1"/>
  <c r="U45" i="1"/>
  <c r="T45" i="1"/>
  <c r="AF45" i="1" s="1"/>
  <c r="AO44" i="1"/>
  <c r="AM44" i="1"/>
  <c r="AG44" i="1"/>
  <c r="AC44" i="1"/>
  <c r="AB44" i="1"/>
  <c r="AA44" i="1"/>
  <c r="Y44" i="1"/>
  <c r="AK44" i="1" s="1"/>
  <c r="X44" i="1"/>
  <c r="W44" i="1"/>
  <c r="AI44" i="1" s="1"/>
  <c r="U44" i="1"/>
  <c r="T44" i="1"/>
  <c r="AJ43" i="1"/>
  <c r="AI43" i="1"/>
  <c r="AC43" i="1"/>
  <c r="AB43" i="1"/>
  <c r="AN43" i="1" s="1"/>
  <c r="AA43" i="1"/>
  <c r="Y43" i="1"/>
  <c r="X43" i="1"/>
  <c r="W43" i="1"/>
  <c r="U43" i="1"/>
  <c r="T43" i="1"/>
  <c r="AF43" i="1" s="1"/>
  <c r="AO42" i="1"/>
  <c r="AN42" i="1"/>
  <c r="AI42" i="1"/>
  <c r="AG42" i="1"/>
  <c r="AF42" i="1"/>
  <c r="AC42" i="1"/>
  <c r="AB42" i="1"/>
  <c r="AA42" i="1"/>
  <c r="AM42" i="1" s="1"/>
  <c r="Y42" i="1"/>
  <c r="AK42" i="1" s="1"/>
  <c r="X42" i="1"/>
  <c r="W42" i="1"/>
  <c r="U42" i="1"/>
  <c r="T42" i="1"/>
  <c r="AN41" i="1"/>
  <c r="AK41" i="1"/>
  <c r="AF41" i="1"/>
  <c r="AC41" i="1"/>
  <c r="AB41" i="1"/>
  <c r="AA41" i="1"/>
  <c r="Y41" i="1"/>
  <c r="X41" i="1"/>
  <c r="AJ41" i="1" s="1"/>
  <c r="W41" i="1"/>
  <c r="U41" i="1"/>
  <c r="T41" i="1"/>
  <c r="AK40" i="1"/>
  <c r="AI40" i="1"/>
  <c r="AC40" i="1"/>
  <c r="AO40" i="1" s="1"/>
  <c r="AB40" i="1"/>
  <c r="AA40" i="1"/>
  <c r="AM40" i="1" s="1"/>
  <c r="Y40" i="1"/>
  <c r="X40" i="1"/>
  <c r="W40" i="1"/>
  <c r="U40" i="1"/>
  <c r="AG40" i="1" s="1"/>
  <c r="T40" i="1"/>
  <c r="AM39" i="1"/>
  <c r="AF39" i="1"/>
  <c r="AC39" i="1"/>
  <c r="AB39" i="1"/>
  <c r="AA39" i="1"/>
  <c r="Y39" i="1"/>
  <c r="X39" i="1"/>
  <c r="AJ39" i="1" s="1"/>
  <c r="W39" i="1"/>
  <c r="U39" i="1"/>
  <c r="T39" i="1"/>
  <c r="AO38" i="1"/>
  <c r="AM38" i="1"/>
  <c r="AI38" i="1"/>
  <c r="AG38" i="1"/>
  <c r="AC38" i="1"/>
  <c r="AB38" i="1"/>
  <c r="AA38" i="1"/>
  <c r="Y38" i="1"/>
  <c r="AK38" i="1" s="1"/>
  <c r="X38" i="1"/>
  <c r="W38" i="1"/>
  <c r="U38" i="1"/>
  <c r="T38" i="1"/>
  <c r="AN37" i="1"/>
  <c r="AJ37" i="1"/>
  <c r="AF37" i="1"/>
  <c r="AC37" i="1"/>
  <c r="AB37" i="1"/>
  <c r="AA37" i="1"/>
  <c r="Y37" i="1"/>
  <c r="X37" i="1"/>
  <c r="W37" i="1"/>
  <c r="AI37" i="1" s="1"/>
  <c r="U37" i="1"/>
  <c r="T37" i="1"/>
  <c r="AO36" i="1"/>
  <c r="AK36" i="1"/>
  <c r="AI36" i="1"/>
  <c r="AG36" i="1"/>
  <c r="AC36" i="1"/>
  <c r="AB36" i="1"/>
  <c r="AN36" i="1" s="1"/>
  <c r="AA36" i="1"/>
  <c r="AM36" i="1" s="1"/>
  <c r="Y36" i="1"/>
  <c r="X36" i="1"/>
  <c r="W36" i="1"/>
  <c r="U36" i="1"/>
  <c r="T36" i="1"/>
  <c r="AF36" i="1" s="1"/>
  <c r="AN35" i="1"/>
  <c r="AF35" i="1"/>
  <c r="AC35" i="1"/>
  <c r="AB35" i="1"/>
  <c r="AA35" i="1"/>
  <c r="Y35" i="1"/>
  <c r="AK35" i="1" s="1"/>
  <c r="X35" i="1"/>
  <c r="AJ35" i="1" s="1"/>
  <c r="W35" i="1"/>
  <c r="U35" i="1"/>
  <c r="T35" i="1"/>
  <c r="AM34" i="1"/>
  <c r="AK34" i="1"/>
  <c r="AI34" i="1"/>
  <c r="AC34" i="1"/>
  <c r="AO34" i="1" s="1"/>
  <c r="AB34" i="1"/>
  <c r="AA34" i="1"/>
  <c r="Y34" i="1"/>
  <c r="X34" i="1"/>
  <c r="W34" i="1"/>
  <c r="U34" i="1"/>
  <c r="AG34" i="1" s="1"/>
  <c r="T34" i="1"/>
  <c r="AN33" i="1"/>
  <c r="AJ33" i="1"/>
  <c r="AF33" i="1"/>
  <c r="AC33" i="1"/>
  <c r="AB33" i="1"/>
  <c r="AA33" i="1"/>
  <c r="AM33" i="1" s="1"/>
  <c r="Y33" i="1"/>
  <c r="X33" i="1"/>
  <c r="W33" i="1"/>
  <c r="U33" i="1"/>
  <c r="T33" i="1"/>
  <c r="AM32" i="1"/>
  <c r="AK32" i="1"/>
  <c r="AC32" i="1"/>
  <c r="AO32" i="1" s="1"/>
  <c r="AB32" i="1"/>
  <c r="AA32" i="1"/>
  <c r="Y32" i="1"/>
  <c r="X32" i="1"/>
  <c r="AJ32" i="1" s="1"/>
  <c r="W32" i="1"/>
  <c r="AI32" i="1" s="1"/>
  <c r="U32" i="1"/>
  <c r="AG32" i="1" s="1"/>
  <c r="T32" i="1"/>
  <c r="AN31" i="1"/>
  <c r="AM31" i="1"/>
  <c r="AF31" i="1"/>
  <c r="AC31" i="1"/>
  <c r="AB31" i="1"/>
  <c r="AA31" i="1"/>
  <c r="Y31" i="1"/>
  <c r="X31" i="1"/>
  <c r="AJ31" i="1" s="1"/>
  <c r="W31" i="1"/>
  <c r="U31" i="1"/>
  <c r="T31" i="1"/>
  <c r="AM30" i="1"/>
  <c r="AK30" i="1"/>
  <c r="AJ30" i="1"/>
  <c r="AI30" i="1"/>
  <c r="AC30" i="1"/>
  <c r="AO30" i="1" s="1"/>
  <c r="AB30" i="1"/>
  <c r="AA30" i="1"/>
  <c r="Y30" i="1"/>
  <c r="X30" i="1"/>
  <c r="W30" i="1"/>
  <c r="U30" i="1"/>
  <c r="AG30" i="1" s="1"/>
  <c r="T30" i="1"/>
  <c r="AO29" i="1"/>
  <c r="AJ29" i="1"/>
  <c r="AG29" i="1"/>
  <c r="AC29" i="1"/>
  <c r="AB29" i="1"/>
  <c r="AN29" i="1" s="1"/>
  <c r="AA29" i="1"/>
  <c r="Y29" i="1"/>
  <c r="X29" i="1"/>
  <c r="W29" i="1"/>
  <c r="U29" i="1"/>
  <c r="T29" i="1"/>
  <c r="AF29" i="1" s="1"/>
  <c r="AO28" i="1"/>
  <c r="AM28" i="1"/>
  <c r="AG28" i="1"/>
  <c r="AC28" i="1"/>
  <c r="AB28" i="1"/>
  <c r="AA28" i="1"/>
  <c r="Y28" i="1"/>
  <c r="AK28" i="1" s="1"/>
  <c r="X28" i="1"/>
  <c r="W28" i="1"/>
  <c r="AI28" i="1" s="1"/>
  <c r="U28" i="1"/>
  <c r="T28" i="1"/>
  <c r="AJ27" i="1"/>
  <c r="AI27" i="1"/>
  <c r="AC27" i="1"/>
  <c r="AB27" i="1"/>
  <c r="AN27" i="1" s="1"/>
  <c r="AA27" i="1"/>
  <c r="Y27" i="1"/>
  <c r="X27" i="1"/>
  <c r="W27" i="1"/>
  <c r="U27" i="1"/>
  <c r="T27" i="1"/>
  <c r="AF27" i="1" s="1"/>
  <c r="AO26" i="1"/>
  <c r="AI26" i="1"/>
  <c r="AG26" i="1"/>
  <c r="AC26" i="1"/>
  <c r="AB26" i="1"/>
  <c r="AN26" i="1" s="1"/>
  <c r="AA26" i="1"/>
  <c r="AM26" i="1" s="1"/>
  <c r="Y26" i="1"/>
  <c r="AK26" i="1" s="1"/>
  <c r="X26" i="1"/>
  <c r="W26" i="1"/>
  <c r="U26" i="1"/>
  <c r="T26" i="1"/>
  <c r="AF26" i="1" s="1"/>
  <c r="AN25" i="1"/>
  <c r="AF25" i="1"/>
  <c r="AC25" i="1"/>
  <c r="AB25" i="1"/>
  <c r="AA25" i="1"/>
  <c r="Y25" i="1"/>
  <c r="AK25" i="1" s="1"/>
  <c r="X25" i="1"/>
  <c r="AJ25" i="1" s="1"/>
  <c r="W25" i="1"/>
  <c r="U25" i="1"/>
  <c r="T25" i="1"/>
  <c r="AK24" i="1"/>
  <c r="AI24" i="1"/>
  <c r="AC24" i="1"/>
  <c r="AO24" i="1" s="1"/>
  <c r="AB24" i="1"/>
  <c r="AA24" i="1"/>
  <c r="AM24" i="1" s="1"/>
  <c r="Y24" i="1"/>
  <c r="X24" i="1"/>
  <c r="W24" i="1"/>
  <c r="U24" i="1"/>
  <c r="AG24" i="1" s="1"/>
  <c r="T24" i="1"/>
  <c r="AK23" i="1"/>
  <c r="AI23" i="1"/>
  <c r="AC23" i="1"/>
  <c r="AO23" i="1" s="1"/>
  <c r="AB23" i="1"/>
  <c r="AA23" i="1"/>
  <c r="AM23" i="1" s="1"/>
  <c r="Y23" i="1"/>
  <c r="X23" i="1"/>
  <c r="W23" i="1"/>
  <c r="U23" i="1"/>
  <c r="AG23" i="1" s="1"/>
  <c r="T23" i="1"/>
  <c r="AN22" i="1"/>
  <c r="AM22" i="1"/>
  <c r="AF22" i="1"/>
  <c r="AC22" i="1"/>
  <c r="AB22" i="1"/>
  <c r="AA22" i="1"/>
  <c r="Y22" i="1"/>
  <c r="X22" i="1"/>
  <c r="AJ22" i="1" s="1"/>
  <c r="W22" i="1"/>
  <c r="U22" i="1"/>
  <c r="T22" i="1"/>
  <c r="AM21" i="1"/>
  <c r="AK21" i="1"/>
  <c r="AJ21" i="1"/>
  <c r="AF21" i="1"/>
  <c r="AC21" i="1"/>
  <c r="AO21" i="1" s="1"/>
  <c r="AB21" i="1"/>
  <c r="AN21" i="1" s="1"/>
  <c r="AA21" i="1"/>
  <c r="Y21" i="1"/>
  <c r="X21" i="1"/>
  <c r="W21" i="1"/>
  <c r="U21" i="1"/>
  <c r="AG21" i="1" s="1"/>
  <c r="T21" i="1"/>
  <c r="AO20" i="1"/>
  <c r="AK20" i="1"/>
  <c r="AJ20" i="1"/>
  <c r="AG20" i="1"/>
  <c r="AC20" i="1"/>
  <c r="AB20" i="1"/>
  <c r="AN20" i="1" s="1"/>
  <c r="AA20" i="1"/>
  <c r="Y20" i="1"/>
  <c r="X20" i="1"/>
  <c r="W20" i="1"/>
  <c r="U20" i="1"/>
  <c r="T20" i="1"/>
  <c r="AO19" i="1"/>
  <c r="AM19" i="1"/>
  <c r="AG19" i="1"/>
  <c r="AC19" i="1"/>
  <c r="AB19" i="1"/>
  <c r="AA19" i="1"/>
  <c r="Y19" i="1"/>
  <c r="AK19" i="1" s="1"/>
  <c r="X19" i="1"/>
  <c r="W19" i="1"/>
  <c r="AI19" i="1" s="1"/>
  <c r="V19" i="1"/>
  <c r="U19" i="1"/>
  <c r="T19" i="1"/>
  <c r="AJ18" i="1"/>
  <c r="AI18" i="1"/>
  <c r="AC18" i="1"/>
  <c r="AB18" i="1"/>
  <c r="AN18" i="1" s="1"/>
  <c r="AA18" i="1"/>
  <c r="AM18" i="1" s="1"/>
  <c r="Y18" i="1"/>
  <c r="X18" i="1"/>
  <c r="W18" i="1"/>
  <c r="U18" i="1"/>
  <c r="T18" i="1"/>
  <c r="AF18" i="1" s="1"/>
  <c r="AO17" i="1"/>
  <c r="AN17" i="1"/>
  <c r="AI17" i="1"/>
  <c r="AG17" i="1"/>
  <c r="AF17" i="1"/>
  <c r="AC17" i="1"/>
  <c r="AB17" i="1"/>
  <c r="AA17" i="1"/>
  <c r="AM17" i="1" s="1"/>
  <c r="Y17" i="1"/>
  <c r="AK17" i="1" s="1"/>
  <c r="X17" i="1"/>
  <c r="W17" i="1"/>
  <c r="U17" i="1"/>
  <c r="T17" i="1"/>
  <c r="AN16" i="1"/>
  <c r="AK16" i="1"/>
  <c r="AC16" i="1"/>
  <c r="AO16" i="1" s="1"/>
  <c r="AB16" i="1"/>
  <c r="AA16" i="1"/>
  <c r="Y16" i="1"/>
  <c r="X16" i="1"/>
  <c r="W16" i="1"/>
  <c r="U16" i="1"/>
  <c r="T16" i="1"/>
  <c r="AJ15" i="1"/>
  <c r="AI15" i="1"/>
  <c r="AC15" i="1"/>
  <c r="AO15" i="1" s="1"/>
  <c r="AB15" i="1"/>
  <c r="AN15" i="1" s="1"/>
  <c r="AA15" i="1"/>
  <c r="Y15" i="1"/>
  <c r="X15" i="1"/>
  <c r="W15" i="1"/>
  <c r="U15" i="1"/>
  <c r="AG15" i="1" s="1"/>
  <c r="T15" i="1"/>
  <c r="AF15" i="1" s="1"/>
  <c r="AO14" i="1"/>
  <c r="AN14" i="1"/>
  <c r="AM14" i="1"/>
  <c r="AG14" i="1"/>
  <c r="AF14" i="1"/>
  <c r="AC14" i="1"/>
  <c r="AB14" i="1"/>
  <c r="AA14" i="1"/>
  <c r="Y14" i="1"/>
  <c r="AK14" i="1" s="1"/>
  <c r="X14" i="1"/>
  <c r="W14" i="1"/>
  <c r="AI14" i="1" s="1"/>
  <c r="U14" i="1"/>
  <c r="T14" i="1"/>
  <c r="AK13" i="1"/>
  <c r="AJ13" i="1"/>
  <c r="AC13" i="1"/>
  <c r="AB13" i="1"/>
  <c r="AN13" i="1" s="1"/>
  <c r="AA13" i="1"/>
  <c r="Y13" i="1"/>
  <c r="X13" i="1"/>
  <c r="W13" i="1"/>
  <c r="AI13" i="1" s="1"/>
  <c r="U13" i="1"/>
  <c r="T13" i="1"/>
  <c r="AF13" i="1" s="1"/>
  <c r="AO12" i="1"/>
  <c r="AI12" i="1"/>
  <c r="AG12" i="1"/>
  <c r="AC12" i="1"/>
  <c r="AB12" i="1"/>
  <c r="AN12" i="1" s="1"/>
  <c r="AA12" i="1"/>
  <c r="AM12" i="1" s="1"/>
  <c r="Z12" i="1"/>
  <c r="Y12" i="1"/>
  <c r="AK12" i="1" s="1"/>
  <c r="X12" i="1"/>
  <c r="W12" i="1"/>
  <c r="U12" i="1"/>
  <c r="T12" i="1"/>
  <c r="AF12" i="1" s="1"/>
  <c r="AO11" i="1"/>
  <c r="AN11" i="1"/>
  <c r="AM11" i="1"/>
  <c r="AF11" i="1"/>
  <c r="AC11" i="1"/>
  <c r="AB11" i="1"/>
  <c r="AA11" i="1"/>
  <c r="Y11" i="1"/>
  <c r="AK11" i="1" s="1"/>
  <c r="X11" i="1"/>
  <c r="AJ11" i="1" s="1"/>
  <c r="W11" i="1"/>
  <c r="U11" i="1"/>
  <c r="T11" i="1"/>
  <c r="AK10" i="1"/>
  <c r="AJ10" i="1"/>
  <c r="AI10" i="1"/>
  <c r="AC10" i="1"/>
  <c r="AO10" i="1" s="1"/>
  <c r="AB10" i="1"/>
  <c r="AA10" i="1"/>
  <c r="AM10" i="1" s="1"/>
  <c r="Y10" i="1"/>
  <c r="X10" i="1"/>
  <c r="W10" i="1"/>
  <c r="U10" i="1"/>
  <c r="AG10" i="1" s="1"/>
  <c r="T10" i="1"/>
  <c r="AN9" i="1"/>
  <c r="AI9" i="1"/>
  <c r="AF9" i="1"/>
  <c r="AC9" i="1"/>
  <c r="AB9" i="1"/>
  <c r="AA9" i="1"/>
  <c r="AM9" i="1" s="1"/>
  <c r="Z9" i="1"/>
  <c r="AL9" i="1" s="1"/>
  <c r="Y9" i="1"/>
  <c r="X9" i="1"/>
  <c r="AJ9" i="1" s="1"/>
  <c r="W9" i="1"/>
  <c r="U9" i="1"/>
  <c r="T9" i="1"/>
  <c r="AM8" i="1"/>
  <c r="AK8" i="1"/>
  <c r="AI8" i="1"/>
  <c r="AC8" i="1"/>
  <c r="AO8" i="1" s="1"/>
  <c r="AB8" i="1"/>
  <c r="AN8" i="1" s="1"/>
  <c r="AA8" i="1"/>
  <c r="Z8" i="1"/>
  <c r="Y8" i="1"/>
  <c r="X8" i="1"/>
  <c r="W8" i="1"/>
  <c r="U8" i="1"/>
  <c r="AG8" i="1" s="1"/>
  <c r="T8" i="1"/>
  <c r="AF8" i="1" s="1"/>
  <c r="AN7" i="1"/>
  <c r="AJ7" i="1"/>
  <c r="AF7" i="1"/>
  <c r="AC7" i="1"/>
  <c r="AB7" i="1"/>
  <c r="AA7" i="1"/>
  <c r="AM7" i="1" s="1"/>
  <c r="Y7" i="1"/>
  <c r="AK7" i="1" s="1"/>
  <c r="X7" i="1"/>
  <c r="W7" i="1"/>
  <c r="U7" i="1"/>
  <c r="T7" i="1"/>
  <c r="AO6" i="1"/>
  <c r="AM6" i="1"/>
  <c r="AK6" i="1"/>
  <c r="AG6" i="1"/>
  <c r="AD6" i="1"/>
  <c r="AP6" i="1" s="1"/>
  <c r="AC6" i="1"/>
  <c r="AB6" i="1"/>
  <c r="AA6" i="1"/>
  <c r="Y6" i="1"/>
  <c r="X6" i="1"/>
  <c r="AJ6" i="1" s="1"/>
  <c r="W6" i="1"/>
  <c r="AI6" i="1" s="1"/>
  <c r="V6" i="1"/>
  <c r="AH6" i="1" s="1"/>
  <c r="U6" i="1"/>
  <c r="T6" i="1"/>
  <c r="AJ5" i="1"/>
  <c r="AC5" i="1"/>
  <c r="AO5" i="1" s="1"/>
  <c r="AB5" i="1"/>
  <c r="AN5" i="1" s="1"/>
  <c r="AA5" i="1"/>
  <c r="AM5" i="1" s="1"/>
  <c r="Y5" i="1"/>
  <c r="X5" i="1"/>
  <c r="W5" i="1"/>
  <c r="U5" i="1"/>
  <c r="AG5" i="1" s="1"/>
  <c r="T5" i="1"/>
  <c r="AF5" i="1" s="1"/>
  <c r="BE4" i="1"/>
  <c r="O4" i="1" s="1"/>
  <c r="BD4" i="1"/>
  <c r="BC4" i="1"/>
  <c r="BB4" i="1"/>
  <c r="BA4" i="1"/>
  <c r="AZ4" i="1"/>
  <c r="AY4" i="1"/>
  <c r="AX4" i="1"/>
  <c r="AW4" i="1"/>
  <c r="AV4" i="1"/>
  <c r="AU4" i="1"/>
  <c r="AT4" i="1"/>
  <c r="R4" i="1"/>
  <c r="Q4" i="1"/>
  <c r="P4" i="1"/>
  <c r="AD3" i="1"/>
  <c r="AD5" i="1" s="1"/>
  <c r="Z3" i="1"/>
  <c r="Z26" i="1" s="1"/>
  <c r="V3" i="1"/>
  <c r="AP5" i="1" l="1"/>
  <c r="AL26" i="1"/>
  <c r="AL12" i="1"/>
  <c r="AH19" i="1"/>
  <c r="AI22" i="1"/>
  <c r="Z5" i="1"/>
  <c r="AI5" i="1"/>
  <c r="AG7" i="1"/>
  <c r="AO7" i="1"/>
  <c r="AJ8" i="1"/>
  <c r="AK9" i="1"/>
  <c r="Z10" i="1"/>
  <c r="AM15" i="1"/>
  <c r="AF20" i="1"/>
  <c r="AF23" i="1"/>
  <c r="AK5" i="1"/>
  <c r="AF6" i="1"/>
  <c r="AN6" i="1"/>
  <c r="Z7" i="1"/>
  <c r="AI7" i="1"/>
  <c r="AL8" i="1"/>
  <c r="AN10" i="1"/>
  <c r="AG13" i="1"/>
  <c r="AD13" i="1"/>
  <c r="AD14" i="1"/>
  <c r="AD21" i="1"/>
  <c r="AM29" i="1"/>
  <c r="V47" i="1"/>
  <c r="V42" i="1"/>
  <c r="V45" i="1"/>
  <c r="V48" i="1"/>
  <c r="V40" i="1"/>
  <c r="V43" i="1"/>
  <c r="V49" i="1"/>
  <c r="V41" i="1"/>
  <c r="V33" i="1"/>
  <c r="V36" i="1"/>
  <c r="V34" i="1"/>
  <c r="V39" i="1"/>
  <c r="V37" i="1"/>
  <c r="V44" i="1"/>
  <c r="V35" i="1"/>
  <c r="V31" i="1"/>
  <c r="V26" i="1"/>
  <c r="V29" i="1"/>
  <c r="V38" i="1"/>
  <c r="V32" i="1"/>
  <c r="V24" i="1"/>
  <c r="V27" i="1"/>
  <c r="V25" i="1"/>
  <c r="V30" i="1"/>
  <c r="V22" i="1"/>
  <c r="V28" i="1"/>
  <c r="V17" i="1"/>
  <c r="V20" i="1"/>
  <c r="V23" i="1"/>
  <c r="V46" i="1"/>
  <c r="V16" i="1"/>
  <c r="V9" i="1"/>
  <c r="V12" i="1"/>
  <c r="V15" i="1"/>
  <c r="V10" i="1"/>
  <c r="V21" i="1"/>
  <c r="V11" i="1"/>
  <c r="V8" i="1"/>
  <c r="AD8" i="1"/>
  <c r="AF10" i="1"/>
  <c r="AG11" i="1"/>
  <c r="V13" i="1"/>
  <c r="V14" i="1"/>
  <c r="AJ17" i="1"/>
  <c r="AJ28" i="1"/>
  <c r="AJ16" i="1"/>
  <c r="Z43" i="1"/>
  <c r="Z46" i="1"/>
  <c r="Z49" i="1"/>
  <c r="Z41" i="1"/>
  <c r="Z44" i="1"/>
  <c r="Z47" i="1"/>
  <c r="Z45" i="1"/>
  <c r="Z39" i="1"/>
  <c r="Z37" i="1"/>
  <c r="Z48" i="1"/>
  <c r="Z32" i="1"/>
  <c r="Z40" i="1"/>
  <c r="Z35" i="1"/>
  <c r="Z38" i="1"/>
  <c r="Z42" i="1"/>
  <c r="Z33" i="1"/>
  <c r="Z34" i="1"/>
  <c r="Z27" i="1"/>
  <c r="Z36" i="1"/>
  <c r="Z30" i="1"/>
  <c r="Z25" i="1"/>
  <c r="Z28" i="1"/>
  <c r="Z31" i="1"/>
  <c r="Z29" i="1"/>
  <c r="Z18" i="1"/>
  <c r="Z21" i="1"/>
  <c r="Z16" i="1"/>
  <c r="Z24" i="1"/>
  <c r="Z19" i="1"/>
  <c r="Z20" i="1"/>
  <c r="Z13" i="1"/>
  <c r="Z23" i="1"/>
  <c r="Z22" i="1"/>
  <c r="Z11" i="1"/>
  <c r="Z17" i="1"/>
  <c r="Z14" i="1"/>
  <c r="Z15" i="1"/>
  <c r="V5" i="1"/>
  <c r="AI11" i="1"/>
  <c r="AO18" i="1"/>
  <c r="AI21" i="1"/>
  <c r="AK31" i="1"/>
  <c r="AD47" i="1"/>
  <c r="AD42" i="1"/>
  <c r="AD45" i="1"/>
  <c r="AD48" i="1"/>
  <c r="AD40" i="1"/>
  <c r="AD43" i="1"/>
  <c r="AD49" i="1"/>
  <c r="AD41" i="1"/>
  <c r="AD33" i="1"/>
  <c r="AD36" i="1"/>
  <c r="AD34" i="1"/>
  <c r="AD39" i="1"/>
  <c r="AD37" i="1"/>
  <c r="AD46" i="1"/>
  <c r="AD35" i="1"/>
  <c r="AD31" i="1"/>
  <c r="AD26" i="1"/>
  <c r="AD29" i="1"/>
  <c r="AD24" i="1"/>
  <c r="AD44" i="1"/>
  <c r="AD38" i="1"/>
  <c r="AD32" i="1"/>
  <c r="AD27" i="1"/>
  <c r="AD25" i="1"/>
  <c r="AD22" i="1"/>
  <c r="AD30" i="1"/>
  <c r="AD17" i="1"/>
  <c r="AD28" i="1"/>
  <c r="AD20" i="1"/>
  <c r="AD23" i="1"/>
  <c r="AD16" i="1"/>
  <c r="AD9" i="1"/>
  <c r="AD12" i="1"/>
  <c r="AD15" i="1"/>
  <c r="AD10" i="1"/>
  <c r="AD19" i="1"/>
  <c r="AD18" i="1"/>
  <c r="AD11" i="1"/>
  <c r="Z6" i="1"/>
  <c r="AJ12" i="1"/>
  <c r="AJ14" i="1"/>
  <c r="AO13" i="1"/>
  <c r="V7" i="1"/>
  <c r="AD7" i="1"/>
  <c r="AM13" i="1"/>
  <c r="AK15" i="1"/>
  <c r="AG16" i="1"/>
  <c r="V18" i="1"/>
  <c r="AG9" i="1"/>
  <c r="AO9" i="1"/>
  <c r="AI16" i="1"/>
  <c r="AG18" i="1"/>
  <c r="AI25" i="1"/>
  <c r="AJ26" i="1"/>
  <c r="AF32" i="1"/>
  <c r="AJ19" i="1"/>
  <c r="AK22" i="1"/>
  <c r="AM27" i="1"/>
  <c r="AM20" i="1"/>
  <c r="AF16" i="1"/>
  <c r="AN23" i="1"/>
  <c r="AM16" i="1"/>
  <c r="AK18" i="1"/>
  <c r="AF19" i="1"/>
  <c r="AN19" i="1"/>
  <c r="AI20" i="1"/>
  <c r="AG22" i="1"/>
  <c r="AO22" i="1"/>
  <c r="AJ23" i="1"/>
  <c r="AK29" i="1"/>
  <c r="AI31" i="1"/>
  <c r="AF40" i="1"/>
  <c r="AO27" i="1"/>
  <c r="AN30" i="1"/>
  <c r="AO25" i="1"/>
  <c r="AF30" i="1"/>
  <c r="AO39" i="1"/>
  <c r="AI41" i="1"/>
  <c r="AN24" i="1"/>
  <c r="AG27" i="1"/>
  <c r="AF34" i="1"/>
  <c r="AN48" i="1"/>
  <c r="AF24" i="1"/>
  <c r="AG25" i="1"/>
  <c r="AJ24" i="1"/>
  <c r="AM25" i="1"/>
  <c r="AK27" i="1"/>
  <c r="AF28" i="1"/>
  <c r="AN28" i="1"/>
  <c r="AI29" i="1"/>
  <c r="AG31" i="1"/>
  <c r="AO31" i="1"/>
  <c r="AN32" i="1"/>
  <c r="AN34" i="1"/>
  <c r="AO35" i="1"/>
  <c r="AO37" i="1"/>
  <c r="AO49" i="1"/>
  <c r="AG35" i="1"/>
  <c r="AG37" i="1"/>
  <c r="AG49" i="1"/>
  <c r="AI33" i="1"/>
  <c r="AI35" i="1"/>
  <c r="AJ36" i="1"/>
  <c r="AG39" i="1"/>
  <c r="AK33" i="1"/>
  <c r="AJ38" i="1"/>
  <c r="AF46" i="1"/>
  <c r="AM37" i="1"/>
  <c r="AG33" i="1"/>
  <c r="AO33" i="1"/>
  <c r="AJ34" i="1"/>
  <c r="AM35" i="1"/>
  <c r="AK37" i="1"/>
  <c r="AF38" i="1"/>
  <c r="AN38" i="1"/>
  <c r="AN39" i="1"/>
  <c r="AJ42" i="1"/>
  <c r="AG43" i="1"/>
  <c r="AF48" i="1"/>
  <c r="AJ44" i="1"/>
  <c r="AI47" i="1"/>
  <c r="AI49" i="1"/>
  <c r="AK45" i="1"/>
  <c r="AO41" i="1"/>
  <c r="AM43" i="1"/>
  <c r="AM45" i="1"/>
  <c r="AK47" i="1"/>
  <c r="AK39" i="1"/>
  <c r="AI39" i="1"/>
  <c r="AN40" i="1"/>
  <c r="AG41" i="1"/>
  <c r="AO43" i="1"/>
  <c r="AN46" i="1"/>
  <c r="AJ40" i="1"/>
  <c r="AM41" i="1"/>
  <c r="AK43" i="1"/>
  <c r="AF44" i="1"/>
  <c r="AN44" i="1"/>
  <c r="AI45" i="1"/>
  <c r="AG47" i="1"/>
  <c r="AO47" i="1"/>
  <c r="AQ39" i="1" l="1"/>
  <c r="AP10" i="1"/>
  <c r="AP17" i="1"/>
  <c r="AP24" i="1"/>
  <c r="AP34" i="1"/>
  <c r="AP45" i="1"/>
  <c r="AL22" i="1"/>
  <c r="AL18" i="1"/>
  <c r="AL34" i="1"/>
  <c r="AL37" i="1"/>
  <c r="AL43" i="1"/>
  <c r="AH11" i="1"/>
  <c r="AH23" i="1"/>
  <c r="AH24" i="1"/>
  <c r="AV24" i="1"/>
  <c r="AH37" i="1"/>
  <c r="AQ37" i="1" s="1"/>
  <c r="AH40" i="1"/>
  <c r="AP13" i="1"/>
  <c r="AQ9" i="1"/>
  <c r="AP15" i="1"/>
  <c r="AP30" i="1"/>
  <c r="AP29" i="1"/>
  <c r="AP36" i="1"/>
  <c r="AP42" i="1"/>
  <c r="AL23" i="1"/>
  <c r="AL29" i="1"/>
  <c r="AL33" i="1"/>
  <c r="AL39" i="1"/>
  <c r="AZ39" i="1"/>
  <c r="AH21" i="1"/>
  <c r="AH20" i="1"/>
  <c r="AH32" i="1"/>
  <c r="AQ32" i="1" s="1"/>
  <c r="AH39" i="1"/>
  <c r="AV39" i="1"/>
  <c r="AH48" i="1"/>
  <c r="AL5" i="1"/>
  <c r="AP7" i="1"/>
  <c r="AP22" i="1"/>
  <c r="AL45" i="1"/>
  <c r="AH10" i="1"/>
  <c r="AH34" i="1"/>
  <c r="AQ34" i="1"/>
  <c r="AH7" i="1"/>
  <c r="AQ7" i="1" s="1"/>
  <c r="AP9" i="1"/>
  <c r="AP25" i="1"/>
  <c r="AP31" i="1"/>
  <c r="AP41" i="1"/>
  <c r="AH5" i="1"/>
  <c r="AQ5" i="1" s="1"/>
  <c r="AL20" i="1"/>
  <c r="AZ20" i="1"/>
  <c r="AL28" i="1"/>
  <c r="AL38" i="1"/>
  <c r="AL47" i="1"/>
  <c r="AH15" i="1"/>
  <c r="AQ15" i="1" s="1"/>
  <c r="BD15" i="1" s="1"/>
  <c r="AH28" i="1"/>
  <c r="AQ28" i="1" s="1"/>
  <c r="AH29" i="1"/>
  <c r="AQ29" i="1" s="1"/>
  <c r="BD29" i="1" s="1"/>
  <c r="AH36" i="1"/>
  <c r="AH42" i="1"/>
  <c r="AQ42" i="1" s="1"/>
  <c r="AV42" i="1" s="1"/>
  <c r="AL7" i="1"/>
  <c r="AP47" i="1"/>
  <c r="AL31" i="1"/>
  <c r="AH45" i="1"/>
  <c r="AQ30" i="1"/>
  <c r="AL6" i="1"/>
  <c r="AP16" i="1"/>
  <c r="AP27" i="1"/>
  <c r="AP35" i="1"/>
  <c r="AP49" i="1"/>
  <c r="AL15" i="1"/>
  <c r="AL19" i="1"/>
  <c r="AL25" i="1"/>
  <c r="AL35" i="1"/>
  <c r="AL44" i="1"/>
  <c r="AH12" i="1"/>
  <c r="AH22" i="1"/>
  <c r="AQ22" i="1" s="1"/>
  <c r="AH26" i="1"/>
  <c r="AH33" i="1"/>
  <c r="AH47" i="1"/>
  <c r="AQ47" i="1" s="1"/>
  <c r="AP21" i="1"/>
  <c r="AL10" i="1"/>
  <c r="AQ10" i="1" s="1"/>
  <c r="AP12" i="1"/>
  <c r="AL42" i="1"/>
  <c r="AZ42" i="1"/>
  <c r="AH17" i="1"/>
  <c r="AP11" i="1"/>
  <c r="AQ11" i="1" s="1"/>
  <c r="AP23" i="1"/>
  <c r="AQ23" i="1" s="1"/>
  <c r="AP32" i="1"/>
  <c r="AP46" i="1"/>
  <c r="AP43" i="1"/>
  <c r="AL14" i="1"/>
  <c r="AL24" i="1"/>
  <c r="AL30" i="1"/>
  <c r="AL40" i="1"/>
  <c r="AQ40" i="1" s="1"/>
  <c r="AL41" i="1"/>
  <c r="AH9" i="1"/>
  <c r="AH30" i="1"/>
  <c r="AH31" i="1"/>
  <c r="AH41" i="1"/>
  <c r="AQ41" i="1" s="1"/>
  <c r="AH18" i="1"/>
  <c r="AQ18" i="1" s="1"/>
  <c r="AP26" i="1"/>
  <c r="AQ24" i="1"/>
  <c r="AP18" i="1"/>
  <c r="BD20" i="1"/>
  <c r="AP20" i="1"/>
  <c r="AP38" i="1"/>
  <c r="AP37" i="1"/>
  <c r="AP40" i="1"/>
  <c r="AL17" i="1"/>
  <c r="AL16" i="1"/>
  <c r="AL36" i="1"/>
  <c r="AL32" i="1"/>
  <c r="AL49" i="1"/>
  <c r="AH14" i="1"/>
  <c r="AP8" i="1"/>
  <c r="AH16" i="1"/>
  <c r="AQ16" i="1" s="1"/>
  <c r="AH25" i="1"/>
  <c r="AH35" i="1"/>
  <c r="AQ35" i="1" s="1"/>
  <c r="AH49" i="1"/>
  <c r="AQ49" i="1" s="1"/>
  <c r="BD49" i="1" s="1"/>
  <c r="AP14" i="1"/>
  <c r="AQ6" i="1"/>
  <c r="AQ20" i="1"/>
  <c r="AP33" i="1"/>
  <c r="AL13" i="1"/>
  <c r="AH38" i="1"/>
  <c r="AQ38" i="1" s="1"/>
  <c r="AQ44" i="1"/>
  <c r="AZ44" i="1" s="1"/>
  <c r="AP19" i="1"/>
  <c r="AQ19" i="1" s="1"/>
  <c r="AP28" i="1"/>
  <c r="BD44" i="1"/>
  <c r="AP44" i="1"/>
  <c r="AP39" i="1"/>
  <c r="AP48" i="1"/>
  <c r="AL11" i="1"/>
  <c r="AL21" i="1"/>
  <c r="AL27" i="1"/>
  <c r="AL48" i="1"/>
  <c r="AQ48" i="1" s="1"/>
  <c r="AL46" i="1"/>
  <c r="AH13" i="1"/>
  <c r="AQ13" i="1" s="1"/>
  <c r="AH8" i="1"/>
  <c r="AH46" i="1"/>
  <c r="AQ46" i="1" s="1"/>
  <c r="AH27" i="1"/>
  <c r="AQ27" i="1" s="1"/>
  <c r="AV44" i="1"/>
  <c r="AH44" i="1"/>
  <c r="AH43" i="1"/>
  <c r="AQ43" i="1" s="1"/>
  <c r="AU10" i="1" l="1"/>
  <c r="BA10" i="1"/>
  <c r="BC10" i="1"/>
  <c r="BR10" i="1" s="1"/>
  <c r="BB10" i="1"/>
  <c r="CA10" i="1" s="1"/>
  <c r="AW10" i="1"/>
  <c r="AY10" i="1"/>
  <c r="CB10" i="1" s="1"/>
  <c r="AT10" i="1"/>
  <c r="AX10" i="1"/>
  <c r="BL10" i="1" s="1"/>
  <c r="AZ10" i="1"/>
  <c r="BD10" i="1"/>
  <c r="AV10" i="1"/>
  <c r="AW32" i="1"/>
  <c r="AU32" i="1"/>
  <c r="BC32" i="1"/>
  <c r="BR32" i="1" s="1"/>
  <c r="AT32" i="1"/>
  <c r="BB32" i="1"/>
  <c r="CA32" i="1" s="1"/>
  <c r="BA32" i="1"/>
  <c r="AY32" i="1"/>
  <c r="CB32" i="1" s="1"/>
  <c r="AX32" i="1"/>
  <c r="BL32" i="1" s="1"/>
  <c r="BD32" i="1"/>
  <c r="AV32" i="1"/>
  <c r="AZ32" i="1"/>
  <c r="AX37" i="1"/>
  <c r="BL37" i="1" s="1"/>
  <c r="AT37" i="1"/>
  <c r="BB37" i="1"/>
  <c r="CA37" i="1" s="1"/>
  <c r="AU37" i="1"/>
  <c r="BA37" i="1"/>
  <c r="AY37" i="1"/>
  <c r="CB37" i="1" s="1"/>
  <c r="BC37" i="1"/>
  <c r="BR37" i="1" s="1"/>
  <c r="AW37" i="1"/>
  <c r="AZ37" i="1"/>
  <c r="BD37" i="1"/>
  <c r="AV37" i="1"/>
  <c r="AW43" i="1"/>
  <c r="BB43" i="1"/>
  <c r="CA43" i="1" s="1"/>
  <c r="AT43" i="1"/>
  <c r="AY43" i="1"/>
  <c r="CB43" i="1" s="1"/>
  <c r="BA43" i="1"/>
  <c r="AU43" i="1"/>
  <c r="AX43" i="1"/>
  <c r="BL43" i="1" s="1"/>
  <c r="BC43" i="1"/>
  <c r="BR43" i="1" s="1"/>
  <c r="AV43" i="1"/>
  <c r="AZ43" i="1"/>
  <c r="BD43" i="1"/>
  <c r="BA48" i="1"/>
  <c r="AU48" i="1"/>
  <c r="BC48" i="1"/>
  <c r="BR48" i="1" s="1"/>
  <c r="BB48" i="1"/>
  <c r="CA48" i="1" s="1"/>
  <c r="AT48" i="1"/>
  <c r="AX48" i="1"/>
  <c r="BL48" i="1" s="1"/>
  <c r="AW48" i="1"/>
  <c r="AY48" i="1"/>
  <c r="CB48" i="1" s="1"/>
  <c r="AV48" i="1"/>
  <c r="AZ48" i="1"/>
  <c r="BD48" i="1"/>
  <c r="AW28" i="1"/>
  <c r="AY28" i="1"/>
  <c r="CB28" i="1" s="1"/>
  <c r="AU28" i="1"/>
  <c r="AT28" i="1"/>
  <c r="AX28" i="1"/>
  <c r="BL28" i="1" s="1"/>
  <c r="BB28" i="1"/>
  <c r="CA28" i="1" s="1"/>
  <c r="BA28" i="1"/>
  <c r="BC28" i="1"/>
  <c r="BR28" i="1" s="1"/>
  <c r="BD28" i="1"/>
  <c r="AV28" i="1"/>
  <c r="AZ28" i="1"/>
  <c r="BA47" i="1"/>
  <c r="AX47" i="1"/>
  <c r="BL47" i="1" s="1"/>
  <c r="AT47" i="1"/>
  <c r="BC47" i="1"/>
  <c r="BR47" i="1" s="1"/>
  <c r="AW47" i="1"/>
  <c r="BB47" i="1"/>
  <c r="CA47" i="1" s="1"/>
  <c r="AU47" i="1"/>
  <c r="AY47" i="1"/>
  <c r="CB47" i="1" s="1"/>
  <c r="BD47" i="1"/>
  <c r="AZ47" i="1"/>
  <c r="AV47" i="1"/>
  <c r="AX35" i="1"/>
  <c r="BL35" i="1" s="1"/>
  <c r="AY35" i="1"/>
  <c r="CB35" i="1" s="1"/>
  <c r="BC35" i="1"/>
  <c r="BR35" i="1" s="1"/>
  <c r="AT35" i="1"/>
  <c r="AW35" i="1"/>
  <c r="BB35" i="1"/>
  <c r="CA35" i="1" s="1"/>
  <c r="AU35" i="1"/>
  <c r="BA35" i="1"/>
  <c r="AZ35" i="1"/>
  <c r="AV35" i="1"/>
  <c r="BD35" i="1"/>
  <c r="AY40" i="1"/>
  <c r="CB40" i="1" s="1"/>
  <c r="BA40" i="1"/>
  <c r="BC40" i="1"/>
  <c r="BR40" i="1" s="1"/>
  <c r="AT40" i="1"/>
  <c r="BB40" i="1"/>
  <c r="CA40" i="1" s="1"/>
  <c r="AW40" i="1"/>
  <c r="AX40" i="1"/>
  <c r="BL40" i="1" s="1"/>
  <c r="AU40" i="1"/>
  <c r="BD40" i="1"/>
  <c r="AV40" i="1"/>
  <c r="AZ40" i="1"/>
  <c r="AX11" i="1"/>
  <c r="BL11" i="1" s="1"/>
  <c r="AY11" i="1"/>
  <c r="CB11" i="1" s="1"/>
  <c r="AT11" i="1"/>
  <c r="AW11" i="1"/>
  <c r="BA11" i="1"/>
  <c r="AU11" i="1"/>
  <c r="BB11" i="1"/>
  <c r="CA11" i="1" s="1"/>
  <c r="BC11" i="1"/>
  <c r="BR11" i="1" s="1"/>
  <c r="AV11" i="1"/>
  <c r="AZ11" i="1"/>
  <c r="BD11" i="1"/>
  <c r="AT27" i="1"/>
  <c r="BB27" i="1"/>
  <c r="CA27" i="1" s="1"/>
  <c r="AU27" i="1"/>
  <c r="AY27" i="1"/>
  <c r="CB27" i="1" s="1"/>
  <c r="BA27" i="1"/>
  <c r="AX27" i="1"/>
  <c r="BL27" i="1" s="1"/>
  <c r="BC27" i="1"/>
  <c r="BR27" i="1" s="1"/>
  <c r="AW27" i="1"/>
  <c r="AZ27" i="1"/>
  <c r="BD27" i="1"/>
  <c r="AV27" i="1"/>
  <c r="BA38" i="1"/>
  <c r="AY38" i="1"/>
  <c r="CB38" i="1" s="1"/>
  <c r="AW38" i="1"/>
  <c r="AU38" i="1"/>
  <c r="AX38" i="1"/>
  <c r="BL38" i="1" s="1"/>
  <c r="BB38" i="1"/>
  <c r="CA38" i="1" s="1"/>
  <c r="BC38" i="1"/>
  <c r="BR38" i="1" s="1"/>
  <c r="AT38" i="1"/>
  <c r="AV38" i="1"/>
  <c r="AZ38" i="1"/>
  <c r="BD38" i="1"/>
  <c r="AW19" i="1"/>
  <c r="AY19" i="1"/>
  <c r="CB19" i="1" s="1"/>
  <c r="AV19" i="1"/>
  <c r="AX19" i="1"/>
  <c r="BL19" i="1" s="1"/>
  <c r="AT19" i="1"/>
  <c r="BC19" i="1"/>
  <c r="BR19" i="1" s="1"/>
  <c r="BB19" i="1"/>
  <c r="CA19" i="1" s="1"/>
  <c r="AU19" i="1"/>
  <c r="BA19" i="1"/>
  <c r="AZ19" i="1"/>
  <c r="BD19" i="1"/>
  <c r="BA23" i="1"/>
  <c r="AX23" i="1"/>
  <c r="BL23" i="1" s="1"/>
  <c r="BB23" i="1"/>
  <c r="CA23" i="1" s="1"/>
  <c r="BC23" i="1"/>
  <c r="BR23" i="1" s="1"/>
  <c r="AU23" i="1"/>
  <c r="AT23" i="1"/>
  <c r="AW23" i="1"/>
  <c r="AY23" i="1"/>
  <c r="CB23" i="1" s="1"/>
  <c r="AZ23" i="1"/>
  <c r="BD23" i="1"/>
  <c r="AV23" i="1"/>
  <c r="AX46" i="1"/>
  <c r="BL46" i="1" s="1"/>
  <c r="BC46" i="1"/>
  <c r="BR46" i="1" s="1"/>
  <c r="AW46" i="1"/>
  <c r="AU46" i="1"/>
  <c r="BB46" i="1"/>
  <c r="CA46" i="1" s="1"/>
  <c r="AT46" i="1"/>
  <c r="AY46" i="1"/>
  <c r="CB46" i="1" s="1"/>
  <c r="BA46" i="1"/>
  <c r="AV46" i="1"/>
  <c r="BD46" i="1"/>
  <c r="AZ46" i="1"/>
  <c r="AY16" i="1"/>
  <c r="CB16" i="1" s="1"/>
  <c r="AW16" i="1"/>
  <c r="AT16" i="1"/>
  <c r="BB16" i="1"/>
  <c r="CA16" i="1" s="1"/>
  <c r="BC16" i="1"/>
  <c r="BR16" i="1" s="1"/>
  <c r="AX16" i="1"/>
  <c r="BL16" i="1" s="1"/>
  <c r="AU16" i="1"/>
  <c r="BA16" i="1"/>
  <c r="AV16" i="1"/>
  <c r="BD16" i="1"/>
  <c r="AZ16" i="1"/>
  <c r="AT18" i="1"/>
  <c r="BB18" i="1"/>
  <c r="CA18" i="1" s="1"/>
  <c r="AW18" i="1"/>
  <c r="AX18" i="1"/>
  <c r="BL18" i="1" s="1"/>
  <c r="AU18" i="1"/>
  <c r="BA18" i="1"/>
  <c r="BC18" i="1"/>
  <c r="BR18" i="1" s="1"/>
  <c r="AY18" i="1"/>
  <c r="CB18" i="1" s="1"/>
  <c r="AZ18" i="1"/>
  <c r="BD18" i="1"/>
  <c r="AV18" i="1"/>
  <c r="BA22" i="1"/>
  <c r="AX22" i="1"/>
  <c r="BL22" i="1" s="1"/>
  <c r="AT22" i="1"/>
  <c r="BC22" i="1"/>
  <c r="BR22" i="1" s="1"/>
  <c r="AU22" i="1"/>
  <c r="AW22" i="1"/>
  <c r="AY22" i="1"/>
  <c r="CB22" i="1" s="1"/>
  <c r="BB22" i="1"/>
  <c r="CA22" i="1" s="1"/>
  <c r="AV22" i="1"/>
  <c r="BD22" i="1"/>
  <c r="AZ22" i="1"/>
  <c r="AX7" i="1"/>
  <c r="BL7" i="1" s="1"/>
  <c r="BB7" i="1"/>
  <c r="CA7" i="1" s="1"/>
  <c r="AT7" i="1"/>
  <c r="AY7" i="1"/>
  <c r="CB7" i="1" s="1"/>
  <c r="BC7" i="1"/>
  <c r="BR7" i="1" s="1"/>
  <c r="AW7" i="1"/>
  <c r="AU7" i="1"/>
  <c r="BA7" i="1"/>
  <c r="AV7" i="1"/>
  <c r="BD7" i="1"/>
  <c r="AZ7" i="1"/>
  <c r="BF44" i="1"/>
  <c r="BQ44" i="1"/>
  <c r="BB41" i="1"/>
  <c r="CA41" i="1" s="1"/>
  <c r="AT41" i="1"/>
  <c r="AY41" i="1"/>
  <c r="CB41" i="1" s="1"/>
  <c r="AX41" i="1"/>
  <c r="BL41" i="1" s="1"/>
  <c r="BC41" i="1"/>
  <c r="BR41" i="1" s="1"/>
  <c r="AW41" i="1"/>
  <c r="AU41" i="1"/>
  <c r="BA41" i="1"/>
  <c r="AV41" i="1"/>
  <c r="AZ41" i="1"/>
  <c r="BD41" i="1"/>
  <c r="AX13" i="1"/>
  <c r="BL13" i="1" s="1"/>
  <c r="BB13" i="1"/>
  <c r="CA13" i="1" s="1"/>
  <c r="AW13" i="1"/>
  <c r="AT13" i="1"/>
  <c r="AY13" i="1"/>
  <c r="CB13" i="1" s="1"/>
  <c r="BC13" i="1"/>
  <c r="BR13" i="1" s="1"/>
  <c r="AU13" i="1"/>
  <c r="BA13" i="1"/>
  <c r="AV13" i="1"/>
  <c r="AZ13" i="1"/>
  <c r="BD13" i="1"/>
  <c r="BF42" i="1"/>
  <c r="BQ42" i="1"/>
  <c r="BC30" i="1"/>
  <c r="BR30" i="1" s="1"/>
  <c r="AW30" i="1"/>
  <c r="AU30" i="1"/>
  <c r="BB30" i="1"/>
  <c r="CA30" i="1" s="1"/>
  <c r="AT30" i="1"/>
  <c r="BA30" i="1"/>
  <c r="AY30" i="1"/>
  <c r="CB30" i="1" s="1"/>
  <c r="AX30" i="1"/>
  <c r="BL30" i="1" s="1"/>
  <c r="AU34" i="1"/>
  <c r="BC34" i="1"/>
  <c r="BR34" i="1" s="1"/>
  <c r="BA34" i="1"/>
  <c r="AW34" i="1"/>
  <c r="AX34" i="1"/>
  <c r="BL34" i="1" s="1"/>
  <c r="AT34" i="1"/>
  <c r="BB34" i="1"/>
  <c r="CA34" i="1" s="1"/>
  <c r="AY34" i="1"/>
  <c r="CB34" i="1" s="1"/>
  <c r="BQ39" i="1"/>
  <c r="BF39" i="1"/>
  <c r="BA39" i="1"/>
  <c r="AX39" i="1"/>
  <c r="BL39" i="1" s="1"/>
  <c r="AT39" i="1"/>
  <c r="AY39" i="1"/>
  <c r="CB39" i="1" s="1"/>
  <c r="BB39" i="1"/>
  <c r="CA39" i="1" s="1"/>
  <c r="AU39" i="1"/>
  <c r="AW39" i="1"/>
  <c r="BC39" i="1"/>
  <c r="BR39" i="1" s="1"/>
  <c r="AV49" i="1"/>
  <c r="BC24" i="1"/>
  <c r="BR24" i="1" s="1"/>
  <c r="BA24" i="1"/>
  <c r="AU24" i="1"/>
  <c r="AY24" i="1"/>
  <c r="CB24" i="1" s="1"/>
  <c r="AW24" i="1"/>
  <c r="AT24" i="1"/>
  <c r="AX24" i="1"/>
  <c r="BL24" i="1" s="1"/>
  <c r="BB24" i="1"/>
  <c r="CA24" i="1" s="1"/>
  <c r="AQ31" i="1"/>
  <c r="AQ12" i="1"/>
  <c r="AQ45" i="1"/>
  <c r="BD42" i="1"/>
  <c r="AU15" i="1"/>
  <c r="BC15" i="1"/>
  <c r="BR15" i="1" s="1"/>
  <c r="AT15" i="1"/>
  <c r="AW15" i="1"/>
  <c r="AX15" i="1"/>
  <c r="BL15" i="1" s="1"/>
  <c r="BB15" i="1"/>
  <c r="CA15" i="1" s="1"/>
  <c r="AY15" i="1"/>
  <c r="CB15" i="1" s="1"/>
  <c r="BA15" i="1"/>
  <c r="AQ14" i="1"/>
  <c r="AV30" i="1"/>
  <c r="AQ33" i="1"/>
  <c r="AV15" i="1"/>
  <c r="BQ20" i="1"/>
  <c r="BA9" i="1"/>
  <c r="AX9" i="1"/>
  <c r="BL9" i="1" s="1"/>
  <c r="AY9" i="1"/>
  <c r="CB9" i="1" s="1"/>
  <c r="BB9" i="1"/>
  <c r="CA9" i="1" s="1"/>
  <c r="AU9" i="1"/>
  <c r="AT9" i="1"/>
  <c r="BC9" i="1"/>
  <c r="BR9" i="1" s="1"/>
  <c r="AW9" i="1"/>
  <c r="AZ9" i="1"/>
  <c r="AZ30" i="1"/>
  <c r="AZ15" i="1"/>
  <c r="AQ36" i="1"/>
  <c r="BB5" i="1"/>
  <c r="CA5" i="1" s="1"/>
  <c r="AT5" i="1"/>
  <c r="BA5" i="1"/>
  <c r="BC5" i="1"/>
  <c r="BR5" i="1" s="1"/>
  <c r="AX5" i="1"/>
  <c r="BL5" i="1" s="1"/>
  <c r="BD5" i="1"/>
  <c r="AW5" i="1"/>
  <c r="AY5" i="1"/>
  <c r="CB5" i="1" s="1"/>
  <c r="AU5" i="1"/>
  <c r="AZ5" i="1"/>
  <c r="AZ29" i="1"/>
  <c r="BD34" i="1"/>
  <c r="AU20" i="1"/>
  <c r="BB20" i="1"/>
  <c r="CA20" i="1" s="1"/>
  <c r="BC20" i="1"/>
  <c r="BR20" i="1" s="1"/>
  <c r="BA20" i="1"/>
  <c r="AT20" i="1"/>
  <c r="AW20" i="1"/>
  <c r="AY20" i="1"/>
  <c r="CB20" i="1" s="1"/>
  <c r="AX20" i="1"/>
  <c r="BL20" i="1" s="1"/>
  <c r="AQ26" i="1"/>
  <c r="AV5" i="1"/>
  <c r="BD9" i="1"/>
  <c r="AV20" i="1"/>
  <c r="BF20" i="1" s="1"/>
  <c r="AZ34" i="1"/>
  <c r="BB42" i="1"/>
  <c r="CA42" i="1" s="1"/>
  <c r="AT42" i="1"/>
  <c r="BA42" i="1"/>
  <c r="AY42" i="1"/>
  <c r="CB42" i="1" s="1"/>
  <c r="AW42" i="1"/>
  <c r="AX42" i="1"/>
  <c r="BL42" i="1" s="1"/>
  <c r="BC42" i="1"/>
  <c r="BR42" i="1" s="1"/>
  <c r="AU42" i="1"/>
  <c r="AQ8" i="1"/>
  <c r="AY44" i="1"/>
  <c r="CB44" i="1" s="1"/>
  <c r="AW44" i="1"/>
  <c r="AX44" i="1"/>
  <c r="BL44" i="1" s="1"/>
  <c r="BC44" i="1"/>
  <c r="BR44" i="1" s="1"/>
  <c r="AU44" i="1"/>
  <c r="BA44" i="1"/>
  <c r="AT44" i="1"/>
  <c r="BB44" i="1"/>
  <c r="CA44" i="1" s="1"/>
  <c r="AQ25" i="1"/>
  <c r="AV9" i="1"/>
  <c r="AZ24" i="1"/>
  <c r="AQ17" i="1"/>
  <c r="BB29" i="1"/>
  <c r="CA29" i="1" s="1"/>
  <c r="AT29" i="1"/>
  <c r="AX29" i="1"/>
  <c r="BL29" i="1" s="1"/>
  <c r="AU29" i="1"/>
  <c r="AY29" i="1"/>
  <c r="CB29" i="1" s="1"/>
  <c r="BC29" i="1"/>
  <c r="BR29" i="1" s="1"/>
  <c r="AW29" i="1"/>
  <c r="BA29" i="1"/>
  <c r="BD30" i="1"/>
  <c r="BD24" i="1"/>
  <c r="AY49" i="1"/>
  <c r="CB49" i="1" s="1"/>
  <c r="AX49" i="1"/>
  <c r="BL49" i="1" s="1"/>
  <c r="BA49" i="1"/>
  <c r="AU49" i="1"/>
  <c r="AT49" i="1"/>
  <c r="BB49" i="1"/>
  <c r="CA49" i="1" s="1"/>
  <c r="BC49" i="1"/>
  <c r="BR49" i="1" s="1"/>
  <c r="AW49" i="1"/>
  <c r="AV34" i="1"/>
  <c r="BD39" i="1"/>
  <c r="BC6" i="1"/>
  <c r="BR6" i="1" s="1"/>
  <c r="AY6" i="1"/>
  <c r="CB6" i="1" s="1"/>
  <c r="AW6" i="1"/>
  <c r="AU6" i="1"/>
  <c r="BA6" i="1"/>
  <c r="AV6" i="1"/>
  <c r="BD6" i="1"/>
  <c r="BB6" i="1"/>
  <c r="CA6" i="1" s="1"/>
  <c r="AT6" i="1"/>
  <c r="AX6" i="1"/>
  <c r="BL6" i="1" s="1"/>
  <c r="AZ49" i="1"/>
  <c r="AZ6" i="1"/>
  <c r="AV29" i="1"/>
  <c r="AQ21" i="1"/>
  <c r="AU21" i="1" l="1"/>
  <c r="BC21" i="1"/>
  <c r="BR21" i="1" s="1"/>
  <c r="AX21" i="1"/>
  <c r="BL21" i="1" s="1"/>
  <c r="AW21" i="1"/>
  <c r="AT21" i="1"/>
  <c r="BA21" i="1"/>
  <c r="AY21" i="1"/>
  <c r="CB21" i="1" s="1"/>
  <c r="BB21" i="1"/>
  <c r="CA21" i="1" s="1"/>
  <c r="BD21" i="1"/>
  <c r="AV21" i="1"/>
  <c r="AZ21" i="1"/>
  <c r="BH49" i="1"/>
  <c r="P49" i="1" s="1"/>
  <c r="BZ49" i="1"/>
  <c r="BG29" i="1"/>
  <c r="BE29" i="1"/>
  <c r="O29" i="1" s="1"/>
  <c r="BI29" i="1"/>
  <c r="Q29" i="1" s="1"/>
  <c r="BG15" i="1"/>
  <c r="BE15" i="1"/>
  <c r="O15" i="1" s="1"/>
  <c r="BI15" i="1"/>
  <c r="Q15" i="1" s="1"/>
  <c r="BM24" i="1"/>
  <c r="BP24" i="1" s="1"/>
  <c r="BJ30" i="1"/>
  <c r="R30" i="1" s="1"/>
  <c r="BM13" i="1"/>
  <c r="BP13" i="1" s="1"/>
  <c r="BN13" i="1"/>
  <c r="BJ22" i="1"/>
  <c r="R22" i="1" s="1"/>
  <c r="BQ16" i="1"/>
  <c r="BF16" i="1"/>
  <c r="BI16" i="1"/>
  <c r="Q16" i="1" s="1"/>
  <c r="BE16" i="1"/>
  <c r="O16" i="1" s="1"/>
  <c r="BG16" i="1"/>
  <c r="BI46" i="1"/>
  <c r="Q46" i="1" s="1"/>
  <c r="BG46" i="1"/>
  <c r="BE46" i="1"/>
  <c r="O46" i="1" s="1"/>
  <c r="BQ23" i="1"/>
  <c r="BF23" i="1"/>
  <c r="BM19" i="1"/>
  <c r="BN19" i="1"/>
  <c r="BJ40" i="1"/>
  <c r="R40" i="1" s="1"/>
  <c r="BH28" i="1"/>
  <c r="P28" i="1" s="1"/>
  <c r="BZ28" i="1"/>
  <c r="BN43" i="1"/>
  <c r="BM43" i="1"/>
  <c r="BI37" i="1"/>
  <c r="Q37" i="1" s="1"/>
  <c r="BG37" i="1"/>
  <c r="BE37" i="1"/>
  <c r="O37" i="1" s="1"/>
  <c r="BN10" i="1"/>
  <c r="BM10" i="1"/>
  <c r="BJ44" i="1"/>
  <c r="R44" i="1" s="1"/>
  <c r="BM42" i="1"/>
  <c r="BP42" i="1" s="1"/>
  <c r="BZ5" i="1"/>
  <c r="BH5" i="1"/>
  <c r="P5" i="1" s="1"/>
  <c r="BQ15" i="1"/>
  <c r="BF15" i="1"/>
  <c r="BA14" i="1"/>
  <c r="AY14" i="1"/>
  <c r="CB14" i="1" s="1"/>
  <c r="AW14" i="1"/>
  <c r="AU14" i="1"/>
  <c r="BC14" i="1"/>
  <c r="BR14" i="1" s="1"/>
  <c r="AX14" i="1"/>
  <c r="BL14" i="1" s="1"/>
  <c r="AT14" i="1"/>
  <c r="BB14" i="1"/>
  <c r="CA14" i="1" s="1"/>
  <c r="AZ14" i="1"/>
  <c r="AV14" i="1"/>
  <c r="BD14" i="1"/>
  <c r="BG24" i="1"/>
  <c r="BE24" i="1"/>
  <c r="O24" i="1" s="1"/>
  <c r="BI24" i="1"/>
  <c r="Q24" i="1" s="1"/>
  <c r="BZ39" i="1"/>
  <c r="BH39" i="1"/>
  <c r="P39" i="1" s="1"/>
  <c r="BH30" i="1"/>
  <c r="P30" i="1" s="1"/>
  <c r="BZ30" i="1"/>
  <c r="BN41" i="1"/>
  <c r="BM41" i="1"/>
  <c r="BP7" i="1"/>
  <c r="BM7" i="1"/>
  <c r="BN7" i="1" s="1"/>
  <c r="BH16" i="1"/>
  <c r="P16" i="1" s="1"/>
  <c r="BZ16" i="1"/>
  <c r="BP19" i="1"/>
  <c r="BQ27" i="1"/>
  <c r="BF27" i="1"/>
  <c r="BI27" i="1"/>
  <c r="Q27" i="1" s="1"/>
  <c r="BG27" i="1"/>
  <c r="BE27" i="1"/>
  <c r="O27" i="1" s="1"/>
  <c r="BH11" i="1"/>
  <c r="P11" i="1" s="1"/>
  <c r="BZ11" i="1"/>
  <c r="BN40" i="1"/>
  <c r="BM40" i="1"/>
  <c r="BZ47" i="1"/>
  <c r="BH47" i="1"/>
  <c r="P47" i="1" s="1"/>
  <c r="BJ43" i="1"/>
  <c r="R43" i="1" s="1"/>
  <c r="BQ37" i="1"/>
  <c r="BF37" i="1"/>
  <c r="BM37" i="1"/>
  <c r="BP37" i="1" s="1"/>
  <c r="BI32" i="1"/>
  <c r="Q32" i="1" s="1"/>
  <c r="BG32" i="1"/>
  <c r="BE32" i="1"/>
  <c r="O32" i="1" s="1"/>
  <c r="BG10" i="1"/>
  <c r="BE10" i="1"/>
  <c r="O10" i="1" s="1"/>
  <c r="BI10" i="1"/>
  <c r="Q10" i="1" s="1"/>
  <c r="BC36" i="1"/>
  <c r="BR36" i="1" s="1"/>
  <c r="AU36" i="1"/>
  <c r="AY36" i="1"/>
  <c r="CB36" i="1" s="1"/>
  <c r="BA36" i="1"/>
  <c r="AT36" i="1"/>
  <c r="BB36" i="1"/>
  <c r="CA36" i="1" s="1"/>
  <c r="AX36" i="1"/>
  <c r="BL36" i="1" s="1"/>
  <c r="AW36" i="1"/>
  <c r="AV36" i="1"/>
  <c r="BD36" i="1"/>
  <c r="AZ36" i="1"/>
  <c r="BH42" i="1"/>
  <c r="P42" i="1" s="1"/>
  <c r="BZ42" i="1"/>
  <c r="BN9" i="1"/>
  <c r="BM9" i="1"/>
  <c r="BJ34" i="1"/>
  <c r="R34" i="1" s="1"/>
  <c r="BQ22" i="1"/>
  <c r="BF22" i="1"/>
  <c r="BJ46" i="1"/>
  <c r="R46" i="1" s="1"/>
  <c r="BQ49" i="1"/>
  <c r="BF49" i="1"/>
  <c r="BH6" i="1"/>
  <c r="P6" i="1" s="1"/>
  <c r="BZ6" i="1"/>
  <c r="BI49" i="1"/>
  <c r="Q49" i="1" s="1"/>
  <c r="BG49" i="1"/>
  <c r="BE49" i="1"/>
  <c r="O49" i="1" s="1"/>
  <c r="BZ29" i="1"/>
  <c r="BH29" i="1"/>
  <c r="P29" i="1" s="1"/>
  <c r="BQ24" i="1"/>
  <c r="BF24" i="1"/>
  <c r="BM44" i="1"/>
  <c r="BP44" i="1" s="1"/>
  <c r="BA26" i="1"/>
  <c r="AY26" i="1"/>
  <c r="CB26" i="1" s="1"/>
  <c r="AW26" i="1"/>
  <c r="AZ26" i="1"/>
  <c r="AT26" i="1"/>
  <c r="AX26" i="1"/>
  <c r="BL26" i="1" s="1"/>
  <c r="BB26" i="1"/>
  <c r="CA26" i="1" s="1"/>
  <c r="BC26" i="1"/>
  <c r="BR26" i="1" s="1"/>
  <c r="AU26" i="1"/>
  <c r="AV26" i="1"/>
  <c r="BD26" i="1"/>
  <c r="BJ20" i="1"/>
  <c r="R20" i="1" s="1"/>
  <c r="BM5" i="1"/>
  <c r="BN5" i="1" s="1"/>
  <c r="BQ9" i="1"/>
  <c r="BF9" i="1"/>
  <c r="BM30" i="1"/>
  <c r="BN30" i="1"/>
  <c r="BQ41" i="1"/>
  <c r="BF41" i="1"/>
  <c r="BI41" i="1"/>
  <c r="Q41" i="1" s="1"/>
  <c r="BG41" i="1"/>
  <c r="BE41" i="1"/>
  <c r="O41" i="1" s="1"/>
  <c r="BJ7" i="1"/>
  <c r="R7" i="1" s="1"/>
  <c r="BM22" i="1"/>
  <c r="BP22" i="1" s="1"/>
  <c r="BJ18" i="1"/>
  <c r="R18" i="1" s="1"/>
  <c r="BQ46" i="1"/>
  <c r="BF46" i="1"/>
  <c r="BH46" i="1"/>
  <c r="P46" i="1" s="1"/>
  <c r="BZ46" i="1"/>
  <c r="BG23" i="1"/>
  <c r="BE23" i="1"/>
  <c r="O23" i="1" s="1"/>
  <c r="BI23" i="1"/>
  <c r="Q23" i="1" s="1"/>
  <c r="BH19" i="1"/>
  <c r="P19" i="1" s="1"/>
  <c r="BZ19" i="1"/>
  <c r="BJ38" i="1"/>
  <c r="R38" i="1" s="1"/>
  <c r="BF11" i="1"/>
  <c r="BQ11" i="1"/>
  <c r="BE47" i="1"/>
  <c r="O47" i="1" s="1"/>
  <c r="BI47" i="1"/>
  <c r="Q47" i="1" s="1"/>
  <c r="BG47" i="1"/>
  <c r="BP48" i="1"/>
  <c r="BJ32" i="1"/>
  <c r="R32" i="1" s="1"/>
  <c r="BH10" i="1"/>
  <c r="P10" i="1" s="1"/>
  <c r="BZ10" i="1"/>
  <c r="BQ6" i="1"/>
  <c r="BF6" i="1"/>
  <c r="BH40" i="1"/>
  <c r="P40" i="1" s="1"/>
  <c r="BZ40" i="1"/>
  <c r="BQ48" i="1"/>
  <c r="BF48" i="1"/>
  <c r="BN6" i="1"/>
  <c r="BM6" i="1"/>
  <c r="BP6" i="1" s="1"/>
  <c r="BJ49" i="1"/>
  <c r="R49" i="1" s="1"/>
  <c r="BP9" i="1"/>
  <c r="BH44" i="1"/>
  <c r="P44" i="1" s="1"/>
  <c r="BZ44" i="1"/>
  <c r="BM20" i="1"/>
  <c r="BN20" i="1" s="1"/>
  <c r="BZ9" i="1"/>
  <c r="BH9" i="1"/>
  <c r="P9" i="1" s="1"/>
  <c r="BC45" i="1"/>
  <c r="BR45" i="1" s="1"/>
  <c r="AU45" i="1"/>
  <c r="BB45" i="1"/>
  <c r="CA45" i="1" s="1"/>
  <c r="AT45" i="1"/>
  <c r="AX45" i="1"/>
  <c r="BL45" i="1" s="1"/>
  <c r="AY45" i="1"/>
  <c r="CB45" i="1" s="1"/>
  <c r="AW45" i="1"/>
  <c r="BA45" i="1"/>
  <c r="AZ45" i="1"/>
  <c r="AV45" i="1"/>
  <c r="BD45" i="1"/>
  <c r="BJ24" i="1"/>
  <c r="R24" i="1" s="1"/>
  <c r="BP41" i="1"/>
  <c r="BH7" i="1"/>
  <c r="P7" i="1" s="1"/>
  <c r="BZ7" i="1"/>
  <c r="BN18" i="1"/>
  <c r="BM18" i="1"/>
  <c r="BP18" i="1" s="1"/>
  <c r="BJ16" i="1"/>
  <c r="R16" i="1" s="1"/>
  <c r="BJ23" i="1"/>
  <c r="R23" i="1" s="1"/>
  <c r="BJ19" i="1"/>
  <c r="R19" i="1" s="1"/>
  <c r="BH38" i="1"/>
  <c r="P38" i="1" s="1"/>
  <c r="BZ38" i="1"/>
  <c r="BN27" i="1"/>
  <c r="BM27" i="1"/>
  <c r="BP11" i="1"/>
  <c r="BM11" i="1"/>
  <c r="BN11" i="1" s="1"/>
  <c r="BG40" i="1"/>
  <c r="BE40" i="1"/>
  <c r="O40" i="1" s="1"/>
  <c r="BI40" i="1"/>
  <c r="Q40" i="1" s="1"/>
  <c r="BJ35" i="1"/>
  <c r="R35" i="1" s="1"/>
  <c r="BQ47" i="1"/>
  <c r="BF47" i="1"/>
  <c r="BM47" i="1"/>
  <c r="BP47" i="1" s="1"/>
  <c r="BM28" i="1"/>
  <c r="BN28" i="1"/>
  <c r="BI43" i="1"/>
  <c r="Q43" i="1" s="1"/>
  <c r="BG43" i="1"/>
  <c r="BE43" i="1"/>
  <c r="O43" i="1" s="1"/>
  <c r="BH32" i="1"/>
  <c r="P32" i="1" s="1"/>
  <c r="BZ32" i="1"/>
  <c r="BP20" i="1"/>
  <c r="BJ6" i="1"/>
  <c r="R6" i="1" s="1"/>
  <c r="BP5" i="1"/>
  <c r="BH24" i="1"/>
  <c r="P24" i="1" s="1"/>
  <c r="BZ24" i="1"/>
  <c r="BJ13" i="1"/>
  <c r="R13" i="1" s="1"/>
  <c r="BE22" i="1"/>
  <c r="O22" i="1" s="1"/>
  <c r="BG22" i="1"/>
  <c r="BI22" i="1"/>
  <c r="Q22" i="1" s="1"/>
  <c r="BZ23" i="1"/>
  <c r="BH23" i="1"/>
  <c r="P23" i="1" s="1"/>
  <c r="BH27" i="1"/>
  <c r="P27" i="1" s="1"/>
  <c r="BZ27" i="1"/>
  <c r="BM35" i="1"/>
  <c r="BN35" i="1" s="1"/>
  <c r="BJ48" i="1"/>
  <c r="R48" i="1" s="1"/>
  <c r="BQ32" i="1"/>
  <c r="BF32" i="1"/>
  <c r="BI6" i="1"/>
  <c r="Q6" i="1" s="1"/>
  <c r="BG6" i="1"/>
  <c r="BE6" i="1"/>
  <c r="O6" i="1" s="1"/>
  <c r="AX25" i="1"/>
  <c r="BL25" i="1" s="1"/>
  <c r="AY25" i="1"/>
  <c r="CB25" i="1" s="1"/>
  <c r="AW25" i="1"/>
  <c r="BA25" i="1"/>
  <c r="BB25" i="1"/>
  <c r="CA25" i="1" s="1"/>
  <c r="AU25" i="1"/>
  <c r="BC25" i="1"/>
  <c r="BR25" i="1" s="1"/>
  <c r="AT25" i="1"/>
  <c r="AV25" i="1"/>
  <c r="BD25" i="1"/>
  <c r="AZ25" i="1"/>
  <c r="BE42" i="1"/>
  <c r="O42" i="1" s="1"/>
  <c r="BG42" i="1"/>
  <c r="BI42" i="1"/>
  <c r="Q42" i="1" s="1"/>
  <c r="BQ29" i="1"/>
  <c r="BF29" i="1"/>
  <c r="AY12" i="1"/>
  <c r="CB12" i="1" s="1"/>
  <c r="BB12" i="1"/>
  <c r="CA12" i="1" s="1"/>
  <c r="BA12" i="1"/>
  <c r="AT12" i="1"/>
  <c r="AW12" i="1"/>
  <c r="BC12" i="1"/>
  <c r="BR12" i="1" s="1"/>
  <c r="AZ12" i="1"/>
  <c r="AX12" i="1"/>
  <c r="BL12" i="1" s="1"/>
  <c r="AU12" i="1"/>
  <c r="AV12" i="1"/>
  <c r="BD12" i="1"/>
  <c r="BE39" i="1"/>
  <c r="O39" i="1" s="1"/>
  <c r="BG39" i="1"/>
  <c r="BI39" i="1"/>
  <c r="Q39" i="1" s="1"/>
  <c r="BG34" i="1"/>
  <c r="BE34" i="1"/>
  <c r="O34" i="1" s="1"/>
  <c r="BI34" i="1"/>
  <c r="Q34" i="1" s="1"/>
  <c r="BI13" i="1"/>
  <c r="Q13" i="1" s="1"/>
  <c r="BG13" i="1"/>
  <c r="BE13" i="1"/>
  <c r="O13" i="1" s="1"/>
  <c r="BH18" i="1"/>
  <c r="P18" i="1" s="1"/>
  <c r="BZ18" i="1"/>
  <c r="BM16" i="1"/>
  <c r="BP16" i="1" s="1"/>
  <c r="BP46" i="1"/>
  <c r="BM46" i="1"/>
  <c r="BN46" i="1"/>
  <c r="BF38" i="1"/>
  <c r="BQ38" i="1"/>
  <c r="BQ40" i="1"/>
  <c r="BF40" i="1"/>
  <c r="BI28" i="1"/>
  <c r="Q28" i="1" s="1"/>
  <c r="BG28" i="1"/>
  <c r="BE28" i="1"/>
  <c r="O28" i="1" s="1"/>
  <c r="BH48" i="1"/>
  <c r="P48" i="1" s="1"/>
  <c r="BZ48" i="1"/>
  <c r="BQ43" i="1"/>
  <c r="BF43" i="1"/>
  <c r="BM32" i="1"/>
  <c r="BP32" i="1" s="1"/>
  <c r="BN32" i="1"/>
  <c r="BP10" i="1"/>
  <c r="AT17" i="1"/>
  <c r="BA17" i="1"/>
  <c r="AY17" i="1"/>
  <c r="CB17" i="1" s="1"/>
  <c r="BB17" i="1"/>
  <c r="CA17" i="1" s="1"/>
  <c r="AX17" i="1"/>
  <c r="BL17" i="1" s="1"/>
  <c r="AW17" i="1"/>
  <c r="BC17" i="1"/>
  <c r="BR17" i="1" s="1"/>
  <c r="AU17" i="1"/>
  <c r="AV17" i="1"/>
  <c r="AZ17" i="1"/>
  <c r="BD17" i="1"/>
  <c r="BQ30" i="1"/>
  <c r="BF30" i="1"/>
  <c r="BJ39" i="1"/>
  <c r="R39" i="1" s="1"/>
  <c r="BM38" i="1"/>
  <c r="BP38" i="1" s="1"/>
  <c r="BN38" i="1"/>
  <c r="BQ35" i="1"/>
  <c r="BF35" i="1"/>
  <c r="BM49" i="1"/>
  <c r="BN49" i="1" s="1"/>
  <c r="BJ29" i="1"/>
  <c r="R29" i="1" s="1"/>
  <c r="BC8" i="1"/>
  <c r="BR8" i="1" s="1"/>
  <c r="AW8" i="1"/>
  <c r="AU8" i="1"/>
  <c r="BA8" i="1"/>
  <c r="AX8" i="1"/>
  <c r="BL8" i="1" s="1"/>
  <c r="AY8" i="1"/>
  <c r="CB8" i="1" s="1"/>
  <c r="BB8" i="1"/>
  <c r="CA8" i="1" s="1"/>
  <c r="AZ8" i="1"/>
  <c r="AT8" i="1"/>
  <c r="AV8" i="1"/>
  <c r="BD8" i="1"/>
  <c r="BZ20" i="1"/>
  <c r="BH20" i="1"/>
  <c r="P20" i="1" s="1"/>
  <c r="BQ5" i="1"/>
  <c r="BF5" i="1"/>
  <c r="BG5" i="1"/>
  <c r="BE5" i="1"/>
  <c r="O5" i="1" s="1"/>
  <c r="BI5" i="1"/>
  <c r="Q5" i="1" s="1"/>
  <c r="BE9" i="1"/>
  <c r="O9" i="1" s="1"/>
  <c r="BG9" i="1"/>
  <c r="BI9" i="1"/>
  <c r="Q9" i="1" s="1"/>
  <c r="BP15" i="1"/>
  <c r="BM15" i="1"/>
  <c r="BN15" i="1" s="1"/>
  <c r="BA31" i="1"/>
  <c r="AX31" i="1"/>
  <c r="BL31" i="1" s="1"/>
  <c r="AT31" i="1"/>
  <c r="AU31" i="1"/>
  <c r="BC31" i="1"/>
  <c r="BR31" i="1" s="1"/>
  <c r="AY31" i="1"/>
  <c r="CB31" i="1" s="1"/>
  <c r="BB31" i="1"/>
  <c r="CA31" i="1" s="1"/>
  <c r="AW31" i="1"/>
  <c r="AZ31" i="1"/>
  <c r="AV31" i="1"/>
  <c r="BD31" i="1"/>
  <c r="BM39" i="1"/>
  <c r="BP39" i="1" s="1"/>
  <c r="BN34" i="1"/>
  <c r="BM34" i="1"/>
  <c r="BI30" i="1"/>
  <c r="Q30" i="1" s="1"/>
  <c r="BG30" i="1"/>
  <c r="BE30" i="1"/>
  <c r="O30" i="1" s="1"/>
  <c r="BH13" i="1"/>
  <c r="P13" i="1" s="1"/>
  <c r="BZ13" i="1"/>
  <c r="BJ41" i="1"/>
  <c r="R41" i="1" s="1"/>
  <c r="BP23" i="1"/>
  <c r="BP40" i="1"/>
  <c r="BH35" i="1"/>
  <c r="P35" i="1" s="1"/>
  <c r="BZ35" i="1"/>
  <c r="BF28" i="1"/>
  <c r="BQ28" i="1"/>
  <c r="BJ28" i="1"/>
  <c r="R28" i="1" s="1"/>
  <c r="BM48" i="1"/>
  <c r="BN48" i="1" s="1"/>
  <c r="BP43" i="1"/>
  <c r="BH43" i="1"/>
  <c r="P43" i="1" s="1"/>
  <c r="BZ43" i="1"/>
  <c r="BJ37" i="1"/>
  <c r="R37" i="1" s="1"/>
  <c r="BP30" i="1"/>
  <c r="BJ15" i="1"/>
  <c r="R15" i="1" s="1"/>
  <c r="BF19" i="1"/>
  <c r="BQ19" i="1"/>
  <c r="BI11" i="1"/>
  <c r="Q11" i="1" s="1"/>
  <c r="BE11" i="1"/>
  <c r="O11" i="1" s="1"/>
  <c r="BG11" i="1"/>
  <c r="BH37" i="1"/>
  <c r="P37" i="1" s="1"/>
  <c r="BZ37" i="1"/>
  <c r="BP34" i="1"/>
  <c r="BM29" i="1"/>
  <c r="BP29" i="1" s="1"/>
  <c r="BI44" i="1"/>
  <c r="Q44" i="1" s="1"/>
  <c r="BG44" i="1"/>
  <c r="BE44" i="1"/>
  <c r="O44" i="1" s="1"/>
  <c r="BJ42" i="1"/>
  <c r="R42" i="1" s="1"/>
  <c r="BQ34" i="1"/>
  <c r="BF34" i="1"/>
  <c r="BG20" i="1"/>
  <c r="BE20" i="1"/>
  <c r="O20" i="1" s="1"/>
  <c r="BI20" i="1"/>
  <c r="Q20" i="1" s="1"/>
  <c r="BJ5" i="1"/>
  <c r="R5" i="1" s="1"/>
  <c r="BJ9" i="1"/>
  <c r="R9" i="1" s="1"/>
  <c r="AX33" i="1"/>
  <c r="BL33" i="1" s="1"/>
  <c r="AY33" i="1"/>
  <c r="CB33" i="1" s="1"/>
  <c r="BB33" i="1"/>
  <c r="CA33" i="1" s="1"/>
  <c r="AU33" i="1"/>
  <c r="AT33" i="1"/>
  <c r="BC33" i="1"/>
  <c r="BR33" i="1" s="1"/>
  <c r="AW33" i="1"/>
  <c r="BA33" i="1"/>
  <c r="AV33" i="1"/>
  <c r="BD33" i="1"/>
  <c r="AZ33" i="1"/>
  <c r="BZ15" i="1"/>
  <c r="BH15" i="1"/>
  <c r="P15" i="1" s="1"/>
  <c r="BP49" i="1"/>
  <c r="BH34" i="1"/>
  <c r="P34" i="1" s="1"/>
  <c r="BZ34" i="1"/>
  <c r="BQ13" i="1"/>
  <c r="BF13" i="1"/>
  <c r="BH41" i="1"/>
  <c r="P41" i="1" s="1"/>
  <c r="BZ41" i="1"/>
  <c r="BF7" i="1"/>
  <c r="BQ7" i="1"/>
  <c r="BE7" i="1"/>
  <c r="O7" i="1" s="1"/>
  <c r="BI7" i="1"/>
  <c r="Q7" i="1" s="1"/>
  <c r="BG7" i="1"/>
  <c r="BZ22" i="1"/>
  <c r="BH22" i="1"/>
  <c r="P22" i="1" s="1"/>
  <c r="BQ18" i="1"/>
  <c r="BF18" i="1"/>
  <c r="BI18" i="1"/>
  <c r="Q18" i="1" s="1"/>
  <c r="BG18" i="1"/>
  <c r="BE18" i="1"/>
  <c r="O18" i="1" s="1"/>
  <c r="BM23" i="1"/>
  <c r="BN23" i="1" s="1"/>
  <c r="BI19" i="1"/>
  <c r="Q19" i="1" s="1"/>
  <c r="BG19" i="1"/>
  <c r="BE19" i="1"/>
  <c r="O19" i="1" s="1"/>
  <c r="BI38" i="1"/>
  <c r="Q38" i="1" s="1"/>
  <c r="BG38" i="1"/>
  <c r="BE38" i="1"/>
  <c r="O38" i="1" s="1"/>
  <c r="BP27" i="1"/>
  <c r="BJ27" i="1"/>
  <c r="R27" i="1" s="1"/>
  <c r="BJ11" i="1"/>
  <c r="R11" i="1" s="1"/>
  <c r="BI35" i="1"/>
  <c r="Q35" i="1" s="1"/>
  <c r="BG35" i="1"/>
  <c r="BE35" i="1"/>
  <c r="O35" i="1" s="1"/>
  <c r="BJ47" i="1"/>
  <c r="R47" i="1" s="1"/>
  <c r="BP28" i="1"/>
  <c r="BG48" i="1"/>
  <c r="BE48" i="1"/>
  <c r="O48" i="1" s="1"/>
  <c r="BI48" i="1"/>
  <c r="Q48" i="1" s="1"/>
  <c r="BQ10" i="1"/>
  <c r="BF10" i="1"/>
  <c r="BJ10" i="1"/>
  <c r="R10" i="1" s="1"/>
  <c r="BW29" i="1" l="1"/>
  <c r="BV29" i="1"/>
  <c r="BV38" i="1"/>
  <c r="BW38" i="1"/>
  <c r="BW16" i="1"/>
  <c r="BV16" i="1"/>
  <c r="BV13" i="1"/>
  <c r="BW13" i="1"/>
  <c r="BW37" i="1"/>
  <c r="BV37" i="1"/>
  <c r="BV32" i="1"/>
  <c r="BW32" i="1"/>
  <c r="BW47" i="1"/>
  <c r="BV47" i="1"/>
  <c r="BW18" i="1"/>
  <c r="BV18" i="1"/>
  <c r="BW6" i="1"/>
  <c r="BV6" i="1"/>
  <c r="BW22" i="1"/>
  <c r="BV22" i="1"/>
  <c r="BS7" i="1"/>
  <c r="BV30" i="1"/>
  <c r="BW30" i="1"/>
  <c r="BW23" i="1"/>
  <c r="BV23" i="1"/>
  <c r="BZ31" i="1"/>
  <c r="BH31" i="1"/>
  <c r="P31" i="1" s="1"/>
  <c r="BZ8" i="1"/>
  <c r="BH8" i="1"/>
  <c r="P8" i="1" s="1"/>
  <c r="BE17" i="1"/>
  <c r="O17" i="1" s="1"/>
  <c r="BI17" i="1"/>
  <c r="Q17" i="1" s="1"/>
  <c r="BG17" i="1"/>
  <c r="BF12" i="1"/>
  <c r="BQ12" i="1"/>
  <c r="BI25" i="1"/>
  <c r="Q25" i="1" s="1"/>
  <c r="BG25" i="1"/>
  <c r="BE25" i="1"/>
  <c r="O25" i="1" s="1"/>
  <c r="BG45" i="1"/>
  <c r="BE45" i="1"/>
  <c r="O45" i="1" s="1"/>
  <c r="BI45" i="1"/>
  <c r="Q45" i="1" s="1"/>
  <c r="CG44" i="1"/>
  <c r="CF44" i="1"/>
  <c r="BS23" i="1"/>
  <c r="BE26" i="1"/>
  <c r="O26" i="1" s="1"/>
  <c r="BI26" i="1"/>
  <c r="Q26" i="1" s="1"/>
  <c r="BG26" i="1"/>
  <c r="BH36" i="1"/>
  <c r="P36" i="1" s="1"/>
  <c r="BZ36" i="1"/>
  <c r="BP35" i="1"/>
  <c r="BW7" i="1"/>
  <c r="BV7" i="1"/>
  <c r="BM14" i="1"/>
  <c r="BN14" i="1" s="1"/>
  <c r="BW24" i="1"/>
  <c r="BV24" i="1"/>
  <c r="BM33" i="1"/>
  <c r="BP33" i="1" s="1"/>
  <c r="BS20" i="1"/>
  <c r="BG8" i="1"/>
  <c r="BE8" i="1"/>
  <c r="O8" i="1" s="1"/>
  <c r="BI8" i="1"/>
  <c r="Q8" i="1" s="1"/>
  <c r="BJ17" i="1"/>
  <c r="R17" i="1" s="1"/>
  <c r="BW10" i="1"/>
  <c r="BS10" i="1" s="1"/>
  <c r="BV10" i="1"/>
  <c r="BS6" i="1"/>
  <c r="BW20" i="1"/>
  <c r="BV20" i="1"/>
  <c r="CG38" i="1"/>
  <c r="CF38" i="1"/>
  <c r="CG40" i="1"/>
  <c r="CF40" i="1"/>
  <c r="BN22" i="1"/>
  <c r="BF26" i="1"/>
  <c r="BQ26" i="1"/>
  <c r="BM36" i="1"/>
  <c r="BN36" i="1" s="1"/>
  <c r="BN37" i="1"/>
  <c r="CG5" i="1"/>
  <c r="CF5" i="1"/>
  <c r="BN24" i="1"/>
  <c r="BS29" i="1"/>
  <c r="BQ8" i="1"/>
  <c r="BF8" i="1"/>
  <c r="BZ14" i="1"/>
  <c r="BH14" i="1"/>
  <c r="P14" i="1" s="1"/>
  <c r="BS18" i="1"/>
  <c r="BV46" i="1"/>
  <c r="BW46" i="1"/>
  <c r="CG32" i="1"/>
  <c r="CF32" i="1"/>
  <c r="BP45" i="1"/>
  <c r="BW48" i="1"/>
  <c r="BV48" i="1"/>
  <c r="BW42" i="1"/>
  <c r="BV42" i="1"/>
  <c r="CG43" i="1"/>
  <c r="CF43" i="1"/>
  <c r="CG13" i="1"/>
  <c r="CF13" i="1"/>
  <c r="BE36" i="1"/>
  <c r="O36" i="1" s="1"/>
  <c r="BG36" i="1"/>
  <c r="BI36" i="1"/>
  <c r="Q36" i="1" s="1"/>
  <c r="CF11" i="1"/>
  <c r="CG11" i="1"/>
  <c r="BN42" i="1"/>
  <c r="BS37" i="1"/>
  <c r="BW49" i="1"/>
  <c r="BV49" i="1"/>
  <c r="BW34" i="1"/>
  <c r="BV34" i="1"/>
  <c r="CF35" i="1"/>
  <c r="CG35" i="1"/>
  <c r="BN39" i="1"/>
  <c r="BJ31" i="1"/>
  <c r="R31" i="1" s="1"/>
  <c r="BM17" i="1"/>
  <c r="BN17" i="1" s="1"/>
  <c r="BN16" i="1"/>
  <c r="CG24" i="1"/>
  <c r="CF24" i="1"/>
  <c r="CF7" i="1"/>
  <c r="CG7" i="1"/>
  <c r="CC7" i="1" s="1"/>
  <c r="CG19" i="1"/>
  <c r="CF19" i="1"/>
  <c r="BJ26" i="1"/>
  <c r="R26" i="1" s="1"/>
  <c r="CF16" i="1"/>
  <c r="CG16" i="1"/>
  <c r="BP14" i="1"/>
  <c r="BS15" i="1"/>
  <c r="BH21" i="1"/>
  <c r="P21" i="1" s="1"/>
  <c r="BZ21" i="1"/>
  <c r="CG34" i="1"/>
  <c r="CF34" i="1"/>
  <c r="BH12" i="1"/>
  <c r="P12" i="1" s="1"/>
  <c r="BZ12" i="1"/>
  <c r="CG27" i="1"/>
  <c r="CF27" i="1"/>
  <c r="CG46" i="1"/>
  <c r="CC46" i="1" s="1"/>
  <c r="CF46" i="1"/>
  <c r="BJ14" i="1"/>
  <c r="R14" i="1" s="1"/>
  <c r="CF49" i="1"/>
  <c r="CG49" i="1"/>
  <c r="BN29" i="1"/>
  <c r="CC40" i="1"/>
  <c r="CC47" i="1"/>
  <c r="BS47" i="1"/>
  <c r="BP26" i="1"/>
  <c r="CG42" i="1"/>
  <c r="CF42" i="1"/>
  <c r="BV19" i="1"/>
  <c r="BW19" i="1"/>
  <c r="BI21" i="1"/>
  <c r="Q21" i="1" s="1"/>
  <c r="BG21" i="1"/>
  <c r="BE21" i="1"/>
  <c r="O21" i="1" s="1"/>
  <c r="BW27" i="1"/>
  <c r="BV27" i="1"/>
  <c r="BE33" i="1"/>
  <c r="O33" i="1" s="1"/>
  <c r="BI33" i="1"/>
  <c r="Q33" i="1" s="1"/>
  <c r="BG33" i="1"/>
  <c r="CG37" i="1"/>
  <c r="CC37" i="1" s="1"/>
  <c r="CF37" i="1"/>
  <c r="BW43" i="1"/>
  <c r="BV43" i="1"/>
  <c r="BE31" i="1"/>
  <c r="O31" i="1" s="1"/>
  <c r="BI31" i="1"/>
  <c r="Q31" i="1" s="1"/>
  <c r="BG31" i="1"/>
  <c r="BM8" i="1"/>
  <c r="BP8" i="1" s="1"/>
  <c r="CG18" i="1"/>
  <c r="CC18" i="1" s="1"/>
  <c r="CF18" i="1"/>
  <c r="BQ25" i="1"/>
  <c r="BF25" i="1"/>
  <c r="BH25" i="1"/>
  <c r="P25" i="1" s="1"/>
  <c r="BZ25" i="1"/>
  <c r="CF23" i="1"/>
  <c r="CG23" i="1"/>
  <c r="BZ45" i="1"/>
  <c r="BH45" i="1"/>
  <c r="P45" i="1" s="1"/>
  <c r="CF9" i="1"/>
  <c r="CG9" i="1"/>
  <c r="CG10" i="1"/>
  <c r="CC10" i="1" s="1"/>
  <c r="CF10" i="1"/>
  <c r="BN44" i="1"/>
  <c r="BF36" i="1"/>
  <c r="BQ36" i="1"/>
  <c r="CC32" i="1"/>
  <c r="BS32" i="1"/>
  <c r="BF14" i="1"/>
  <c r="BQ14" i="1"/>
  <c r="BQ21" i="1"/>
  <c r="BF21" i="1"/>
  <c r="BM21" i="1"/>
  <c r="BN21" i="1"/>
  <c r="BV28" i="1"/>
  <c r="BW28" i="1"/>
  <c r="BS28" i="1" s="1"/>
  <c r="BJ25" i="1"/>
  <c r="R25" i="1" s="1"/>
  <c r="BH26" i="1"/>
  <c r="P26" i="1" s="1"/>
  <c r="BZ26" i="1"/>
  <c r="BZ33" i="1"/>
  <c r="BH33" i="1"/>
  <c r="P33" i="1" s="1"/>
  <c r="BE12" i="1"/>
  <c r="O12" i="1" s="1"/>
  <c r="BI12" i="1"/>
  <c r="Q12" i="1" s="1"/>
  <c r="BG12" i="1"/>
  <c r="CC35" i="1"/>
  <c r="CF41" i="1"/>
  <c r="CG41" i="1"/>
  <c r="CG15" i="1"/>
  <c r="CC15" i="1" s="1"/>
  <c r="CF15" i="1"/>
  <c r="BJ33" i="1"/>
  <c r="R33" i="1" s="1"/>
  <c r="BW40" i="1"/>
  <c r="BV40" i="1"/>
  <c r="BS30" i="1"/>
  <c r="BM31" i="1"/>
  <c r="BP31" i="1" s="1"/>
  <c r="CG20" i="1"/>
  <c r="CF20" i="1"/>
  <c r="CG48" i="1"/>
  <c r="CF48" i="1"/>
  <c r="BJ12" i="1"/>
  <c r="R12" i="1" s="1"/>
  <c r="BW5" i="1"/>
  <c r="BV5" i="1"/>
  <c r="BS43" i="1"/>
  <c r="CC43" i="1"/>
  <c r="BW11" i="1"/>
  <c r="BV11" i="1"/>
  <c r="BW41" i="1"/>
  <c r="BV41" i="1"/>
  <c r="BV44" i="1"/>
  <c r="BW44" i="1"/>
  <c r="BJ36" i="1"/>
  <c r="R36" i="1" s="1"/>
  <c r="CF39" i="1"/>
  <c r="CG39" i="1"/>
  <c r="CC39" i="1" s="1"/>
  <c r="BP21" i="1"/>
  <c r="BW15" i="1"/>
  <c r="BV15" i="1"/>
  <c r="BS13" i="1"/>
  <c r="BJ45" i="1"/>
  <c r="R45" i="1" s="1"/>
  <c r="BW9" i="1"/>
  <c r="BV9" i="1"/>
  <c r="CG29" i="1"/>
  <c r="CF29" i="1"/>
  <c r="CC24" i="1"/>
  <c r="CC19" i="1"/>
  <c r="BW39" i="1"/>
  <c r="BV39" i="1"/>
  <c r="BH17" i="1"/>
  <c r="P17" i="1" s="1"/>
  <c r="BZ17" i="1"/>
  <c r="BN47" i="1"/>
  <c r="BQ45" i="1"/>
  <c r="BF45" i="1"/>
  <c r="CG30" i="1"/>
  <c r="CF30" i="1"/>
  <c r="CC38" i="1"/>
  <c r="BS38" i="1"/>
  <c r="CF22" i="1"/>
  <c r="CG22" i="1"/>
  <c r="BQ33" i="1"/>
  <c r="BF33" i="1"/>
  <c r="CC44" i="1"/>
  <c r="BS44" i="1"/>
  <c r="CC11" i="1"/>
  <c r="BQ31" i="1"/>
  <c r="BF31" i="1"/>
  <c r="BJ8" i="1"/>
  <c r="R8" i="1" s="1"/>
  <c r="BF17" i="1"/>
  <c r="BQ17" i="1"/>
  <c r="CC34" i="1"/>
  <c r="BN12" i="1"/>
  <c r="BM12" i="1"/>
  <c r="BP12" i="1" s="1"/>
  <c r="BM25" i="1"/>
  <c r="BP25" i="1" s="1"/>
  <c r="CC22" i="1"/>
  <c r="BS22" i="1"/>
  <c r="BM45" i="1"/>
  <c r="BN45" i="1" s="1"/>
  <c r="BM26" i="1"/>
  <c r="BN26" i="1" s="1"/>
  <c r="CF6" i="1"/>
  <c r="CG6" i="1"/>
  <c r="CC6" i="1" s="1"/>
  <c r="BP36" i="1"/>
  <c r="CF47" i="1"/>
  <c r="CG47" i="1"/>
  <c r="BS27" i="1"/>
  <c r="BI14" i="1"/>
  <c r="Q14" i="1" s="1"/>
  <c r="BG14" i="1"/>
  <c r="BE14" i="1"/>
  <c r="O14" i="1" s="1"/>
  <c r="CG28" i="1"/>
  <c r="CF28" i="1"/>
  <c r="BJ21" i="1"/>
  <c r="R21" i="1" s="1"/>
  <c r="BW25" i="1" l="1"/>
  <c r="BV25" i="1"/>
  <c r="BW31" i="1"/>
  <c r="BV31" i="1"/>
  <c r="BW33" i="1"/>
  <c r="BV33" i="1"/>
  <c r="CH6" i="1"/>
  <c r="CE46" i="1"/>
  <c r="CJ10" i="1"/>
  <c r="CL10" i="1" s="1"/>
  <c r="BW12" i="1"/>
  <c r="BV12" i="1"/>
  <c r="CE40" i="1"/>
  <c r="BW8" i="1"/>
  <c r="BV8" i="1"/>
  <c r="CH11" i="1"/>
  <c r="BW26" i="1"/>
  <c r="BV26" i="1"/>
  <c r="CD27" i="1"/>
  <c r="CJ15" i="1"/>
  <c r="CL15" i="1" s="1"/>
  <c r="BX15" i="1"/>
  <c r="CD11" i="1"/>
  <c r="CD13" i="1"/>
  <c r="CG14" i="1"/>
  <c r="CC14" i="1" s="1"/>
  <c r="CF14" i="1"/>
  <c r="CJ7" i="1"/>
  <c r="CL7" i="1" s="1"/>
  <c r="CJ44" i="1"/>
  <c r="CL44" i="1" s="1"/>
  <c r="CH38" i="1"/>
  <c r="CC13" i="1"/>
  <c r="CF33" i="1"/>
  <c r="CG33" i="1"/>
  <c r="CJ32" i="1"/>
  <c r="CL32" i="1" s="1"/>
  <c r="CJ47" i="1"/>
  <c r="CL47" i="1" s="1"/>
  <c r="CG12" i="1"/>
  <c r="CF12" i="1"/>
  <c r="BT20" i="1"/>
  <c r="CC20" i="1"/>
  <c r="CD20" i="1" s="1"/>
  <c r="BT7" i="1"/>
  <c r="BX23" i="1"/>
  <c r="BS45" i="1"/>
  <c r="CG31" i="1"/>
  <c r="CF31" i="1"/>
  <c r="BT18" i="1"/>
  <c r="CC27" i="1"/>
  <c r="BN25" i="1"/>
  <c r="BT11" i="1"/>
  <c r="CK11" i="1" s="1"/>
  <c r="CM11" i="1" s="1"/>
  <c r="BN31" i="1"/>
  <c r="CF25" i="1"/>
  <c r="CG25" i="1"/>
  <c r="BT43" i="1"/>
  <c r="BS40" i="1"/>
  <c r="CD19" i="1"/>
  <c r="CE19" i="1" s="1"/>
  <c r="CE35" i="1"/>
  <c r="CC36" i="1"/>
  <c r="CD43" i="1"/>
  <c r="CE43" i="1" s="1"/>
  <c r="CD40" i="1"/>
  <c r="BS46" i="1"/>
  <c r="CG36" i="1"/>
  <c r="CF36" i="1"/>
  <c r="BS25" i="1"/>
  <c r="BU23" i="1"/>
  <c r="BU47" i="1"/>
  <c r="BT37" i="1"/>
  <c r="BW45" i="1"/>
  <c r="BV45" i="1"/>
  <c r="BT10" i="1"/>
  <c r="CK10" i="1" s="1"/>
  <c r="CM10" i="1" s="1"/>
  <c r="BX20" i="1"/>
  <c r="CJ20" i="1"/>
  <c r="CL20" i="1" s="1"/>
  <c r="BW35" i="1"/>
  <c r="BV35" i="1"/>
  <c r="CC23" i="1"/>
  <c r="CJ27" i="1"/>
  <c r="CL27" i="1" s="1"/>
  <c r="BT44" i="1"/>
  <c r="BX44" i="1" s="1"/>
  <c r="BN8" i="1"/>
  <c r="CH40" i="1"/>
  <c r="CD35" i="1"/>
  <c r="CH35" i="1" s="1"/>
  <c r="CE32" i="1"/>
  <c r="CJ18" i="1"/>
  <c r="CL18" i="1" s="1"/>
  <c r="BX18" i="1"/>
  <c r="BS39" i="1"/>
  <c r="BN33" i="1"/>
  <c r="CD44" i="1"/>
  <c r="CH44" i="1" s="1"/>
  <c r="BP17" i="1"/>
  <c r="BT23" i="1"/>
  <c r="BT22" i="1"/>
  <c r="CK22" i="1" s="1"/>
  <c r="CM22" i="1" s="1"/>
  <c r="BT13" i="1"/>
  <c r="CK13" i="1" s="1"/>
  <c r="CM13" i="1" s="1"/>
  <c r="CJ22" i="1"/>
  <c r="CL22" i="1" s="1"/>
  <c r="BX22" i="1"/>
  <c r="CG17" i="1"/>
  <c r="CF17" i="1"/>
  <c r="CJ13" i="1"/>
  <c r="CL13" i="1" s="1"/>
  <c r="BX13" i="1"/>
  <c r="CD10" i="1"/>
  <c r="CH10" i="1" s="1"/>
  <c r="BT38" i="1"/>
  <c r="CK38" i="1" s="1"/>
  <c r="CM38" i="1" s="1"/>
  <c r="CD47" i="1"/>
  <c r="CE47" i="1" s="1"/>
  <c r="CD22" i="1"/>
  <c r="CE22" i="1" s="1"/>
  <c r="BS19" i="1"/>
  <c r="BT19" i="1" s="1"/>
  <c r="CK19" i="1" s="1"/>
  <c r="CM19" i="1" s="1"/>
  <c r="BT15" i="1"/>
  <c r="BU15" i="1" s="1"/>
  <c r="CJ30" i="1"/>
  <c r="CL30" i="1" s="1"/>
  <c r="CC12" i="1"/>
  <c r="BS12" i="1"/>
  <c r="BT27" i="1"/>
  <c r="BU27" i="1" s="1"/>
  <c r="CD46" i="1"/>
  <c r="CH46" i="1" s="1"/>
  <c r="CD34" i="1"/>
  <c r="CH34" i="1" s="1"/>
  <c r="CJ37" i="1"/>
  <c r="CL37" i="1" s="1"/>
  <c r="BX37" i="1"/>
  <c r="CD32" i="1"/>
  <c r="CH32" i="1" s="1"/>
  <c r="BS16" i="1"/>
  <c r="BT16" i="1" s="1"/>
  <c r="CC29" i="1"/>
  <c r="CD29" i="1" s="1"/>
  <c r="CD38" i="1"/>
  <c r="BS26" i="1"/>
  <c r="CE44" i="1"/>
  <c r="BT30" i="1"/>
  <c r="BT47" i="1"/>
  <c r="BX47" i="1" s="1"/>
  <c r="BW36" i="1"/>
  <c r="BS36" i="1" s="1"/>
  <c r="BV36" i="1"/>
  <c r="CD6" i="1"/>
  <c r="CE6" i="1" s="1"/>
  <c r="CD24" i="1"/>
  <c r="CE24" i="1" s="1"/>
  <c r="CH19" i="1"/>
  <c r="BT9" i="1"/>
  <c r="BV21" i="1"/>
  <c r="BW21" i="1"/>
  <c r="CJ43" i="1"/>
  <c r="CL43" i="1" s="1"/>
  <c r="BX43" i="1"/>
  <c r="CD48" i="1"/>
  <c r="CC30" i="1"/>
  <c r="CD15" i="1"/>
  <c r="CH15" i="1" s="1"/>
  <c r="BS5" i="1"/>
  <c r="BT5" i="1" s="1"/>
  <c r="CK5" i="1" s="1"/>
  <c r="CM5" i="1" s="1"/>
  <c r="BS41" i="1"/>
  <c r="CD37" i="1"/>
  <c r="CH37" i="1" s="1"/>
  <c r="CG21" i="1"/>
  <c r="CF21" i="1"/>
  <c r="BS49" i="1"/>
  <c r="CD7" i="1"/>
  <c r="CH7" i="1" s="1"/>
  <c r="BS9" i="1"/>
  <c r="BS42" i="1"/>
  <c r="CC16" i="1"/>
  <c r="BX29" i="1"/>
  <c r="CJ29" i="1"/>
  <c r="CL29" i="1" s="1"/>
  <c r="CE38" i="1"/>
  <c r="BS48" i="1"/>
  <c r="CF8" i="1"/>
  <c r="CG8" i="1"/>
  <c r="BU13" i="1"/>
  <c r="BS14" i="1"/>
  <c r="CJ38" i="1"/>
  <c r="CL38" i="1" s="1"/>
  <c r="BT28" i="1"/>
  <c r="BU28" i="1" s="1"/>
  <c r="CG26" i="1"/>
  <c r="CC26" i="1" s="1"/>
  <c r="CF26" i="1"/>
  <c r="CD18" i="1"/>
  <c r="CH18" i="1" s="1"/>
  <c r="BV14" i="1"/>
  <c r="BW14" i="1"/>
  <c r="CJ6" i="1"/>
  <c r="CL6" i="1" s="1"/>
  <c r="BS34" i="1"/>
  <c r="BT34" i="1" s="1"/>
  <c r="CK34" i="1" s="1"/>
  <c r="CM34" i="1" s="1"/>
  <c r="BS11" i="1"/>
  <c r="BS24" i="1"/>
  <c r="CD39" i="1"/>
  <c r="CH39" i="1" s="1"/>
  <c r="CC5" i="1"/>
  <c r="CD5" i="1" s="1"/>
  <c r="CC41" i="1"/>
  <c r="CG45" i="1"/>
  <c r="CC45" i="1" s="1"/>
  <c r="CF45" i="1"/>
  <c r="CC33" i="1"/>
  <c r="BS33" i="1"/>
  <c r="BS21" i="1"/>
  <c r="CC49" i="1"/>
  <c r="CC9" i="1"/>
  <c r="CE11" i="1"/>
  <c r="CC42" i="1"/>
  <c r="BU20" i="1"/>
  <c r="CC28" i="1"/>
  <c r="CD28" i="1" s="1"/>
  <c r="CC8" i="1"/>
  <c r="CC48" i="1"/>
  <c r="BU7" i="1"/>
  <c r="BT6" i="1"/>
  <c r="CK6" i="1" s="1"/>
  <c r="CM6" i="1" s="1"/>
  <c r="BT32" i="1"/>
  <c r="CK32" i="1" s="1"/>
  <c r="CM32" i="1" s="1"/>
  <c r="BT29" i="1"/>
  <c r="BU29" i="1" s="1"/>
  <c r="CH26" i="1" l="1"/>
  <c r="CJ36" i="1"/>
  <c r="CL36" i="1" s="1"/>
  <c r="CJ33" i="1"/>
  <c r="CL33" i="1" s="1"/>
  <c r="CJ24" i="1"/>
  <c r="CL24" i="1" s="1"/>
  <c r="BX24" i="1"/>
  <c r="CH47" i="1"/>
  <c r="CJ14" i="1"/>
  <c r="CL14" i="1" s="1"/>
  <c r="CJ48" i="1"/>
  <c r="CL48" i="1" s="1"/>
  <c r="BX48" i="1"/>
  <c r="CK30" i="1"/>
  <c r="CM30" i="1" s="1"/>
  <c r="BW17" i="1"/>
  <c r="BV17" i="1"/>
  <c r="CK37" i="1"/>
  <c r="CM37" i="1" s="1"/>
  <c r="BU37" i="1"/>
  <c r="CJ46" i="1"/>
  <c r="CL46" i="1" s="1"/>
  <c r="BU46" i="1"/>
  <c r="CJ40" i="1"/>
  <c r="CL40" i="1" s="1"/>
  <c r="BT46" i="1"/>
  <c r="CK46" i="1" s="1"/>
  <c r="CM46" i="1" s="1"/>
  <c r="CH24" i="1"/>
  <c r="CE7" i="1"/>
  <c r="CJ11" i="1"/>
  <c r="CL11" i="1" s="1"/>
  <c r="BX11" i="1"/>
  <c r="BU11" i="1"/>
  <c r="CJ49" i="1"/>
  <c r="CL49" i="1" s="1"/>
  <c r="BX49" i="1"/>
  <c r="CH30" i="1"/>
  <c r="BX30" i="1"/>
  <c r="CK43" i="1"/>
  <c r="CM43" i="1" s="1"/>
  <c r="BU43" i="1"/>
  <c r="BT48" i="1"/>
  <c r="CK48" i="1" s="1"/>
  <c r="CM48" i="1" s="1"/>
  <c r="CD33" i="1"/>
  <c r="CE33" i="1" s="1"/>
  <c r="BT12" i="1"/>
  <c r="BX26" i="1"/>
  <c r="CJ26" i="1"/>
  <c r="CL26" i="1" s="1"/>
  <c r="CD25" i="1"/>
  <c r="CE15" i="1"/>
  <c r="CH48" i="1"/>
  <c r="CE48" i="1"/>
  <c r="CH49" i="1"/>
  <c r="CE49" i="1"/>
  <c r="BX6" i="1"/>
  <c r="BU32" i="1"/>
  <c r="CD21" i="1"/>
  <c r="CH43" i="1"/>
  <c r="CJ39" i="1"/>
  <c r="CL39" i="1" s="1"/>
  <c r="CK44" i="1"/>
  <c r="CM44" i="1" s="1"/>
  <c r="BT35" i="1"/>
  <c r="CK35" i="1" s="1"/>
  <c r="CM35" i="1" s="1"/>
  <c r="BS35" i="1"/>
  <c r="BT45" i="1"/>
  <c r="CK45" i="1" s="1"/>
  <c r="CM45" i="1" s="1"/>
  <c r="CH27" i="1"/>
  <c r="CE27" i="1"/>
  <c r="CH22" i="1"/>
  <c r="BU26" i="1"/>
  <c r="CE37" i="1"/>
  <c r="BU38" i="1"/>
  <c r="BS8" i="1"/>
  <c r="BT8" i="1" s="1"/>
  <c r="CK8" i="1" s="1"/>
  <c r="CM8" i="1" s="1"/>
  <c r="CD49" i="1"/>
  <c r="CD45" i="1"/>
  <c r="CH45" i="1" s="1"/>
  <c r="CD26" i="1"/>
  <c r="CE26" i="1" s="1"/>
  <c r="BU30" i="1"/>
  <c r="CK27" i="1"/>
  <c r="CM27" i="1" s="1"/>
  <c r="BU44" i="1"/>
  <c r="BT49" i="1"/>
  <c r="CK49" i="1" s="1"/>
  <c r="CM49" i="1" s="1"/>
  <c r="CC25" i="1"/>
  <c r="CJ23" i="1"/>
  <c r="CL23" i="1" s="1"/>
  <c r="CD12" i="1"/>
  <c r="CE12" i="1" s="1"/>
  <c r="BT40" i="1"/>
  <c r="CK40" i="1" s="1"/>
  <c r="CM40" i="1" s="1"/>
  <c r="CE39" i="1"/>
  <c r="CE34" i="1"/>
  <c r="BT33" i="1"/>
  <c r="BX33" i="1" s="1"/>
  <c r="CD14" i="1"/>
  <c r="CH14" i="1" s="1"/>
  <c r="BT31" i="1"/>
  <c r="CD42" i="1"/>
  <c r="CH42" i="1" s="1"/>
  <c r="BT14" i="1"/>
  <c r="CK28" i="1"/>
  <c r="CM28" i="1" s="1"/>
  <c r="CD8" i="1"/>
  <c r="CE8" i="1" s="1"/>
  <c r="BX42" i="1"/>
  <c r="CJ42" i="1"/>
  <c r="CL42" i="1" s="1"/>
  <c r="BU42" i="1"/>
  <c r="BT21" i="1"/>
  <c r="CH29" i="1"/>
  <c r="CE29" i="1"/>
  <c r="BS31" i="1"/>
  <c r="CK15" i="1"/>
  <c r="CM15" i="1" s="1"/>
  <c r="BT39" i="1"/>
  <c r="CK39" i="1" s="1"/>
  <c r="CM39" i="1" s="1"/>
  <c r="BT24" i="1"/>
  <c r="CK24" i="1" s="1"/>
  <c r="CM24" i="1" s="1"/>
  <c r="CD9" i="1"/>
  <c r="CH9" i="1" s="1"/>
  <c r="CK18" i="1"/>
  <c r="CM18" i="1" s="1"/>
  <c r="BU18" i="1"/>
  <c r="CK7" i="1"/>
  <c r="CM7" i="1" s="1"/>
  <c r="BX7" i="1"/>
  <c r="BT26" i="1"/>
  <c r="CK26" i="1" s="1"/>
  <c r="CM26" i="1" s="1"/>
  <c r="CE18" i="1"/>
  <c r="BU10" i="1"/>
  <c r="BX28" i="1"/>
  <c r="BU6" i="1"/>
  <c r="BT25" i="1"/>
  <c r="CJ45" i="1"/>
  <c r="CL45" i="1" s="1"/>
  <c r="CH28" i="1"/>
  <c r="CE28" i="1"/>
  <c r="BX21" i="1"/>
  <c r="CH5" i="1"/>
  <c r="CE5" i="1"/>
  <c r="BU14" i="1"/>
  <c r="BX38" i="1"/>
  <c r="BT42" i="1"/>
  <c r="CJ41" i="1"/>
  <c r="CL41" i="1" s="1"/>
  <c r="BU41" i="1"/>
  <c r="BU21" i="1"/>
  <c r="BT36" i="1"/>
  <c r="BU36" i="1" s="1"/>
  <c r="CJ16" i="1"/>
  <c r="CL16" i="1" s="1"/>
  <c r="BX16" i="1"/>
  <c r="BU16" i="1"/>
  <c r="CC31" i="1"/>
  <c r="BX19" i="1"/>
  <c r="CJ19" i="1"/>
  <c r="CL19" i="1" s="1"/>
  <c r="BU19" i="1"/>
  <c r="CD30" i="1"/>
  <c r="CE30" i="1" s="1"/>
  <c r="CD41" i="1"/>
  <c r="CH41" i="1" s="1"/>
  <c r="CH20" i="1"/>
  <c r="CE20" i="1"/>
  <c r="CD23" i="1"/>
  <c r="CH23" i="1" s="1"/>
  <c r="BU22" i="1"/>
  <c r="BX10" i="1"/>
  <c r="CJ28" i="1"/>
  <c r="CL28" i="1" s="1"/>
  <c r="CE10" i="1"/>
  <c r="BU25" i="1"/>
  <c r="CH12" i="1"/>
  <c r="CJ34" i="1"/>
  <c r="CL34" i="1" s="1"/>
  <c r="BX34" i="1"/>
  <c r="BU34" i="1"/>
  <c r="CD17" i="1"/>
  <c r="CK29" i="1"/>
  <c r="CM29" i="1" s="1"/>
  <c r="CC21" i="1"/>
  <c r="CJ21" i="1" s="1"/>
  <c r="CL21" i="1" s="1"/>
  <c r="BX9" i="1"/>
  <c r="CJ9" i="1"/>
  <c r="CL9" i="1" s="1"/>
  <c r="BU9" i="1"/>
  <c r="BX5" i="1"/>
  <c r="CJ5" i="1"/>
  <c r="CL5" i="1" s="1"/>
  <c r="BU5" i="1"/>
  <c r="CK47" i="1"/>
  <c r="CM47" i="1" s="1"/>
  <c r="BX12" i="1"/>
  <c r="CJ12" i="1"/>
  <c r="CL12" i="1" s="1"/>
  <c r="BX27" i="1"/>
  <c r="CD36" i="1"/>
  <c r="CE36" i="1" s="1"/>
  <c r="CD16" i="1"/>
  <c r="CH16" i="1" s="1"/>
  <c r="CK20" i="1"/>
  <c r="CM20" i="1" s="1"/>
  <c r="BX32" i="1"/>
  <c r="CH13" i="1"/>
  <c r="CE13" i="1"/>
  <c r="CC17" i="1"/>
  <c r="BT41" i="1"/>
  <c r="CK41" i="1" s="1"/>
  <c r="CM41" i="1" s="1"/>
  <c r="BU12" i="1"/>
  <c r="CE16" i="1" l="1"/>
  <c r="CK16" i="1"/>
  <c r="CM16" i="1" s="1"/>
  <c r="BX41" i="1"/>
  <c r="CH8" i="1"/>
  <c r="CJ35" i="1"/>
  <c r="CL35" i="1" s="1"/>
  <c r="BX35" i="1"/>
  <c r="BU35" i="1"/>
  <c r="BU49" i="1"/>
  <c r="BX46" i="1"/>
  <c r="BU48" i="1"/>
  <c r="CH17" i="1"/>
  <c r="CE17" i="1"/>
  <c r="CK23" i="1"/>
  <c r="CM23" i="1" s="1"/>
  <c r="CK42" i="1"/>
  <c r="CM42" i="1" s="1"/>
  <c r="CH36" i="1"/>
  <c r="CE9" i="1"/>
  <c r="CE14" i="1"/>
  <c r="BX31" i="1"/>
  <c r="CJ31" i="1"/>
  <c r="CL31" i="1" s="1"/>
  <c r="BU31" i="1"/>
  <c r="CK9" i="1"/>
  <c r="CM9" i="1" s="1"/>
  <c r="CH25" i="1"/>
  <c r="CE25" i="1"/>
  <c r="BU39" i="1"/>
  <c r="CE23" i="1"/>
  <c r="CD31" i="1"/>
  <c r="CK31" i="1" s="1"/>
  <c r="CM31" i="1" s="1"/>
  <c r="BX45" i="1"/>
  <c r="CK14" i="1"/>
  <c r="CM14" i="1" s="1"/>
  <c r="CK33" i="1"/>
  <c r="CM33" i="1" s="1"/>
  <c r="BX39" i="1"/>
  <c r="CE42" i="1"/>
  <c r="BU40" i="1"/>
  <c r="BX14" i="1"/>
  <c r="BU45" i="1"/>
  <c r="CH21" i="1"/>
  <c r="CE21" i="1"/>
  <c r="CK36" i="1"/>
  <c r="CM36" i="1" s="1"/>
  <c r="CK25" i="1"/>
  <c r="CM25" i="1" s="1"/>
  <c r="CE41" i="1"/>
  <c r="CJ8" i="1"/>
  <c r="CL8" i="1" s="1"/>
  <c r="BX8" i="1"/>
  <c r="BU8" i="1"/>
  <c r="BX25" i="1"/>
  <c r="BX40" i="1"/>
  <c r="BX36" i="1"/>
  <c r="CE45" i="1"/>
  <c r="CK21" i="1"/>
  <c r="CM21" i="1" s="1"/>
  <c r="BU33" i="1"/>
  <c r="CJ25" i="1"/>
  <c r="CL25" i="1" s="1"/>
  <c r="CK12" i="1"/>
  <c r="CM12" i="1" s="1"/>
  <c r="CH33" i="1"/>
  <c r="BS17" i="1"/>
  <c r="BU24" i="1"/>
  <c r="CJ17" i="1" l="1"/>
  <c r="CL17" i="1" s="1"/>
  <c r="BT17" i="1"/>
  <c r="CK17" i="1" s="1"/>
  <c r="CM17" i="1" s="1"/>
  <c r="CE31" i="1"/>
  <c r="CH31" i="1"/>
  <c r="BU17" i="1" l="1"/>
  <c r="BX17" i="1"/>
</calcChain>
</file>

<file path=xl/sharedStrings.xml><?xml version="1.0" encoding="utf-8"?>
<sst xmlns="http://schemas.openxmlformats.org/spreadsheetml/2006/main" count="120" uniqueCount="99">
  <si>
    <t>Table S5: Analyses of orthopyroxene grains in Lorena Butte harzburgite xenoliths (wt.%)</t>
  </si>
  <si>
    <t>Pyroxene site calculations</t>
  </si>
  <si>
    <t>Cations per formula unit</t>
  </si>
  <si>
    <t>Tetrahedral site</t>
  </si>
  <si>
    <t>M1 site</t>
  </si>
  <si>
    <t>M2 site</t>
  </si>
  <si>
    <t>Sum M1+ M2 sites</t>
  </si>
  <si>
    <t>Sample</t>
  </si>
  <si>
    <r>
      <t>SiO</t>
    </r>
    <r>
      <rPr>
        <vertAlign val="subscript"/>
        <sz val="11"/>
        <color theme="1"/>
        <rFont val="Times New Roman"/>
        <family val="1"/>
      </rPr>
      <t>2</t>
    </r>
  </si>
  <si>
    <r>
      <t>TiO</t>
    </r>
    <r>
      <rPr>
        <vertAlign val="subscript"/>
        <sz val="11"/>
        <color theme="1"/>
        <rFont val="Times New Roman"/>
        <family val="1"/>
      </rPr>
      <t>2</t>
    </r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</si>
  <si>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</si>
  <si>
    <r>
      <t>Cr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</si>
  <si>
    <t xml:space="preserve">   FeO   </t>
  </si>
  <si>
    <t xml:space="preserve">   NiO   </t>
  </si>
  <si>
    <t xml:space="preserve">   MnO   </t>
  </si>
  <si>
    <t xml:space="preserve">   MgO   </t>
  </si>
  <si>
    <t xml:space="preserve">   CaO   </t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</si>
  <si>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</si>
  <si>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</si>
  <si>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5</t>
    </r>
  </si>
  <si>
    <t xml:space="preserve">  Total  </t>
  </si>
  <si>
    <r>
      <t>Al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</si>
  <si>
    <r>
      <t>SiO</t>
    </r>
    <r>
      <rPr>
        <b/>
        <vertAlign val="subscript"/>
        <sz val="11"/>
        <color theme="1"/>
        <rFont val="Times New Roman"/>
        <family val="1"/>
      </rPr>
      <t>2</t>
    </r>
  </si>
  <si>
    <r>
      <t>Cr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</si>
  <si>
    <r>
      <t>Na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</si>
  <si>
    <r>
      <t>TiO</t>
    </r>
    <r>
      <rPr>
        <b/>
        <vertAlign val="subscript"/>
        <sz val="11"/>
        <color theme="1"/>
        <rFont val="Times New Roman"/>
        <family val="1"/>
      </rPr>
      <t>2</t>
    </r>
  </si>
  <si>
    <r>
      <t>V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</si>
  <si>
    <t>Mg</t>
  </si>
  <si>
    <t>Fe</t>
  </si>
  <si>
    <t>Al</t>
  </si>
  <si>
    <t>Ca</t>
  </si>
  <si>
    <t>Si</t>
  </si>
  <si>
    <t>Mn</t>
  </si>
  <si>
    <t>Cr</t>
  </si>
  <si>
    <t>Ni</t>
  </si>
  <si>
    <t>Na</t>
  </si>
  <si>
    <t>Ti</t>
  </si>
  <si>
    <t>V</t>
  </si>
  <si>
    <t>Sum</t>
  </si>
  <si>
    <t>Oxygens</t>
  </si>
  <si>
    <t>Cr#</t>
  </si>
  <si>
    <t>Mg#</t>
  </si>
  <si>
    <t>Wo</t>
  </si>
  <si>
    <t>En</t>
  </si>
  <si>
    <t>Fs</t>
  </si>
  <si>
    <t xml:space="preserve">Mg </t>
  </si>
  <si>
    <t>Al+Cr+Ti</t>
  </si>
  <si>
    <t>Mg+Fe</t>
  </si>
  <si>
    <t>Mg #</t>
  </si>
  <si>
    <t>Ca+Na+Mn</t>
  </si>
  <si>
    <t>Sum Mg</t>
  </si>
  <si>
    <t>Sum Fe</t>
  </si>
  <si>
    <t>% diff. Mg</t>
  </si>
  <si>
    <t>% diff. Fe</t>
  </si>
  <si>
    <t>lb2005opx 6</t>
  </si>
  <si>
    <t xml:space="preserve">lb2005opx 7 </t>
  </si>
  <si>
    <t xml:space="preserve">lb2005opx 8 </t>
  </si>
  <si>
    <t xml:space="preserve">lb2005opx 9 </t>
  </si>
  <si>
    <t xml:space="preserve">lb2005opx 10 </t>
  </si>
  <si>
    <t xml:space="preserve">lb2007opx 9 </t>
  </si>
  <si>
    <t xml:space="preserve">lb2007opx 10 </t>
  </si>
  <si>
    <t xml:space="preserve">lb2007opx 11 </t>
  </si>
  <si>
    <t xml:space="preserve">lb2007opx 12 </t>
  </si>
  <si>
    <t xml:space="preserve">lb2007opx 13 </t>
  </si>
  <si>
    <t xml:space="preserve">lb2011opx 6 </t>
  </si>
  <si>
    <t xml:space="preserve">lb2011opx 7 </t>
  </si>
  <si>
    <t xml:space="preserve">lb2011opx 8 </t>
  </si>
  <si>
    <t xml:space="preserve">lb2011opx 9 </t>
  </si>
  <si>
    <t xml:space="preserve">lb2011opx 10 </t>
  </si>
  <si>
    <t xml:space="preserve">lb2011opx 11 </t>
  </si>
  <si>
    <t xml:space="preserve">lb2013opx 5 </t>
  </si>
  <si>
    <t xml:space="preserve">lb2013opx 6 </t>
  </si>
  <si>
    <t xml:space="preserve">lb2013opx 7 </t>
  </si>
  <si>
    <t xml:space="preserve">lb2013opx 8 </t>
  </si>
  <si>
    <t xml:space="preserve">lb2015opx11 </t>
  </si>
  <si>
    <t xml:space="preserve">lb2015opx12 </t>
  </si>
  <si>
    <t xml:space="preserve">lb2015opx13 </t>
  </si>
  <si>
    <t xml:space="preserve">lb2015opx14 </t>
  </si>
  <si>
    <t xml:space="preserve">lb2015opx15 </t>
  </si>
  <si>
    <t xml:space="preserve">lb2018opx14 </t>
  </si>
  <si>
    <t xml:space="preserve">lb2018opx15 </t>
  </si>
  <si>
    <t xml:space="preserve">lb2018opx16 </t>
  </si>
  <si>
    <t xml:space="preserve">lb2018opx17 </t>
  </si>
  <si>
    <t xml:space="preserve">lb2018opx18 </t>
  </si>
  <si>
    <t xml:space="preserve">lb2019opx7 </t>
  </si>
  <si>
    <t xml:space="preserve">lb2019opx8 </t>
  </si>
  <si>
    <t xml:space="preserve">lb2019opx9 </t>
  </si>
  <si>
    <t xml:space="preserve">lb2019opx10 </t>
  </si>
  <si>
    <t xml:space="preserve">lb2024opx14 </t>
  </si>
  <si>
    <t xml:space="preserve">lb2024opx15 </t>
  </si>
  <si>
    <t xml:space="preserve">lb2024opx16 </t>
  </si>
  <si>
    <t xml:space="preserve">lb2024opx17 </t>
  </si>
  <si>
    <t xml:space="preserve">lb2024opx18 </t>
  </si>
  <si>
    <t xml:space="preserve">lb2024opx19 </t>
  </si>
  <si>
    <t xml:space="preserve">lb2027opx9 </t>
  </si>
  <si>
    <t xml:space="preserve">lb2027opx10 </t>
  </si>
  <si>
    <t xml:space="preserve">lb2027opx11 </t>
  </si>
  <si>
    <t xml:space="preserve">lb2027opx12 </t>
  </si>
  <si>
    <t xml:space="preserve">lb2027opx13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</si>
</sst>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0" xfId="1" applyFont="1"/>
    <xf numFmtId="164" fontId="1" fillId="0" borderId="0" xfId="1" applyNumberFormat="1"/>
    <xf numFmtId="164" fontId="4" fillId="0" borderId="0" xfId="1" applyNumberFormat="1" applyFont="1"/>
    <xf numFmtId="164" fontId="5" fillId="0" borderId="0" xfId="1" applyNumberFormat="1" applyFont="1"/>
    <xf numFmtId="1" fontId="4" fillId="0" borderId="0" xfId="1" applyNumberFormat="1" applyFont="1"/>
    <xf numFmtId="0" fontId="6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2" fontId="4" fillId="0" borderId="0" xfId="1" applyNumberFormat="1" applyFont="1" applyAlignment="1">
      <alignment horizontal="center"/>
    </xf>
    <xf numFmtId="0" fontId="4" fillId="0" borderId="0" xfId="1" applyFont="1"/>
    <xf numFmtId="0" fontId="1" fillId="0" borderId="0" xfId="1"/>
    <xf numFmtId="164" fontId="4" fillId="0" borderId="0" xfId="1" applyNumberFormat="1" applyFont="1" applyAlignment="1">
      <alignment horizontal="center"/>
    </xf>
    <xf numFmtId="1" fontId="4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0" fontId="4" fillId="0" borderId="1" xfId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4" fontId="4" fillId="0" borderId="1" xfId="1" applyNumberFormat="1" applyFont="1" applyBorder="1"/>
    <xf numFmtId="164" fontId="5" fillId="0" borderId="1" xfId="1" applyNumberFormat="1" applyFont="1" applyBorder="1"/>
    <xf numFmtId="164" fontId="6" fillId="0" borderId="1" xfId="1" applyNumberFormat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164" fontId="9" fillId="0" borderId="1" xfId="1" applyNumberFormat="1" applyFont="1" applyBorder="1" applyAlignment="1">
      <alignment horizontal="center"/>
    </xf>
    <xf numFmtId="1" fontId="9" fillId="0" borderId="1" xfId="1" applyNumberFormat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  <xf numFmtId="2" fontId="6" fillId="0" borderId="1" xfId="1" applyNumberFormat="1" applyFont="1" applyBorder="1" applyAlignment="1">
      <alignment horizontal="center"/>
    </xf>
    <xf numFmtId="164" fontId="5" fillId="0" borderId="0" xfId="1" applyNumberFormat="1" applyFont="1" applyAlignment="1">
      <alignment horizontal="center"/>
    </xf>
    <xf numFmtId="164" fontId="2" fillId="0" borderId="0" xfId="1" applyNumberFormat="1" applyFont="1"/>
    <xf numFmtId="2" fontId="2" fillId="0" borderId="0" xfId="1" applyNumberFormat="1" applyFont="1"/>
    <xf numFmtId="1" fontId="1" fillId="0" borderId="0" xfId="1" applyNumberFormat="1"/>
  </cellXfs>
  <cellStyles count="2">
    <cellStyle name="Normal" xfId="0" builtinId="0"/>
    <cellStyle name="Normal 2" xfId="1" xr:uid="{84585E61-490F-451B-A34B-181DB8FD2F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62</xdr:col>
      <xdr:colOff>0</xdr:colOff>
      <xdr:row>5</xdr:row>
      <xdr:rowOff>0</xdr:rowOff>
    </xdr:from>
    <xdr:to>
      <xdr:col>62</xdr:col>
      <xdr:colOff>0</xdr:colOff>
      <xdr:row>5</xdr:row>
      <xdr:rowOff>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Ink 1">
              <a:extLst>
                <a:ext uri="{FF2B5EF4-FFF2-40B4-BE49-F238E27FC236}">
                  <a16:creationId xmlns:a16="http://schemas.microsoft.com/office/drawing/2014/main" id="{63AD8A05-6BAC-4D80-BD95-1BF262096F5B}"/>
                </a:ext>
              </a:extLst>
            </xdr14:cNvPr>
            <xdr14:cNvContentPartPr/>
          </xdr14:nvContentPartPr>
          <xdr14:nvPr macro=""/>
          <xdr14:xfrm>
            <a:off x="44667360" y="1029600"/>
            <a:ext cx="0" cy="360"/>
          </xdr14:xfrm>
        </xdr:contentPart>
      </mc:Choice>
      <mc:Fallback xmlns="">
        <xdr:pic>
          <xdr:nvPicPr>
            <xdr:cNvPr id="10" name="Ink 9"/>
            <xdr:cNvPicPr/>
          </xdr:nvPicPr>
          <xdr:blipFill/>
          <xdr:spPr/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2-09-30T03:37:41.607"/>
    </inkml:context>
    <inkml:brush xml:id="br0">
      <inkml:brushProperty name="width" value="0.04667" units="cm"/>
      <inkml:brushProperty name="height" value="0.04667" units="cm"/>
      <inkml:brushProperty name="ignorePressure" value="1"/>
    </inkml:brush>
  </inkml:definitions>
  <inkml:trace contextRef="#ctx0" brushRef="#br0">124077 2861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CBB6D-1C60-47FF-B794-D1A271A76FA1}">
  <sheetPr>
    <pageSetUpPr fitToPage="1"/>
  </sheetPr>
  <dimension ref="A1:CO63"/>
  <sheetViews>
    <sheetView tabSelected="1" workbookViewId="0">
      <selection activeCell="G26" sqref="G26"/>
    </sheetView>
  </sheetViews>
  <sheetFormatPr defaultColWidth="10.140625" defaultRowHeight="15" x14ac:dyDescent="0.25"/>
  <cols>
    <col min="1" max="1" width="13.85546875" style="10" bestFit="1" customWidth="1"/>
    <col min="2" max="14" width="10.140625" style="2"/>
    <col min="15" max="18" width="10.140625" style="25"/>
    <col min="19" max="44" width="10.140625" style="2"/>
    <col min="45" max="45" width="10.140625" style="27"/>
    <col min="46" max="64" width="10.140625" style="2"/>
    <col min="65" max="83" width="10.140625" style="10"/>
    <col min="84" max="84" width="11.42578125" style="10" bestFit="1" customWidth="1"/>
    <col min="85" max="16384" width="10.140625" style="10"/>
  </cols>
  <sheetData>
    <row r="1" spans="1:93" ht="18.75" x14ac:dyDescent="0.3">
      <c r="A1" s="1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4"/>
      <c r="Q1" s="4"/>
      <c r="R1" s="4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5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6" t="s">
        <v>1</v>
      </c>
      <c r="BM1" s="7"/>
      <c r="BN1" s="7"/>
      <c r="BO1" s="7"/>
      <c r="BP1" s="7"/>
      <c r="BQ1" s="7"/>
      <c r="BR1" s="7"/>
      <c r="BS1" s="8"/>
      <c r="BT1" s="8"/>
      <c r="BU1" s="8"/>
      <c r="BV1" s="7"/>
      <c r="BW1" s="8"/>
      <c r="BX1" s="8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8"/>
      <c r="CM1" s="8"/>
      <c r="CN1" s="9"/>
      <c r="CO1" s="9"/>
    </row>
    <row r="2" spans="1:93" ht="5.0999999999999996" customHeight="1" x14ac:dyDescent="0.3">
      <c r="A2" s="1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  <c r="P2" s="4"/>
      <c r="Q2" s="4"/>
      <c r="R2" s="4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5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6"/>
      <c r="BM2" s="7"/>
      <c r="BN2" s="7"/>
      <c r="BO2" s="7"/>
      <c r="BP2" s="7"/>
      <c r="BQ2" s="7"/>
      <c r="BR2" s="7"/>
      <c r="BS2" s="8"/>
      <c r="BT2" s="8"/>
      <c r="BU2" s="8"/>
      <c r="BV2" s="7"/>
      <c r="BW2" s="8"/>
      <c r="BX2" s="8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8"/>
      <c r="CM2" s="8"/>
      <c r="CN2" s="9"/>
      <c r="CO2" s="9"/>
    </row>
    <row r="3" spans="1:93" ht="14.1" customHeight="1" x14ac:dyDescent="0.25">
      <c r="A3" s="9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3"/>
      <c r="T3" s="11">
        <v>40.32</v>
      </c>
      <c r="U3" s="11">
        <v>71.846400000000003</v>
      </c>
      <c r="V3" s="11">
        <f>(101.96128/2)</f>
        <v>50.980640000000001</v>
      </c>
      <c r="W3" s="11">
        <v>56.0794</v>
      </c>
      <c r="X3" s="11">
        <v>60.084800000000001</v>
      </c>
      <c r="Y3" s="11">
        <v>70.937399999999997</v>
      </c>
      <c r="Z3" s="11">
        <f>(151.9902/2)</f>
        <v>75.995099999999994</v>
      </c>
      <c r="AA3" s="11">
        <v>74.709400000000002</v>
      </c>
      <c r="AB3" s="11">
        <v>61.978940000000001</v>
      </c>
      <c r="AC3" s="11">
        <v>143.982</v>
      </c>
      <c r="AD3" s="11">
        <f>181.8798-32</f>
        <v>149.87979999999999</v>
      </c>
      <c r="AE3" s="3"/>
      <c r="AF3" s="12">
        <v>2</v>
      </c>
      <c r="AG3" s="12">
        <v>2</v>
      </c>
      <c r="AH3" s="12">
        <v>3</v>
      </c>
      <c r="AI3" s="12">
        <v>2</v>
      </c>
      <c r="AJ3" s="12">
        <v>4</v>
      </c>
      <c r="AK3" s="12">
        <v>2</v>
      </c>
      <c r="AL3" s="12">
        <v>3</v>
      </c>
      <c r="AM3" s="12">
        <v>2</v>
      </c>
      <c r="AN3" s="12">
        <v>1</v>
      </c>
      <c r="AO3" s="12">
        <v>4</v>
      </c>
      <c r="AP3" s="12">
        <v>3</v>
      </c>
      <c r="AQ3" s="3"/>
      <c r="AR3" s="3"/>
      <c r="AS3" s="5"/>
      <c r="AT3" s="13" t="s">
        <v>2</v>
      </c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3"/>
      <c r="BG3" s="3"/>
      <c r="BH3" s="3"/>
      <c r="BI3" s="3"/>
      <c r="BJ3" s="3"/>
      <c r="BK3" s="3"/>
      <c r="BL3" s="13" t="s">
        <v>3</v>
      </c>
      <c r="BM3" s="13"/>
      <c r="BN3" s="13"/>
      <c r="BO3" s="7"/>
      <c r="BP3" s="13" t="s">
        <v>4</v>
      </c>
      <c r="BQ3" s="13"/>
      <c r="BR3" s="13"/>
      <c r="BS3" s="13"/>
      <c r="BT3" s="13"/>
      <c r="BU3" s="13"/>
      <c r="BV3" s="13"/>
      <c r="BW3" s="13"/>
      <c r="BX3" s="13"/>
      <c r="BY3" s="7"/>
      <c r="BZ3" s="13" t="s">
        <v>5</v>
      </c>
      <c r="CA3" s="13"/>
      <c r="CB3" s="13"/>
      <c r="CC3" s="13"/>
      <c r="CD3" s="13"/>
      <c r="CE3" s="13"/>
      <c r="CF3" s="13"/>
      <c r="CG3" s="13"/>
      <c r="CH3" s="13"/>
      <c r="CI3" s="7"/>
      <c r="CJ3" s="13" t="s">
        <v>6</v>
      </c>
      <c r="CK3" s="13"/>
      <c r="CL3" s="13"/>
      <c r="CM3" s="13"/>
      <c r="CN3" s="9"/>
      <c r="CO3" s="9"/>
    </row>
    <row r="4" spans="1:93" s="9" customFormat="1" ht="18" thickBot="1" x14ac:dyDescent="0.35">
      <c r="A4" s="14" t="s">
        <v>7</v>
      </c>
      <c r="B4" s="14" t="s">
        <v>8</v>
      </c>
      <c r="C4" s="14" t="s">
        <v>9</v>
      </c>
      <c r="D4" s="14" t="s">
        <v>10</v>
      </c>
      <c r="E4" s="14" t="s">
        <v>11</v>
      </c>
      <c r="F4" s="15" t="s">
        <v>12</v>
      </c>
      <c r="G4" s="15" t="s">
        <v>13</v>
      </c>
      <c r="H4" s="15" t="s">
        <v>14</v>
      </c>
      <c r="I4" s="15" t="s">
        <v>15</v>
      </c>
      <c r="J4" s="15" t="s">
        <v>16</v>
      </c>
      <c r="K4" s="14" t="s">
        <v>17</v>
      </c>
      <c r="L4" s="14" t="s">
        <v>18</v>
      </c>
      <c r="M4" s="14" t="s">
        <v>19</v>
      </c>
      <c r="N4" s="16" t="s">
        <v>20</v>
      </c>
      <c r="O4" s="17" t="str">
        <f t="shared" ref="O4:O49" si="0">BE4</f>
        <v>Sum</v>
      </c>
      <c r="P4" s="17" t="str">
        <f t="shared" ref="P4:R49" si="1">BH4</f>
        <v>Wo</v>
      </c>
      <c r="Q4" s="17" t="str">
        <f t="shared" si="1"/>
        <v>En</v>
      </c>
      <c r="R4" s="17" t="str">
        <f t="shared" si="1"/>
        <v>Fs</v>
      </c>
      <c r="S4" s="16"/>
      <c r="T4" s="18" t="s">
        <v>15</v>
      </c>
      <c r="U4" s="18" t="s">
        <v>12</v>
      </c>
      <c r="V4" s="19" t="s">
        <v>21</v>
      </c>
      <c r="W4" s="18" t="s">
        <v>16</v>
      </c>
      <c r="X4" s="19" t="s">
        <v>22</v>
      </c>
      <c r="Y4" s="20" t="s">
        <v>14</v>
      </c>
      <c r="Z4" s="19" t="s">
        <v>23</v>
      </c>
      <c r="AA4" s="18" t="s">
        <v>13</v>
      </c>
      <c r="AB4" s="19" t="s">
        <v>24</v>
      </c>
      <c r="AC4" s="19" t="s">
        <v>25</v>
      </c>
      <c r="AD4" s="19" t="s">
        <v>26</v>
      </c>
      <c r="AE4" s="16"/>
      <c r="AF4" s="20" t="s">
        <v>27</v>
      </c>
      <c r="AG4" s="20" t="s">
        <v>28</v>
      </c>
      <c r="AH4" s="20" t="s">
        <v>29</v>
      </c>
      <c r="AI4" s="20" t="s">
        <v>30</v>
      </c>
      <c r="AJ4" s="20" t="s">
        <v>31</v>
      </c>
      <c r="AK4" s="20" t="s">
        <v>32</v>
      </c>
      <c r="AL4" s="20" t="s">
        <v>33</v>
      </c>
      <c r="AM4" s="20" t="s">
        <v>34</v>
      </c>
      <c r="AN4" s="20" t="s">
        <v>35</v>
      </c>
      <c r="AO4" s="20" t="s">
        <v>36</v>
      </c>
      <c r="AP4" s="20" t="s">
        <v>37</v>
      </c>
      <c r="AQ4" s="20" t="s">
        <v>38</v>
      </c>
      <c r="AR4" s="16"/>
      <c r="AS4" s="21" t="s">
        <v>39</v>
      </c>
      <c r="AT4" s="16" t="str">
        <f t="shared" ref="AT4:BE4" si="2">AF4</f>
        <v>Mg</v>
      </c>
      <c r="AU4" s="16" t="str">
        <f t="shared" si="2"/>
        <v>Fe</v>
      </c>
      <c r="AV4" s="16" t="str">
        <f t="shared" si="2"/>
        <v>Al</v>
      </c>
      <c r="AW4" s="16" t="str">
        <f t="shared" si="2"/>
        <v>Ca</v>
      </c>
      <c r="AX4" s="16" t="str">
        <f t="shared" si="2"/>
        <v>Si</v>
      </c>
      <c r="AY4" s="16" t="str">
        <f t="shared" si="2"/>
        <v>Mn</v>
      </c>
      <c r="AZ4" s="16" t="str">
        <f t="shared" si="2"/>
        <v>Cr</v>
      </c>
      <c r="BA4" s="16" t="str">
        <f t="shared" si="2"/>
        <v>Ni</v>
      </c>
      <c r="BB4" s="16" t="str">
        <f t="shared" si="2"/>
        <v>Na</v>
      </c>
      <c r="BC4" s="16" t="str">
        <f t="shared" si="2"/>
        <v>Ti</v>
      </c>
      <c r="BD4" s="16" t="str">
        <f t="shared" si="2"/>
        <v>V</v>
      </c>
      <c r="BE4" s="16" t="str">
        <f t="shared" si="2"/>
        <v>Sum</v>
      </c>
      <c r="BF4" s="16" t="s">
        <v>40</v>
      </c>
      <c r="BG4" s="16" t="s">
        <v>41</v>
      </c>
      <c r="BH4" s="16" t="s">
        <v>42</v>
      </c>
      <c r="BI4" s="16" t="s">
        <v>43</v>
      </c>
      <c r="BJ4" s="16" t="s">
        <v>44</v>
      </c>
      <c r="BK4" s="16"/>
      <c r="BL4" s="14" t="s">
        <v>31</v>
      </c>
      <c r="BM4" s="14" t="s">
        <v>29</v>
      </c>
      <c r="BN4" s="14" t="s">
        <v>38</v>
      </c>
      <c r="BO4" s="14"/>
      <c r="BP4" s="14" t="s">
        <v>29</v>
      </c>
      <c r="BQ4" s="14" t="s">
        <v>33</v>
      </c>
      <c r="BR4" s="14" t="s">
        <v>36</v>
      </c>
      <c r="BS4" s="22" t="s">
        <v>45</v>
      </c>
      <c r="BT4" s="22" t="s">
        <v>28</v>
      </c>
      <c r="BU4" s="23" t="s">
        <v>38</v>
      </c>
      <c r="BV4" s="14" t="s">
        <v>46</v>
      </c>
      <c r="BW4" s="22" t="s">
        <v>47</v>
      </c>
      <c r="BX4" s="22" t="s">
        <v>48</v>
      </c>
      <c r="BY4" s="14"/>
      <c r="BZ4" s="14" t="s">
        <v>30</v>
      </c>
      <c r="CA4" s="14" t="s">
        <v>35</v>
      </c>
      <c r="CB4" s="14" t="s">
        <v>32</v>
      </c>
      <c r="CC4" s="22" t="s">
        <v>45</v>
      </c>
      <c r="CD4" s="22" t="s">
        <v>28</v>
      </c>
      <c r="CE4" s="19" t="s">
        <v>38</v>
      </c>
      <c r="CF4" s="14" t="s">
        <v>49</v>
      </c>
      <c r="CG4" s="14" t="s">
        <v>47</v>
      </c>
      <c r="CH4" s="22" t="s">
        <v>41</v>
      </c>
      <c r="CI4" s="14"/>
      <c r="CJ4" s="22" t="s">
        <v>50</v>
      </c>
      <c r="CK4" s="22" t="s">
        <v>51</v>
      </c>
      <c r="CL4" s="22" t="s">
        <v>52</v>
      </c>
      <c r="CM4" s="22" t="s">
        <v>53</v>
      </c>
    </row>
    <row r="5" spans="1:93" x14ac:dyDescent="0.25">
      <c r="A5" s="9" t="s">
        <v>54</v>
      </c>
      <c r="B5" s="8">
        <v>55.643999999999998</v>
      </c>
      <c r="C5" s="8">
        <v>3.4000000000000002E-2</v>
      </c>
      <c r="D5" s="8">
        <v>3.17</v>
      </c>
      <c r="E5" s="8">
        <v>0.40899999999999997</v>
      </c>
      <c r="F5" s="8">
        <v>6.4210000000000003</v>
      </c>
      <c r="G5" s="8">
        <v>0.10100000000000001</v>
      </c>
      <c r="H5" s="8">
        <v>0.17399999999999999</v>
      </c>
      <c r="I5" s="8">
        <v>33.848999999999997</v>
      </c>
      <c r="J5" s="8">
        <v>0.70499999999999996</v>
      </c>
      <c r="K5" s="8">
        <v>8.9999999999999993E-3</v>
      </c>
      <c r="L5" s="8">
        <v>3.0000000000000001E-3</v>
      </c>
      <c r="M5" s="8">
        <v>0</v>
      </c>
      <c r="N5" s="8">
        <v>100.51900000000001</v>
      </c>
      <c r="O5" s="24">
        <f t="shared" si="0"/>
        <v>4.0132579257374132</v>
      </c>
      <c r="P5" s="24">
        <f t="shared" si="1"/>
        <v>1.3353273950823776E-2</v>
      </c>
      <c r="Q5" s="24">
        <f t="shared" si="1"/>
        <v>0.89171756158023885</v>
      </c>
      <c r="R5" s="24">
        <f t="shared" si="1"/>
        <v>9.492916446893733E-2</v>
      </c>
      <c r="S5" s="3"/>
      <c r="T5" s="11">
        <f t="shared" ref="T5:T49" si="3">I5/T$3</f>
        <v>0.83950892857142845</v>
      </c>
      <c r="U5" s="11">
        <f t="shared" ref="U5:U49" si="4">F5/U$3</f>
        <v>8.9371214145733124E-2</v>
      </c>
      <c r="V5" s="11">
        <f t="shared" ref="V5:V49" si="5">D5/V$3</f>
        <v>6.2180466938037651E-2</v>
      </c>
      <c r="W5" s="11">
        <f t="shared" ref="W5:W49" si="6">J5/W$3</f>
        <v>1.257146117825797E-2</v>
      </c>
      <c r="X5" s="11">
        <f t="shared" ref="X5:X49" si="7">B5/X$3</f>
        <v>0.9260911245439778</v>
      </c>
      <c r="Y5" s="11">
        <f t="shared" ref="Y5:Y49" si="8">H5/Y$3</f>
        <v>2.4528668939092775E-3</v>
      </c>
      <c r="Z5" s="11">
        <f t="shared" ref="Z5:Z49" si="9">E5/Z$3</f>
        <v>5.3819259399619191E-3</v>
      </c>
      <c r="AA5" s="11">
        <f t="shared" ref="AA5:AA49" si="10">G5/AA$3</f>
        <v>1.3519048473150635E-3</v>
      </c>
      <c r="AB5" s="11">
        <f t="shared" ref="AB5:AB49" si="11">K5/AB$3</f>
        <v>1.452106150895772E-4</v>
      </c>
      <c r="AC5" s="11">
        <f t="shared" ref="AC5:AC49" si="12">C5/AC$3</f>
        <v>2.3614062868969733E-4</v>
      </c>
      <c r="AD5" s="11">
        <f t="shared" ref="AD5:AD49" si="13">S5/AD$3</f>
        <v>0</v>
      </c>
      <c r="AE5" s="3"/>
      <c r="AF5" s="11">
        <f t="shared" ref="AF5:AP49" si="14">T5*AF$3/2</f>
        <v>0.83950892857142845</v>
      </c>
      <c r="AG5" s="11">
        <f t="shared" si="14"/>
        <v>8.9371214145733124E-2</v>
      </c>
      <c r="AH5" s="11">
        <f t="shared" si="14"/>
        <v>9.3270700407056484E-2</v>
      </c>
      <c r="AI5" s="11">
        <f t="shared" si="14"/>
        <v>1.257146117825797E-2</v>
      </c>
      <c r="AJ5" s="11">
        <f t="shared" si="14"/>
        <v>1.8521822490879556</v>
      </c>
      <c r="AK5" s="11">
        <f t="shared" si="14"/>
        <v>2.4528668939092775E-3</v>
      </c>
      <c r="AL5" s="11">
        <f t="shared" si="14"/>
        <v>8.0728889099428783E-3</v>
      </c>
      <c r="AM5" s="11">
        <f t="shared" si="14"/>
        <v>1.3519048473150635E-3</v>
      </c>
      <c r="AN5" s="11">
        <f t="shared" si="14"/>
        <v>7.26053075447886E-5</v>
      </c>
      <c r="AO5" s="11">
        <f t="shared" si="14"/>
        <v>4.7228125737939467E-4</v>
      </c>
      <c r="AP5" s="11">
        <f t="shared" si="14"/>
        <v>0</v>
      </c>
      <c r="AQ5" s="11">
        <f t="shared" ref="AQ5:AQ49" si="15">SUM(AF5:AP5)</f>
        <v>2.8993271006065231</v>
      </c>
      <c r="AR5" s="3"/>
      <c r="AS5" s="12">
        <v>6</v>
      </c>
      <c r="AT5" s="11">
        <f t="shared" ref="AT5:BD49" si="16">T5*$AS5/$AQ5</f>
        <v>1.737318141983651</v>
      </c>
      <c r="AU5" s="11">
        <f t="shared" si="16"/>
        <v>0.18494887477933172</v>
      </c>
      <c r="AV5" s="11">
        <f t="shared" si="16"/>
        <v>0.12867909990224252</v>
      </c>
      <c r="AW5" s="11">
        <f t="shared" si="16"/>
        <v>2.601595627267049E-2</v>
      </c>
      <c r="AX5" s="11">
        <f t="shared" si="16"/>
        <v>1.9164952950984619</v>
      </c>
      <c r="AY5" s="11">
        <f t="shared" si="16"/>
        <v>5.0760748452207778E-3</v>
      </c>
      <c r="AZ5" s="11">
        <f t="shared" si="16"/>
        <v>1.1137603491864129E-2</v>
      </c>
      <c r="BA5" s="11">
        <f t="shared" si="16"/>
        <v>2.7976936725054289E-3</v>
      </c>
      <c r="BB5" s="11">
        <f t="shared" si="16"/>
        <v>3.0050548292919404E-4</v>
      </c>
      <c r="BC5" s="11">
        <f t="shared" si="16"/>
        <v>4.886802085359007E-4</v>
      </c>
      <c r="BD5" s="11">
        <f t="shared" si="16"/>
        <v>0</v>
      </c>
      <c r="BE5" s="11">
        <f t="shared" ref="BE5:BE49" si="17">SUM(AT5:BD5)</f>
        <v>4.0132579257374132</v>
      </c>
      <c r="BF5" s="11">
        <f t="shared" ref="BF5:BF49" si="18">AZ5/(AZ5+AV5)</f>
        <v>7.9658604597979563E-2</v>
      </c>
      <c r="BG5" s="11">
        <f t="shared" ref="BG5:BG49" si="19">AT5/(AT5+AU5)</f>
        <v>0.903786064492342</v>
      </c>
      <c r="BH5" s="11">
        <f t="shared" ref="BH5:BH49" si="20">AW5/(AW5+AT5+AU5)</f>
        <v>1.3353273950823776E-2</v>
      </c>
      <c r="BI5" s="11">
        <f t="shared" ref="BI5:BI49" si="21">AT5/(AT5+AU5+AW5)</f>
        <v>0.89171756158023885</v>
      </c>
      <c r="BJ5" s="11">
        <f t="shared" ref="BJ5:BJ49" si="22">AU5/(AT5+AU5+AW5)</f>
        <v>9.492916446893733E-2</v>
      </c>
      <c r="BK5" s="3"/>
      <c r="BL5" s="11">
        <f t="shared" ref="BL5:BL49" si="23">AX5</f>
        <v>1.9164952950984619</v>
      </c>
      <c r="BM5" s="11">
        <f t="shared" ref="BM5:BM49" si="24">2-BL5</f>
        <v>8.3504704901538052E-2</v>
      </c>
      <c r="BN5" s="11">
        <f t="shared" ref="BN5:BN49" si="25">SUM(BL5+BM5)</f>
        <v>2</v>
      </c>
      <c r="BO5" s="11"/>
      <c r="BP5" s="11">
        <f t="shared" ref="BP5:BP49" si="26">AV5-BM5</f>
        <v>4.517439500070447E-2</v>
      </c>
      <c r="BQ5" s="11">
        <f t="shared" ref="BQ5:BQ49" si="27">AZ5</f>
        <v>1.1137603491864129E-2</v>
      </c>
      <c r="BR5" s="11">
        <f t="shared" ref="BR5:BR49" si="28">BC5</f>
        <v>4.886802085359007E-4</v>
      </c>
      <c r="BS5" s="11">
        <f t="shared" ref="BS5:BS49" si="29">$BG5*BW5</f>
        <v>0.85245040262857674</v>
      </c>
      <c r="BT5" s="11">
        <f t="shared" ref="BT5:BT49" si="30">BW5-BS5</f>
        <v>9.0748918670318757E-2</v>
      </c>
      <c r="BU5" s="11">
        <f t="shared" ref="BU5:BU49" si="31">SUM(BP5:BT5)</f>
        <v>1</v>
      </c>
      <c r="BV5" s="11">
        <f t="shared" ref="BV5:BV49" si="32">SUM(BP5:BR5)</f>
        <v>5.6800678701104501E-2</v>
      </c>
      <c r="BW5" s="11">
        <f t="shared" ref="BW5:BW49" si="33">1-SUM(BP5:BR5)</f>
        <v>0.9431993212988955</v>
      </c>
      <c r="BX5" s="11">
        <f t="shared" ref="BX5:BX49" si="34">BS5/(BS5+BT5)</f>
        <v>0.903786064492342</v>
      </c>
      <c r="BY5" s="11"/>
      <c r="BZ5" s="11">
        <f t="shared" ref="BZ5:BZ49" si="35">AW5</f>
        <v>2.601595627267049E-2</v>
      </c>
      <c r="CA5" s="11">
        <f t="shared" ref="CA5:CA49" si="36">BB5</f>
        <v>3.0050548292919404E-4</v>
      </c>
      <c r="CB5" s="11">
        <f t="shared" ref="CB5:CB49" si="37">AY5</f>
        <v>5.0760748452207778E-3</v>
      </c>
      <c r="CC5" s="11">
        <f t="shared" ref="CC5:CC49" si="38">$BG5*CG5</f>
        <v>0.87541392738345469</v>
      </c>
      <c r="CD5" s="11">
        <f t="shared" ref="CD5:CD49" si="39">CG5-CC5</f>
        <v>9.3193536015724887E-2</v>
      </c>
      <c r="CE5" s="11">
        <f t="shared" ref="CE5:CE49" si="40">SUM(BZ5:CD5)</f>
        <v>1</v>
      </c>
      <c r="CF5" s="11">
        <f t="shared" ref="CF5:CF49" si="41">SUM(BZ5:CB5)</f>
        <v>3.1392536600820461E-2</v>
      </c>
      <c r="CG5" s="11">
        <f t="shared" ref="CG5:CG49" si="42">1-SUM(BZ5:CB5)</f>
        <v>0.96860746339917958</v>
      </c>
      <c r="CH5" s="11">
        <f t="shared" ref="CH5:CH49" si="43">CC5/(CC5+CD5)</f>
        <v>0.903786064492342</v>
      </c>
      <c r="CI5" s="11"/>
      <c r="CJ5" s="11">
        <f t="shared" ref="CJ5:CK49" si="44">BS5+CC5</f>
        <v>1.7278643300120313</v>
      </c>
      <c r="CK5" s="11">
        <f t="shared" si="44"/>
        <v>0.18394245468604364</v>
      </c>
      <c r="CL5" s="8">
        <f t="shared" ref="CL5:CM49" si="45">(AT5-CJ5)/AT5*100</f>
        <v>0.54416124158039314</v>
      </c>
      <c r="CM5" s="8">
        <f t="shared" si="45"/>
        <v>0.54416124158033985</v>
      </c>
      <c r="CN5" s="9"/>
      <c r="CO5" s="9"/>
    </row>
    <row r="6" spans="1:93" x14ac:dyDescent="0.25">
      <c r="A6" s="9" t="s">
        <v>55</v>
      </c>
      <c r="B6" s="8">
        <v>55.296999999999997</v>
      </c>
      <c r="C6" s="8">
        <v>4.8000000000000001E-2</v>
      </c>
      <c r="D6" s="8">
        <v>3.0179999999999998</v>
      </c>
      <c r="E6" s="8">
        <v>0.41099999999999998</v>
      </c>
      <c r="F6" s="8">
        <v>6.1360000000000001</v>
      </c>
      <c r="G6" s="8">
        <v>4.3999999999999997E-2</v>
      </c>
      <c r="H6" s="8">
        <v>0.10100000000000001</v>
      </c>
      <c r="I6" s="8">
        <v>33.466000000000001</v>
      </c>
      <c r="J6" s="8">
        <v>0.69399999999999995</v>
      </c>
      <c r="K6" s="8">
        <v>2.5000000000000001E-2</v>
      </c>
      <c r="L6" s="8">
        <v>0</v>
      </c>
      <c r="M6" s="8">
        <v>0</v>
      </c>
      <c r="N6" s="8">
        <v>99.24</v>
      </c>
      <c r="O6" s="24">
        <f t="shared" si="0"/>
        <v>4.0069449404847752</v>
      </c>
      <c r="P6" s="24">
        <f t="shared" si="1"/>
        <v>1.3338487581277854E-2</v>
      </c>
      <c r="Q6" s="24">
        <f t="shared" si="1"/>
        <v>0.89461002386737765</v>
      </c>
      <c r="R6" s="24">
        <f t="shared" si="1"/>
        <v>9.2051488551344485E-2</v>
      </c>
      <c r="S6" s="3"/>
      <c r="T6" s="11">
        <f t="shared" si="3"/>
        <v>0.83000992063492063</v>
      </c>
      <c r="U6" s="11">
        <f t="shared" si="4"/>
        <v>8.5404418314626751E-2</v>
      </c>
      <c r="V6" s="11">
        <f t="shared" si="5"/>
        <v>5.9198942971292627E-2</v>
      </c>
      <c r="W6" s="11">
        <f t="shared" si="6"/>
        <v>1.237531072015749E-2</v>
      </c>
      <c r="X6" s="11">
        <f t="shared" si="7"/>
        <v>0.92031595345245376</v>
      </c>
      <c r="Y6" s="11">
        <f t="shared" si="8"/>
        <v>1.4237905533611326E-3</v>
      </c>
      <c r="Z6" s="11">
        <f t="shared" si="9"/>
        <v>5.4082434262209015E-3</v>
      </c>
      <c r="AA6" s="11">
        <f t="shared" si="10"/>
        <v>5.8894864635507705E-4</v>
      </c>
      <c r="AB6" s="11">
        <f t="shared" si="11"/>
        <v>4.0336281969327001E-4</v>
      </c>
      <c r="AC6" s="11">
        <f t="shared" si="12"/>
        <v>3.3337500520898446E-4</v>
      </c>
      <c r="AD6" s="11">
        <f t="shared" si="13"/>
        <v>0</v>
      </c>
      <c r="AE6" s="3"/>
      <c r="AF6" s="11">
        <f t="shared" si="14"/>
        <v>0.83000992063492063</v>
      </c>
      <c r="AG6" s="11">
        <f t="shared" si="14"/>
        <v>8.5404418314626751E-2</v>
      </c>
      <c r="AH6" s="11">
        <f t="shared" si="14"/>
        <v>8.8798414456938937E-2</v>
      </c>
      <c r="AI6" s="11">
        <f t="shared" si="14"/>
        <v>1.237531072015749E-2</v>
      </c>
      <c r="AJ6" s="11">
        <f t="shared" si="14"/>
        <v>1.8406319069049075</v>
      </c>
      <c r="AK6" s="11">
        <f t="shared" si="14"/>
        <v>1.4237905533611326E-3</v>
      </c>
      <c r="AL6" s="11">
        <f t="shared" si="14"/>
        <v>8.1123651393313519E-3</v>
      </c>
      <c r="AM6" s="11">
        <f t="shared" si="14"/>
        <v>5.8894864635507705E-4</v>
      </c>
      <c r="AN6" s="11">
        <f t="shared" si="14"/>
        <v>2.0168140984663501E-4</v>
      </c>
      <c r="AO6" s="11">
        <f t="shared" si="14"/>
        <v>6.6675001041796892E-4</v>
      </c>
      <c r="AP6" s="11">
        <f t="shared" si="14"/>
        <v>0</v>
      </c>
      <c r="AQ6" s="11">
        <f t="shared" si="15"/>
        <v>2.8682135067908634</v>
      </c>
      <c r="AR6" s="3"/>
      <c r="AS6" s="12">
        <v>6</v>
      </c>
      <c r="AT6" s="11">
        <f t="shared" si="16"/>
        <v>1.7362931706508578</v>
      </c>
      <c r="AU6" s="11">
        <f t="shared" si="16"/>
        <v>0.17865703117097978</v>
      </c>
      <c r="AV6" s="11">
        <f t="shared" si="16"/>
        <v>0.12383794197565461</v>
      </c>
      <c r="AW6" s="11">
        <f t="shared" si="16"/>
        <v>2.5887844173784178E-2</v>
      </c>
      <c r="AX6" s="11">
        <f t="shared" si="16"/>
        <v>1.9252038621395953</v>
      </c>
      <c r="AY6" s="11">
        <f t="shared" si="16"/>
        <v>2.9784195981020084E-3</v>
      </c>
      <c r="AZ6" s="11">
        <f t="shared" si="16"/>
        <v>1.1313474565438433E-2</v>
      </c>
      <c r="BA6" s="11">
        <f t="shared" si="16"/>
        <v>1.2320184218378421E-3</v>
      </c>
      <c r="BB6" s="11">
        <f t="shared" si="16"/>
        <v>8.4379245562770711E-4</v>
      </c>
      <c r="BC6" s="11">
        <f t="shared" si="16"/>
        <v>6.9738533289730989E-4</v>
      </c>
      <c r="BD6" s="11">
        <f t="shared" si="16"/>
        <v>0</v>
      </c>
      <c r="BE6" s="11">
        <f t="shared" si="17"/>
        <v>4.0069449404847752</v>
      </c>
      <c r="BF6" s="11">
        <f t="shared" si="18"/>
        <v>8.3709626247228788E-2</v>
      </c>
      <c r="BG6" s="11">
        <f t="shared" si="19"/>
        <v>0.90670408504565292</v>
      </c>
      <c r="BH6" s="11">
        <f t="shared" si="20"/>
        <v>1.3338487581277854E-2</v>
      </c>
      <c r="BI6" s="11">
        <f t="shared" si="21"/>
        <v>0.89461002386737765</v>
      </c>
      <c r="BJ6" s="11">
        <f t="shared" si="22"/>
        <v>9.2051488551344485E-2</v>
      </c>
      <c r="BK6" s="3"/>
      <c r="BL6" s="11">
        <f t="shared" si="23"/>
        <v>1.9252038621395953</v>
      </c>
      <c r="BM6" s="11">
        <f t="shared" si="24"/>
        <v>7.4796137860404732E-2</v>
      </c>
      <c r="BN6" s="11">
        <f t="shared" si="25"/>
        <v>2</v>
      </c>
      <c r="BO6" s="11"/>
      <c r="BP6" s="11">
        <f t="shared" si="26"/>
        <v>4.9041804115249873E-2</v>
      </c>
      <c r="BQ6" s="11">
        <f t="shared" si="27"/>
        <v>1.1313474565438433E-2</v>
      </c>
      <c r="BR6" s="11">
        <f t="shared" si="28"/>
        <v>6.9738533289730989E-4</v>
      </c>
      <c r="BS6" s="11">
        <f t="shared" si="29"/>
        <v>0.85134738518161501</v>
      </c>
      <c r="BT6" s="11">
        <f t="shared" si="30"/>
        <v>8.759995080479932E-2</v>
      </c>
      <c r="BU6" s="11">
        <f t="shared" si="31"/>
        <v>1</v>
      </c>
      <c r="BV6" s="11">
        <f t="shared" si="32"/>
        <v>6.1052664013585618E-2</v>
      </c>
      <c r="BW6" s="11">
        <f t="shared" si="33"/>
        <v>0.93894733598641433</v>
      </c>
      <c r="BX6" s="11">
        <f t="shared" si="34"/>
        <v>0.90670408504565281</v>
      </c>
      <c r="BY6" s="11"/>
      <c r="BZ6" s="11">
        <f t="shared" si="35"/>
        <v>2.5887844173784178E-2</v>
      </c>
      <c r="CA6" s="11">
        <f t="shared" si="36"/>
        <v>8.4379245562770711E-4</v>
      </c>
      <c r="CB6" s="11">
        <f t="shared" si="37"/>
        <v>2.9784195981020084E-3</v>
      </c>
      <c r="CC6" s="11">
        <f t="shared" si="38"/>
        <v>0.87976585569723009</v>
      </c>
      <c r="CD6" s="11">
        <f t="shared" si="39"/>
        <v>9.0524088075256026E-2</v>
      </c>
      <c r="CE6" s="11">
        <f t="shared" si="40"/>
        <v>1</v>
      </c>
      <c r="CF6" s="11">
        <f t="shared" si="41"/>
        <v>2.9710056227513895E-2</v>
      </c>
      <c r="CG6" s="11">
        <f t="shared" si="42"/>
        <v>0.97028994377248612</v>
      </c>
      <c r="CH6" s="11">
        <f t="shared" si="43"/>
        <v>0.90670408504565292</v>
      </c>
      <c r="CI6" s="11"/>
      <c r="CJ6" s="11">
        <f t="shared" si="44"/>
        <v>1.731113240878845</v>
      </c>
      <c r="CK6" s="11">
        <f t="shared" si="44"/>
        <v>0.17812403888005535</v>
      </c>
      <c r="CL6" s="8">
        <f t="shared" si="45"/>
        <v>0.29833266982620438</v>
      </c>
      <c r="CM6" s="8">
        <f t="shared" si="45"/>
        <v>0.29833266982610096</v>
      </c>
      <c r="CN6" s="9"/>
      <c r="CO6" s="9"/>
    </row>
    <row r="7" spans="1:93" x14ac:dyDescent="0.25">
      <c r="A7" s="9" t="s">
        <v>56</v>
      </c>
      <c r="B7" s="8">
        <v>55.472999999999999</v>
      </c>
      <c r="C7" s="8">
        <v>2.4E-2</v>
      </c>
      <c r="D7" s="8">
        <v>3.218</v>
      </c>
      <c r="E7" s="8">
        <v>0.504</v>
      </c>
      <c r="F7" s="8">
        <v>6.3959999999999999</v>
      </c>
      <c r="G7" s="8">
        <v>7.9000000000000001E-2</v>
      </c>
      <c r="H7" s="8">
        <v>0.16800000000000001</v>
      </c>
      <c r="I7" s="8">
        <v>32.524999999999999</v>
      </c>
      <c r="J7" s="8">
        <v>0.66900000000000004</v>
      </c>
      <c r="K7" s="8">
        <v>1.2999999999999999E-2</v>
      </c>
      <c r="L7" s="8">
        <v>0</v>
      </c>
      <c r="M7" s="8">
        <v>0</v>
      </c>
      <c r="N7" s="8">
        <v>99.069000000000003</v>
      </c>
      <c r="O7" s="24">
        <f t="shared" si="0"/>
        <v>3.9916564031873425</v>
      </c>
      <c r="P7" s="24">
        <f t="shared" si="1"/>
        <v>1.3143668620295489E-2</v>
      </c>
      <c r="Q7" s="24">
        <f t="shared" si="1"/>
        <v>0.88877253096539655</v>
      </c>
      <c r="R7" s="24">
        <f t="shared" si="1"/>
        <v>9.8083800414307948E-2</v>
      </c>
      <c r="S7" s="3"/>
      <c r="T7" s="11">
        <f t="shared" si="3"/>
        <v>0.80667162698412698</v>
      </c>
      <c r="U7" s="11">
        <f t="shared" si="4"/>
        <v>8.9023249599144844E-2</v>
      </c>
      <c r="V7" s="11">
        <f t="shared" si="5"/>
        <v>6.3122000822272928E-2</v>
      </c>
      <c r="W7" s="11">
        <f t="shared" si="6"/>
        <v>1.1929514224474585E-2</v>
      </c>
      <c r="X7" s="11">
        <f t="shared" si="7"/>
        <v>0.92324514685910575</v>
      </c>
      <c r="Y7" s="11">
        <f t="shared" si="8"/>
        <v>2.3682852768779237E-3</v>
      </c>
      <c r="Z7" s="11">
        <f t="shared" si="9"/>
        <v>6.6320065372635871E-3</v>
      </c>
      <c r="AA7" s="11">
        <f t="shared" si="10"/>
        <v>1.0574305241375249E-3</v>
      </c>
      <c r="AB7" s="11">
        <f t="shared" si="11"/>
        <v>2.0974866624050038E-4</v>
      </c>
      <c r="AC7" s="11">
        <f t="shared" si="12"/>
        <v>1.6668750260449223E-4</v>
      </c>
      <c r="AD7" s="11">
        <f t="shared" si="13"/>
        <v>0</v>
      </c>
      <c r="AE7" s="3"/>
      <c r="AF7" s="11">
        <f t="shared" si="14"/>
        <v>0.80667162698412698</v>
      </c>
      <c r="AG7" s="11">
        <f t="shared" si="14"/>
        <v>8.9023249599144844E-2</v>
      </c>
      <c r="AH7" s="11">
        <f t="shared" si="14"/>
        <v>9.4683001233409392E-2</v>
      </c>
      <c r="AI7" s="11">
        <f t="shared" si="14"/>
        <v>1.1929514224474585E-2</v>
      </c>
      <c r="AJ7" s="11">
        <f t="shared" si="14"/>
        <v>1.8464902937182115</v>
      </c>
      <c r="AK7" s="11">
        <f t="shared" si="14"/>
        <v>2.3682852768779237E-3</v>
      </c>
      <c r="AL7" s="11">
        <f t="shared" si="14"/>
        <v>9.9480098058953807E-3</v>
      </c>
      <c r="AM7" s="11">
        <f t="shared" si="14"/>
        <v>1.0574305241375249E-3</v>
      </c>
      <c r="AN7" s="11">
        <f t="shared" si="14"/>
        <v>1.0487433312025019E-4</v>
      </c>
      <c r="AO7" s="11">
        <f t="shared" si="14"/>
        <v>3.3337500520898446E-4</v>
      </c>
      <c r="AP7" s="11">
        <f t="shared" si="14"/>
        <v>0</v>
      </c>
      <c r="AQ7" s="11">
        <f t="shared" si="15"/>
        <v>2.8626096607046074</v>
      </c>
      <c r="AR7" s="3"/>
      <c r="AS7" s="12">
        <v>6</v>
      </c>
      <c r="AT7" s="11">
        <f t="shared" si="16"/>
        <v>1.6907753188792876</v>
      </c>
      <c r="AU7" s="11">
        <f t="shared" si="16"/>
        <v>0.18659180290176028</v>
      </c>
      <c r="AV7" s="11">
        <f t="shared" si="16"/>
        <v>0.13230305554143063</v>
      </c>
      <c r="AW7" s="11">
        <f t="shared" si="16"/>
        <v>2.5004137423762278E-2</v>
      </c>
      <c r="AX7" s="11">
        <f t="shared" si="16"/>
        <v>1.9351122010086208</v>
      </c>
      <c r="AY7" s="11">
        <f t="shared" si="16"/>
        <v>4.9639012458897172E-3</v>
      </c>
      <c r="AZ7" s="11">
        <f t="shared" si="16"/>
        <v>1.390061654923188E-2</v>
      </c>
      <c r="BA7" s="11">
        <f t="shared" si="16"/>
        <v>2.2163633526142306E-3</v>
      </c>
      <c r="BB7" s="11">
        <f t="shared" si="16"/>
        <v>4.3963101736100305E-4</v>
      </c>
      <c r="BC7" s="11">
        <f t="shared" si="16"/>
        <v>3.4937526738478941E-4</v>
      </c>
      <c r="BD7" s="11">
        <f t="shared" si="16"/>
        <v>0</v>
      </c>
      <c r="BE7" s="11">
        <f t="shared" si="17"/>
        <v>3.9916564031873425</v>
      </c>
      <c r="BF7" s="11">
        <f t="shared" si="18"/>
        <v>9.5077068519947669E-2</v>
      </c>
      <c r="BG7" s="11">
        <f t="shared" si="19"/>
        <v>0.90060984836852698</v>
      </c>
      <c r="BH7" s="11">
        <f t="shared" si="20"/>
        <v>1.3143668620295489E-2</v>
      </c>
      <c r="BI7" s="11">
        <f t="shared" si="21"/>
        <v>0.88877253096539655</v>
      </c>
      <c r="BJ7" s="11">
        <f t="shared" si="22"/>
        <v>9.8083800414307948E-2</v>
      </c>
      <c r="BK7" s="3"/>
      <c r="BL7" s="11">
        <f t="shared" si="23"/>
        <v>1.9351122010086208</v>
      </c>
      <c r="BM7" s="11">
        <f t="shared" si="24"/>
        <v>6.4887798991379197E-2</v>
      </c>
      <c r="BN7" s="11">
        <f t="shared" si="25"/>
        <v>2</v>
      </c>
      <c r="BO7" s="11"/>
      <c r="BP7" s="11">
        <f t="shared" si="26"/>
        <v>6.7415256550051428E-2</v>
      </c>
      <c r="BQ7" s="11">
        <f t="shared" si="27"/>
        <v>1.390061654923188E-2</v>
      </c>
      <c r="BR7" s="11">
        <f t="shared" si="28"/>
        <v>3.4937526738478941E-4</v>
      </c>
      <c r="BS7" s="11">
        <f t="shared" si="29"/>
        <v>0.82706132142004396</v>
      </c>
      <c r="BT7" s="11">
        <f t="shared" si="30"/>
        <v>9.1273430213287932E-2</v>
      </c>
      <c r="BU7" s="11">
        <f t="shared" si="31"/>
        <v>1</v>
      </c>
      <c r="BV7" s="11">
        <f t="shared" si="32"/>
        <v>8.1665248366668108E-2</v>
      </c>
      <c r="BW7" s="11">
        <f t="shared" si="33"/>
        <v>0.91833475163333189</v>
      </c>
      <c r="BX7" s="11">
        <f t="shared" si="34"/>
        <v>0.90060984836852698</v>
      </c>
      <c r="BY7" s="11"/>
      <c r="BZ7" s="11">
        <f t="shared" si="35"/>
        <v>2.5004137423762278E-2</v>
      </c>
      <c r="CA7" s="11">
        <f t="shared" si="36"/>
        <v>4.3963101736100305E-4</v>
      </c>
      <c r="CB7" s="11">
        <f t="shared" si="37"/>
        <v>4.9639012458897172E-3</v>
      </c>
      <c r="CC7" s="11">
        <f t="shared" si="38"/>
        <v>0.87322440158246595</v>
      </c>
      <c r="CD7" s="11">
        <f t="shared" si="39"/>
        <v>9.6367928730521024E-2</v>
      </c>
      <c r="CE7" s="11">
        <f t="shared" si="40"/>
        <v>1</v>
      </c>
      <c r="CF7" s="11">
        <f t="shared" si="41"/>
        <v>3.0407669687013E-2</v>
      </c>
      <c r="CG7" s="11">
        <f t="shared" si="42"/>
        <v>0.96959233031298697</v>
      </c>
      <c r="CH7" s="11">
        <f t="shared" si="43"/>
        <v>0.90060984836852698</v>
      </c>
      <c r="CI7" s="11"/>
      <c r="CJ7" s="11">
        <f t="shared" si="44"/>
        <v>1.7002857230025099</v>
      </c>
      <c r="CK7" s="11">
        <f t="shared" si="44"/>
        <v>0.18764135894380896</v>
      </c>
      <c r="CL7" s="8">
        <f t="shared" si="45"/>
        <v>-0.56248775440643517</v>
      </c>
      <c r="CM7" s="8">
        <f t="shared" si="45"/>
        <v>-0.56248775440648036</v>
      </c>
      <c r="CN7" s="9"/>
      <c r="CO7" s="9"/>
    </row>
    <row r="8" spans="1:93" x14ac:dyDescent="0.25">
      <c r="A8" s="9" t="s">
        <v>57</v>
      </c>
      <c r="B8" s="8">
        <v>55.234000000000002</v>
      </c>
      <c r="C8" s="8">
        <v>4.9000000000000002E-2</v>
      </c>
      <c r="D8" s="8">
        <v>3.2650000000000001</v>
      </c>
      <c r="E8" s="8">
        <v>0.48399999999999999</v>
      </c>
      <c r="F8" s="8">
        <v>6.319</v>
      </c>
      <c r="G8" s="8">
        <v>0.107</v>
      </c>
      <c r="H8" s="8">
        <v>0.185</v>
      </c>
      <c r="I8" s="8">
        <v>32.651000000000003</v>
      </c>
      <c r="J8" s="8">
        <v>0.68</v>
      </c>
      <c r="K8" s="8">
        <v>3.6999999999999998E-2</v>
      </c>
      <c r="L8" s="8">
        <v>0</v>
      </c>
      <c r="M8" s="8">
        <v>0</v>
      </c>
      <c r="N8" s="8">
        <v>99.010999999999996</v>
      </c>
      <c r="O8" s="24">
        <f t="shared" si="0"/>
        <v>3.9968522085062377</v>
      </c>
      <c r="P8" s="24">
        <f t="shared" si="1"/>
        <v>1.3326754263224012E-2</v>
      </c>
      <c r="Q8" s="24">
        <f t="shared" si="1"/>
        <v>0.89000982078231983</v>
      </c>
      <c r="R8" s="24">
        <f t="shared" si="1"/>
        <v>9.6663424954456179E-2</v>
      </c>
      <c r="S8" s="3"/>
      <c r="T8" s="11">
        <f t="shared" si="3"/>
        <v>0.80979662698412702</v>
      </c>
      <c r="U8" s="11">
        <f t="shared" si="4"/>
        <v>8.7951518795652939E-2</v>
      </c>
      <c r="V8" s="11">
        <f t="shared" si="5"/>
        <v>6.4043919417253292E-2</v>
      </c>
      <c r="W8" s="11">
        <f t="shared" si="6"/>
        <v>1.2125664682575064E-2</v>
      </c>
      <c r="X8" s="11">
        <f t="shared" si="7"/>
        <v>0.91926743535802735</v>
      </c>
      <c r="Y8" s="11">
        <f t="shared" si="8"/>
        <v>2.6079331918000942E-3</v>
      </c>
      <c r="Z8" s="11">
        <f t="shared" si="9"/>
        <v>6.3688316746737623E-3</v>
      </c>
      <c r="AA8" s="11">
        <f t="shared" si="10"/>
        <v>1.4322160263634831E-3</v>
      </c>
      <c r="AB8" s="11">
        <f t="shared" si="11"/>
        <v>5.9697697314603959E-4</v>
      </c>
      <c r="AC8" s="11">
        <f t="shared" si="12"/>
        <v>3.4032031781750497E-4</v>
      </c>
      <c r="AD8" s="11">
        <f t="shared" si="13"/>
        <v>0</v>
      </c>
      <c r="AE8" s="3"/>
      <c r="AF8" s="11">
        <f t="shared" si="14"/>
        <v>0.80979662698412702</v>
      </c>
      <c r="AG8" s="11">
        <f t="shared" si="14"/>
        <v>8.7951518795652939E-2</v>
      </c>
      <c r="AH8" s="11">
        <f t="shared" si="14"/>
        <v>9.6065879125879938E-2</v>
      </c>
      <c r="AI8" s="11">
        <f t="shared" si="14"/>
        <v>1.2125664682575064E-2</v>
      </c>
      <c r="AJ8" s="11">
        <f t="shared" si="14"/>
        <v>1.8385348707160547</v>
      </c>
      <c r="AK8" s="11">
        <f t="shared" si="14"/>
        <v>2.6079331918000942E-3</v>
      </c>
      <c r="AL8" s="11">
        <f t="shared" si="14"/>
        <v>9.553247512010643E-3</v>
      </c>
      <c r="AM8" s="11">
        <f t="shared" si="14"/>
        <v>1.4322160263634831E-3</v>
      </c>
      <c r="AN8" s="11">
        <f t="shared" si="14"/>
        <v>2.984884865730198E-4</v>
      </c>
      <c r="AO8" s="11">
        <f t="shared" si="14"/>
        <v>6.8064063563500995E-4</v>
      </c>
      <c r="AP8" s="11">
        <f t="shared" si="14"/>
        <v>0</v>
      </c>
      <c r="AQ8" s="11">
        <f t="shared" si="15"/>
        <v>2.8590470861566724</v>
      </c>
      <c r="AR8" s="3"/>
      <c r="AS8" s="12">
        <v>6</v>
      </c>
      <c r="AT8" s="11">
        <f t="shared" si="16"/>
        <v>1.6994402734500842</v>
      </c>
      <c r="AU8" s="11">
        <f t="shared" si="16"/>
        <v>0.1845751737804712</v>
      </c>
      <c r="AV8" s="11">
        <f t="shared" si="16"/>
        <v>0.13440265407453403</v>
      </c>
      <c r="AW8" s="11">
        <f t="shared" si="16"/>
        <v>2.544693595559187E-2</v>
      </c>
      <c r="AX8" s="11">
        <f t="shared" si="16"/>
        <v>1.9291758568280939</v>
      </c>
      <c r="AY8" s="11">
        <f t="shared" si="16"/>
        <v>5.4730120488624559E-3</v>
      </c>
      <c r="AZ8" s="11">
        <f t="shared" si="16"/>
        <v>1.3365638583942002E-2</v>
      </c>
      <c r="BA8" s="11">
        <f t="shared" si="16"/>
        <v>3.0056504489866932E-3</v>
      </c>
      <c r="BB8" s="11">
        <f t="shared" si="16"/>
        <v>1.2528166661610399E-3</v>
      </c>
      <c r="BC8" s="11">
        <f t="shared" si="16"/>
        <v>7.141966695098826E-4</v>
      </c>
      <c r="BD8" s="11">
        <f t="shared" si="16"/>
        <v>0</v>
      </c>
      <c r="BE8" s="11">
        <f t="shared" si="17"/>
        <v>3.9968522085062377</v>
      </c>
      <c r="BF8" s="11">
        <f t="shared" si="18"/>
        <v>9.0449976402128693E-2</v>
      </c>
      <c r="BG8" s="11">
        <f t="shared" si="19"/>
        <v>0.90203096580137332</v>
      </c>
      <c r="BH8" s="11">
        <f t="shared" si="20"/>
        <v>1.3326754263224012E-2</v>
      </c>
      <c r="BI8" s="11">
        <f t="shared" si="21"/>
        <v>0.89000982078231983</v>
      </c>
      <c r="BJ8" s="11">
        <f t="shared" si="22"/>
        <v>9.6663424954456179E-2</v>
      </c>
      <c r="BK8" s="3"/>
      <c r="BL8" s="11">
        <f t="shared" si="23"/>
        <v>1.9291758568280939</v>
      </c>
      <c r="BM8" s="11">
        <f t="shared" si="24"/>
        <v>7.0824143171906107E-2</v>
      </c>
      <c r="BN8" s="11">
        <f t="shared" si="25"/>
        <v>2</v>
      </c>
      <c r="BO8" s="11"/>
      <c r="BP8" s="11">
        <f t="shared" si="26"/>
        <v>6.3578510902627922E-2</v>
      </c>
      <c r="BQ8" s="11">
        <f t="shared" si="27"/>
        <v>1.3365638583942002E-2</v>
      </c>
      <c r="BR8" s="11">
        <f t="shared" si="28"/>
        <v>7.141966695098826E-4</v>
      </c>
      <c r="BS8" s="11">
        <f t="shared" si="29"/>
        <v>0.83198073281566731</v>
      </c>
      <c r="BT8" s="11">
        <f t="shared" si="30"/>
        <v>9.0360921028252883E-2</v>
      </c>
      <c r="BU8" s="11">
        <f t="shared" si="31"/>
        <v>1</v>
      </c>
      <c r="BV8" s="11">
        <f t="shared" si="32"/>
        <v>7.7658346156079805E-2</v>
      </c>
      <c r="BW8" s="11">
        <f t="shared" si="33"/>
        <v>0.9223416538439202</v>
      </c>
      <c r="BX8" s="11">
        <f t="shared" si="34"/>
        <v>0.90203096580137332</v>
      </c>
      <c r="BY8" s="11"/>
      <c r="BZ8" s="11">
        <f t="shared" si="35"/>
        <v>2.544693595559187E-2</v>
      </c>
      <c r="CA8" s="11">
        <f t="shared" si="36"/>
        <v>1.2528166661610399E-3</v>
      </c>
      <c r="CB8" s="11">
        <f t="shared" si="37"/>
        <v>5.4730120488624559E-3</v>
      </c>
      <c r="CC8" s="11">
        <f t="shared" si="38"/>
        <v>0.87301013581303788</v>
      </c>
      <c r="CD8" s="11">
        <f t="shared" si="39"/>
        <v>9.4817099516346759E-2</v>
      </c>
      <c r="CE8" s="11">
        <f t="shared" si="40"/>
        <v>1</v>
      </c>
      <c r="CF8" s="11">
        <f t="shared" si="41"/>
        <v>3.2172764670615368E-2</v>
      </c>
      <c r="CG8" s="11">
        <f t="shared" si="42"/>
        <v>0.96782723532938464</v>
      </c>
      <c r="CH8" s="11">
        <f t="shared" si="43"/>
        <v>0.90203096580137332</v>
      </c>
      <c r="CI8" s="11"/>
      <c r="CJ8" s="11">
        <f t="shared" si="44"/>
        <v>1.7049908686287052</v>
      </c>
      <c r="CK8" s="11">
        <f t="shared" si="44"/>
        <v>0.18517802054459964</v>
      </c>
      <c r="CL8" s="8">
        <f t="shared" si="45"/>
        <v>-0.32661313641535455</v>
      </c>
      <c r="CM8" s="8">
        <f t="shared" si="45"/>
        <v>-0.3266131364153313</v>
      </c>
      <c r="CN8" s="9"/>
      <c r="CO8" s="9"/>
    </row>
    <row r="9" spans="1:93" x14ac:dyDescent="0.25">
      <c r="A9" s="9" t="s">
        <v>58</v>
      </c>
      <c r="B9" s="8">
        <v>55.718000000000004</v>
      </c>
      <c r="C9" s="8">
        <v>4.5999999999999999E-2</v>
      </c>
      <c r="D9" s="8">
        <v>3.1779999999999999</v>
      </c>
      <c r="E9" s="8">
        <v>0.41299999999999998</v>
      </c>
      <c r="F9" s="8">
        <v>6.2089999999999996</v>
      </c>
      <c r="G9" s="8">
        <v>7.4999999999999997E-2</v>
      </c>
      <c r="H9" s="8">
        <v>0.14599999999999999</v>
      </c>
      <c r="I9" s="8">
        <v>32.661999999999999</v>
      </c>
      <c r="J9" s="8">
        <v>0.61499999999999999</v>
      </c>
      <c r="K9" s="8">
        <v>4.2000000000000003E-2</v>
      </c>
      <c r="L9" s="8">
        <v>5.0000000000000001E-3</v>
      </c>
      <c r="M9" s="8">
        <v>0</v>
      </c>
      <c r="N9" s="8">
        <v>99.108999999999995</v>
      </c>
      <c r="O9" s="24">
        <f t="shared" si="0"/>
        <v>3.9890031740805836</v>
      </c>
      <c r="P9" s="24">
        <f t="shared" si="1"/>
        <v>1.2084979981239218E-2</v>
      </c>
      <c r="Q9" s="24">
        <f t="shared" si="1"/>
        <v>0.89268128314005324</v>
      </c>
      <c r="R9" s="24">
        <f t="shared" si="1"/>
        <v>9.5233736878707551E-2</v>
      </c>
      <c r="S9" s="3"/>
      <c r="T9" s="11">
        <f t="shared" si="3"/>
        <v>0.8100694444444444</v>
      </c>
      <c r="U9" s="11">
        <f t="shared" si="4"/>
        <v>8.6420474790664517E-2</v>
      </c>
      <c r="V9" s="11">
        <f t="shared" si="5"/>
        <v>6.2337389252076866E-2</v>
      </c>
      <c r="W9" s="11">
        <f t="shared" si="6"/>
        <v>1.0966593793799505E-2</v>
      </c>
      <c r="X9" s="11">
        <f t="shared" si="7"/>
        <v>0.9273227172263202</v>
      </c>
      <c r="Y9" s="11">
        <f t="shared" si="8"/>
        <v>2.0581526810962906E-3</v>
      </c>
      <c r="Z9" s="11">
        <f t="shared" si="9"/>
        <v>5.4345609124798839E-3</v>
      </c>
      <c r="AA9" s="11">
        <f t="shared" si="10"/>
        <v>1.0038897381052451E-3</v>
      </c>
      <c r="AB9" s="11">
        <f t="shared" si="11"/>
        <v>6.7764953708469367E-4</v>
      </c>
      <c r="AC9" s="11">
        <f t="shared" si="12"/>
        <v>3.1948437999194343E-4</v>
      </c>
      <c r="AD9" s="11">
        <f t="shared" si="13"/>
        <v>0</v>
      </c>
      <c r="AE9" s="3"/>
      <c r="AF9" s="11">
        <f t="shared" si="14"/>
        <v>0.8100694444444444</v>
      </c>
      <c r="AG9" s="11">
        <f t="shared" si="14"/>
        <v>8.6420474790664517E-2</v>
      </c>
      <c r="AH9" s="11">
        <f t="shared" si="14"/>
        <v>9.3506083878115293E-2</v>
      </c>
      <c r="AI9" s="11">
        <f t="shared" si="14"/>
        <v>1.0966593793799505E-2</v>
      </c>
      <c r="AJ9" s="11">
        <f t="shared" si="14"/>
        <v>1.8546454344526404</v>
      </c>
      <c r="AK9" s="11">
        <f t="shared" si="14"/>
        <v>2.0581526810962906E-3</v>
      </c>
      <c r="AL9" s="11">
        <f t="shared" si="14"/>
        <v>8.1518413687198255E-3</v>
      </c>
      <c r="AM9" s="11">
        <f t="shared" si="14"/>
        <v>1.0038897381052451E-3</v>
      </c>
      <c r="AN9" s="11">
        <f t="shared" si="14"/>
        <v>3.3882476854234684E-4</v>
      </c>
      <c r="AO9" s="11">
        <f t="shared" si="14"/>
        <v>6.3896875998388687E-4</v>
      </c>
      <c r="AP9" s="11">
        <f t="shared" si="14"/>
        <v>0</v>
      </c>
      <c r="AQ9" s="11">
        <f t="shared" si="15"/>
        <v>2.8677997086761118</v>
      </c>
      <c r="AR9" s="3"/>
      <c r="AS9" s="12">
        <v>6</v>
      </c>
      <c r="AT9" s="11">
        <f t="shared" si="16"/>
        <v>1.6948243114615646</v>
      </c>
      <c r="AU9" s="11">
        <f t="shared" si="16"/>
        <v>0.18080859942040983</v>
      </c>
      <c r="AV9" s="11">
        <f t="shared" si="16"/>
        <v>0.13042205645704782</v>
      </c>
      <c r="AW9" s="11">
        <f t="shared" si="16"/>
        <v>2.2944267189835468E-2</v>
      </c>
      <c r="AX9" s="11">
        <f t="shared" si="16"/>
        <v>1.9401411774068598</v>
      </c>
      <c r="AY9" s="11">
        <f t="shared" si="16"/>
        <v>4.3060594675485495E-3</v>
      </c>
      <c r="AZ9" s="11">
        <f t="shared" si="16"/>
        <v>1.1370168347611743E-2</v>
      </c>
      <c r="BA9" s="11">
        <f t="shared" si="16"/>
        <v>2.1003344168034938E-3</v>
      </c>
      <c r="BB9" s="11">
        <f t="shared" si="16"/>
        <v>1.4177758684497316E-3</v>
      </c>
      <c r="BC9" s="11">
        <f t="shared" si="16"/>
        <v>6.6842404445203725E-4</v>
      </c>
      <c r="BD9" s="11">
        <f t="shared" si="16"/>
        <v>0</v>
      </c>
      <c r="BE9" s="11">
        <f t="shared" si="17"/>
        <v>3.9890031740805836</v>
      </c>
      <c r="BF9" s="11">
        <f t="shared" si="18"/>
        <v>8.0188940989365853E-2</v>
      </c>
      <c r="BG9" s="11">
        <f t="shared" si="19"/>
        <v>0.90360128659963179</v>
      </c>
      <c r="BH9" s="11">
        <f t="shared" si="20"/>
        <v>1.2084979981239218E-2</v>
      </c>
      <c r="BI9" s="11">
        <f t="shared" si="21"/>
        <v>0.89268128314005324</v>
      </c>
      <c r="BJ9" s="11">
        <f t="shared" si="22"/>
        <v>9.5233736878707551E-2</v>
      </c>
      <c r="BK9" s="3"/>
      <c r="BL9" s="11">
        <f t="shared" si="23"/>
        <v>1.9401411774068598</v>
      </c>
      <c r="BM9" s="11">
        <f t="shared" si="24"/>
        <v>5.9858822593140237E-2</v>
      </c>
      <c r="BN9" s="11">
        <f t="shared" si="25"/>
        <v>2</v>
      </c>
      <c r="BO9" s="11"/>
      <c r="BP9" s="11">
        <f t="shared" si="26"/>
        <v>7.0563233863907587E-2</v>
      </c>
      <c r="BQ9" s="11">
        <f t="shared" si="27"/>
        <v>1.1370168347611743E-2</v>
      </c>
      <c r="BR9" s="11">
        <f t="shared" si="28"/>
        <v>6.6842404445203725E-4</v>
      </c>
      <c r="BS9" s="11">
        <f t="shared" si="29"/>
        <v>0.82896217011925688</v>
      </c>
      <c r="BT9" s="11">
        <f t="shared" si="30"/>
        <v>8.8436003624771775E-2</v>
      </c>
      <c r="BU9" s="11">
        <f t="shared" si="31"/>
        <v>1</v>
      </c>
      <c r="BV9" s="11">
        <f t="shared" si="32"/>
        <v>8.2601826255971372E-2</v>
      </c>
      <c r="BW9" s="11">
        <f t="shared" si="33"/>
        <v>0.91739817374402866</v>
      </c>
      <c r="BX9" s="11">
        <f t="shared" si="34"/>
        <v>0.90360128659963179</v>
      </c>
      <c r="BY9" s="11"/>
      <c r="BZ9" s="11">
        <f t="shared" si="35"/>
        <v>2.2944267189835468E-2</v>
      </c>
      <c r="CA9" s="11">
        <f t="shared" si="36"/>
        <v>1.4177758684497316E-3</v>
      </c>
      <c r="CB9" s="11">
        <f t="shared" si="37"/>
        <v>4.3060594675485495E-3</v>
      </c>
      <c r="CC9" s="11">
        <f t="shared" si="38"/>
        <v>0.87769675227291832</v>
      </c>
      <c r="CD9" s="11">
        <f t="shared" si="39"/>
        <v>9.3635145201247938E-2</v>
      </c>
      <c r="CE9" s="11">
        <f t="shared" si="40"/>
        <v>1</v>
      </c>
      <c r="CF9" s="11">
        <f t="shared" si="41"/>
        <v>2.8668102525833749E-2</v>
      </c>
      <c r="CG9" s="11">
        <f t="shared" si="42"/>
        <v>0.97133189747416626</v>
      </c>
      <c r="CH9" s="11">
        <f t="shared" si="43"/>
        <v>0.90360128659963179</v>
      </c>
      <c r="CI9" s="11"/>
      <c r="CJ9" s="11">
        <f t="shared" si="44"/>
        <v>1.7066589223921751</v>
      </c>
      <c r="CK9" s="11">
        <f t="shared" si="44"/>
        <v>0.18207114882601971</v>
      </c>
      <c r="CL9" s="8">
        <f t="shared" si="45"/>
        <v>-0.69827951195747473</v>
      </c>
      <c r="CM9" s="8">
        <f t="shared" si="45"/>
        <v>-0.698279511957418</v>
      </c>
      <c r="CN9" s="9"/>
      <c r="CO9" s="9"/>
    </row>
    <row r="10" spans="1:93" x14ac:dyDescent="0.25">
      <c r="A10" s="9" t="s">
        <v>59</v>
      </c>
      <c r="B10" s="8">
        <v>56.088999999999999</v>
      </c>
      <c r="C10" s="8">
        <v>6.5000000000000002E-2</v>
      </c>
      <c r="D10" s="8">
        <v>2.9239999999999999</v>
      </c>
      <c r="E10" s="8">
        <v>0.55000000000000004</v>
      </c>
      <c r="F10" s="8">
        <v>5.8239999999999998</v>
      </c>
      <c r="G10" s="8">
        <v>0.129</v>
      </c>
      <c r="H10" s="8">
        <v>0.151</v>
      </c>
      <c r="I10" s="8">
        <v>34.179000000000002</v>
      </c>
      <c r="J10" s="8">
        <v>0.89500000000000002</v>
      </c>
      <c r="K10" s="8">
        <v>5.6000000000000001E-2</v>
      </c>
      <c r="L10" s="8">
        <v>0</v>
      </c>
      <c r="M10" s="8">
        <v>0</v>
      </c>
      <c r="N10" s="8">
        <v>100.86199999999999</v>
      </c>
      <c r="O10" s="24">
        <f t="shared" si="0"/>
        <v>4.0112762484735631</v>
      </c>
      <c r="P10" s="24">
        <f t="shared" si="1"/>
        <v>1.6893473832784726E-2</v>
      </c>
      <c r="Q10" s="24">
        <f t="shared" si="1"/>
        <v>0.8973009244886474</v>
      </c>
      <c r="R10" s="24">
        <f t="shared" si="1"/>
        <v>8.5805601678567739E-2</v>
      </c>
      <c r="S10" s="3"/>
      <c r="T10" s="11">
        <f t="shared" si="3"/>
        <v>0.84769345238095239</v>
      </c>
      <c r="U10" s="11">
        <f t="shared" si="4"/>
        <v>8.1061820773205048E-2</v>
      </c>
      <c r="V10" s="11">
        <f t="shared" si="5"/>
        <v>5.7355105781331892E-2</v>
      </c>
      <c r="W10" s="11">
        <f t="shared" si="6"/>
        <v>1.5959514545448063E-2</v>
      </c>
      <c r="X10" s="11">
        <f t="shared" si="7"/>
        <v>0.93349732378238748</v>
      </c>
      <c r="Y10" s="11">
        <f t="shared" si="8"/>
        <v>2.1286373619557528E-3</v>
      </c>
      <c r="Z10" s="11">
        <f t="shared" si="9"/>
        <v>7.2373087212201847E-3</v>
      </c>
      <c r="AA10" s="11">
        <f t="shared" si="10"/>
        <v>1.7266903495410217E-3</v>
      </c>
      <c r="AB10" s="11">
        <f t="shared" si="11"/>
        <v>9.0353271611292479E-4</v>
      </c>
      <c r="AC10" s="11">
        <f t="shared" si="12"/>
        <v>4.5144531955383313E-4</v>
      </c>
      <c r="AD10" s="11">
        <f t="shared" si="13"/>
        <v>0</v>
      </c>
      <c r="AE10" s="3"/>
      <c r="AF10" s="11">
        <f t="shared" si="14"/>
        <v>0.84769345238095239</v>
      </c>
      <c r="AG10" s="11">
        <f t="shared" si="14"/>
        <v>8.1061820773205048E-2</v>
      </c>
      <c r="AH10" s="11">
        <f t="shared" si="14"/>
        <v>8.603265867199783E-2</v>
      </c>
      <c r="AI10" s="11">
        <f t="shared" si="14"/>
        <v>1.5959514545448063E-2</v>
      </c>
      <c r="AJ10" s="11">
        <f t="shared" si="14"/>
        <v>1.866994647564775</v>
      </c>
      <c r="AK10" s="11">
        <f t="shared" si="14"/>
        <v>2.1286373619557528E-3</v>
      </c>
      <c r="AL10" s="11">
        <f t="shared" si="14"/>
        <v>1.0855963081830277E-2</v>
      </c>
      <c r="AM10" s="11">
        <f t="shared" si="14"/>
        <v>1.7266903495410217E-3</v>
      </c>
      <c r="AN10" s="11">
        <f t="shared" si="14"/>
        <v>4.5176635805646239E-4</v>
      </c>
      <c r="AO10" s="11">
        <f t="shared" si="14"/>
        <v>9.0289063910766625E-4</v>
      </c>
      <c r="AP10" s="11">
        <f t="shared" si="14"/>
        <v>0</v>
      </c>
      <c r="AQ10" s="11">
        <f t="shared" si="15"/>
        <v>2.9138080417268695</v>
      </c>
      <c r="AR10" s="3"/>
      <c r="AS10" s="12">
        <v>6</v>
      </c>
      <c r="AT10" s="11">
        <f t="shared" si="16"/>
        <v>1.7455373317150293</v>
      </c>
      <c r="AU10" s="11">
        <f t="shared" si="16"/>
        <v>0.16691934323545293</v>
      </c>
      <c r="AV10" s="11">
        <f t="shared" si="16"/>
        <v>0.11810339931797366</v>
      </c>
      <c r="AW10" s="11">
        <f t="shared" si="16"/>
        <v>3.2863210582649745E-2</v>
      </c>
      <c r="AX10" s="11">
        <f t="shared" si="16"/>
        <v>1.9222213208578076</v>
      </c>
      <c r="AY10" s="11">
        <f t="shared" si="16"/>
        <v>4.3832071258082224E-3</v>
      </c>
      <c r="AZ10" s="11">
        <f t="shared" si="16"/>
        <v>1.4902784159242673E-2</v>
      </c>
      <c r="BA10" s="11">
        <f t="shared" si="16"/>
        <v>3.5555334973631923E-3</v>
      </c>
      <c r="BB10" s="11">
        <f t="shared" si="16"/>
        <v>1.8605193681409001E-3</v>
      </c>
      <c r="BC10" s="11">
        <f t="shared" si="16"/>
        <v>9.2959861409322745E-4</v>
      </c>
      <c r="BD10" s="11">
        <f t="shared" si="16"/>
        <v>0</v>
      </c>
      <c r="BE10" s="11">
        <f t="shared" si="17"/>
        <v>4.0112762484735631</v>
      </c>
      <c r="BF10" s="11">
        <f t="shared" si="18"/>
        <v>0.11204579944807971</v>
      </c>
      <c r="BG10" s="11">
        <f t="shared" si="19"/>
        <v>0.91271993482426217</v>
      </c>
      <c r="BH10" s="11">
        <f t="shared" si="20"/>
        <v>1.6893473832784726E-2</v>
      </c>
      <c r="BI10" s="11">
        <f t="shared" si="21"/>
        <v>0.8973009244886474</v>
      </c>
      <c r="BJ10" s="11">
        <f t="shared" si="22"/>
        <v>8.5805601678567739E-2</v>
      </c>
      <c r="BK10" s="3"/>
      <c r="BL10" s="11">
        <f t="shared" si="23"/>
        <v>1.9222213208578076</v>
      </c>
      <c r="BM10" s="11">
        <f t="shared" si="24"/>
        <v>7.7778679142192386E-2</v>
      </c>
      <c r="BN10" s="11">
        <f t="shared" si="25"/>
        <v>2</v>
      </c>
      <c r="BO10" s="11"/>
      <c r="BP10" s="11">
        <f t="shared" si="26"/>
        <v>4.0324720175781273E-2</v>
      </c>
      <c r="BQ10" s="11">
        <f t="shared" si="27"/>
        <v>1.4902784159242673E-2</v>
      </c>
      <c r="BR10" s="11">
        <f t="shared" si="28"/>
        <v>9.2959861409322745E-4</v>
      </c>
      <c r="BS10" s="11">
        <f t="shared" si="29"/>
        <v>0.86146422748062457</v>
      </c>
      <c r="BT10" s="11">
        <f t="shared" si="30"/>
        <v>8.2378669570258301E-2</v>
      </c>
      <c r="BU10" s="11">
        <f t="shared" si="31"/>
        <v>1</v>
      </c>
      <c r="BV10" s="11">
        <f t="shared" si="32"/>
        <v>5.6157102949117174E-2</v>
      </c>
      <c r="BW10" s="11">
        <f t="shared" si="33"/>
        <v>0.94384289705088287</v>
      </c>
      <c r="BX10" s="11">
        <f t="shared" si="34"/>
        <v>0.91271993482426217</v>
      </c>
      <c r="BY10" s="11"/>
      <c r="BZ10" s="11">
        <f t="shared" si="35"/>
        <v>3.2863210582649745E-2</v>
      </c>
      <c r="CA10" s="11">
        <f t="shared" si="36"/>
        <v>1.8605193681409001E-3</v>
      </c>
      <c r="CB10" s="11">
        <f t="shared" si="37"/>
        <v>4.3832071258082224E-3</v>
      </c>
      <c r="CC10" s="11">
        <f t="shared" si="38"/>
        <v>0.87702625376453236</v>
      </c>
      <c r="CD10" s="11">
        <f t="shared" si="39"/>
        <v>8.3866809158868794E-2</v>
      </c>
      <c r="CE10" s="11">
        <f t="shared" si="40"/>
        <v>1</v>
      </c>
      <c r="CF10" s="11">
        <f t="shared" si="41"/>
        <v>3.9106937076598867E-2</v>
      </c>
      <c r="CG10" s="11">
        <f t="shared" si="42"/>
        <v>0.96089306292340115</v>
      </c>
      <c r="CH10" s="11">
        <f t="shared" si="43"/>
        <v>0.91271993482426217</v>
      </c>
      <c r="CI10" s="11"/>
      <c r="CJ10" s="11">
        <f t="shared" si="44"/>
        <v>1.7384904812451569</v>
      </c>
      <c r="CK10" s="11">
        <f t="shared" si="44"/>
        <v>0.16624547872912709</v>
      </c>
      <c r="CL10" s="8">
        <f t="shared" si="45"/>
        <v>0.40370666051288201</v>
      </c>
      <c r="CM10" s="8">
        <f t="shared" si="45"/>
        <v>0.40370666051285592</v>
      </c>
      <c r="CN10" s="9"/>
      <c r="CO10" s="9"/>
    </row>
    <row r="11" spans="1:93" x14ac:dyDescent="0.25">
      <c r="A11" s="9" t="s">
        <v>60</v>
      </c>
      <c r="B11" s="8">
        <v>55.567</v>
      </c>
      <c r="C11" s="8">
        <v>5.2999999999999999E-2</v>
      </c>
      <c r="D11" s="8">
        <v>3.028</v>
      </c>
      <c r="E11" s="8">
        <v>0.52100000000000002</v>
      </c>
      <c r="F11" s="8">
        <v>5.8710000000000004</v>
      </c>
      <c r="G11" s="8">
        <v>8.2000000000000003E-2</v>
      </c>
      <c r="H11" s="8">
        <v>0.13700000000000001</v>
      </c>
      <c r="I11" s="8">
        <v>34.606999999999999</v>
      </c>
      <c r="J11" s="8">
        <v>0.71299999999999997</v>
      </c>
      <c r="K11" s="8">
        <v>4.2000000000000003E-2</v>
      </c>
      <c r="L11" s="8">
        <v>0</v>
      </c>
      <c r="M11" s="8">
        <v>0</v>
      </c>
      <c r="N11" s="8">
        <v>100.621</v>
      </c>
      <c r="O11" s="24">
        <f t="shared" si="0"/>
        <v>4.0219868444154221</v>
      </c>
      <c r="P11" s="24">
        <f t="shared" si="1"/>
        <v>1.3344809895823158E-2</v>
      </c>
      <c r="Q11" s="24">
        <f t="shared" si="1"/>
        <v>0.90088560910366644</v>
      </c>
      <c r="R11" s="24">
        <f t="shared" si="1"/>
        <v>8.5769581000510436E-2</v>
      </c>
      <c r="S11" s="3"/>
      <c r="T11" s="11">
        <f t="shared" si="3"/>
        <v>0.85830853174603172</v>
      </c>
      <c r="U11" s="11">
        <f t="shared" si="4"/>
        <v>8.171599412079103E-2</v>
      </c>
      <c r="V11" s="11">
        <f t="shared" si="5"/>
        <v>5.9395095863841646E-2</v>
      </c>
      <c r="W11" s="11">
        <f t="shared" si="6"/>
        <v>1.2714116056876499E-2</v>
      </c>
      <c r="X11" s="11">
        <f t="shared" si="7"/>
        <v>0.92480960242856758</v>
      </c>
      <c r="Y11" s="11">
        <f t="shared" si="8"/>
        <v>1.9312802555492591E-3</v>
      </c>
      <c r="Z11" s="11">
        <f t="shared" si="9"/>
        <v>6.8557051704649383E-3</v>
      </c>
      <c r="AA11" s="11">
        <f t="shared" si="10"/>
        <v>1.0975861136617348E-3</v>
      </c>
      <c r="AB11" s="11">
        <f t="shared" si="11"/>
        <v>6.7764953708469367E-4</v>
      </c>
      <c r="AC11" s="11">
        <f t="shared" si="12"/>
        <v>3.6810156825158697E-4</v>
      </c>
      <c r="AD11" s="11">
        <f t="shared" si="13"/>
        <v>0</v>
      </c>
      <c r="AE11" s="3"/>
      <c r="AF11" s="11">
        <f t="shared" si="14"/>
        <v>0.85830853174603172</v>
      </c>
      <c r="AG11" s="11">
        <f t="shared" si="14"/>
        <v>8.171599412079103E-2</v>
      </c>
      <c r="AH11" s="11">
        <f t="shared" si="14"/>
        <v>8.9092643795762469E-2</v>
      </c>
      <c r="AI11" s="11">
        <f t="shared" si="14"/>
        <v>1.2714116056876499E-2</v>
      </c>
      <c r="AJ11" s="11">
        <f t="shared" si="14"/>
        <v>1.8496192048571352</v>
      </c>
      <c r="AK11" s="11">
        <f t="shared" si="14"/>
        <v>1.9312802555492591E-3</v>
      </c>
      <c r="AL11" s="11">
        <f t="shared" si="14"/>
        <v>1.0283557755697408E-2</v>
      </c>
      <c r="AM11" s="11">
        <f t="shared" si="14"/>
        <v>1.0975861136617348E-3</v>
      </c>
      <c r="AN11" s="11">
        <f t="shared" si="14"/>
        <v>3.3882476854234684E-4</v>
      </c>
      <c r="AO11" s="11">
        <f t="shared" si="14"/>
        <v>7.3620313650317394E-4</v>
      </c>
      <c r="AP11" s="11">
        <f t="shared" si="14"/>
        <v>0</v>
      </c>
      <c r="AQ11" s="11">
        <f t="shared" si="15"/>
        <v>2.905837942606551</v>
      </c>
      <c r="AR11" s="3"/>
      <c r="AS11" s="12">
        <v>6</v>
      </c>
      <c r="AT11" s="11">
        <f t="shared" si="16"/>
        <v>1.7722430817517472</v>
      </c>
      <c r="AU11" s="11">
        <f t="shared" si="16"/>
        <v>0.16872791064354686</v>
      </c>
      <c r="AV11" s="11">
        <f t="shared" si="16"/>
        <v>0.12263952161880841</v>
      </c>
      <c r="AW11" s="11">
        <f t="shared" si="16"/>
        <v>2.6252219789253368E-2</v>
      </c>
      <c r="AX11" s="11">
        <f t="shared" si="16"/>
        <v>1.9095550833072448</v>
      </c>
      <c r="AY11" s="11">
        <f t="shared" si="16"/>
        <v>3.9877246295783953E-3</v>
      </c>
      <c r="AZ11" s="11">
        <f t="shared" si="16"/>
        <v>1.415572094357472E-2</v>
      </c>
      <c r="BA11" s="11">
        <f t="shared" si="16"/>
        <v>2.2663055586861695E-3</v>
      </c>
      <c r="BB11" s="11">
        <f t="shared" si="16"/>
        <v>1.3992167845606118E-3</v>
      </c>
      <c r="BC11" s="11">
        <f t="shared" si="16"/>
        <v>7.6005938842149895E-4</v>
      </c>
      <c r="BD11" s="11">
        <f t="shared" si="16"/>
        <v>0</v>
      </c>
      <c r="BE11" s="11">
        <f t="shared" si="17"/>
        <v>4.0219868444154221</v>
      </c>
      <c r="BF11" s="11">
        <f t="shared" si="18"/>
        <v>0.10348109099714668</v>
      </c>
      <c r="BG11" s="11">
        <f t="shared" si="19"/>
        <v>0.91307035947233561</v>
      </c>
      <c r="BH11" s="11">
        <f t="shared" si="20"/>
        <v>1.3344809895823158E-2</v>
      </c>
      <c r="BI11" s="11">
        <f t="shared" si="21"/>
        <v>0.90088560910366644</v>
      </c>
      <c r="BJ11" s="11">
        <f t="shared" si="22"/>
        <v>8.5769581000510436E-2</v>
      </c>
      <c r="BK11" s="3"/>
      <c r="BL11" s="11">
        <f t="shared" si="23"/>
        <v>1.9095550833072448</v>
      </c>
      <c r="BM11" s="11">
        <f t="shared" si="24"/>
        <v>9.0444916692755228E-2</v>
      </c>
      <c r="BN11" s="11">
        <f t="shared" si="25"/>
        <v>2</v>
      </c>
      <c r="BO11" s="11"/>
      <c r="BP11" s="11">
        <f t="shared" si="26"/>
        <v>3.219460492605318E-2</v>
      </c>
      <c r="BQ11" s="11">
        <f t="shared" si="27"/>
        <v>1.415572094357472E-2</v>
      </c>
      <c r="BR11" s="11">
        <f t="shared" si="28"/>
        <v>7.6005938842149895E-4</v>
      </c>
      <c r="BS11" s="11">
        <f t="shared" si="29"/>
        <v>0.87005526306988823</v>
      </c>
      <c r="BT11" s="11">
        <f t="shared" si="30"/>
        <v>8.2834351672062323E-2</v>
      </c>
      <c r="BU11" s="11">
        <f t="shared" si="31"/>
        <v>1</v>
      </c>
      <c r="BV11" s="11">
        <f t="shared" si="32"/>
        <v>4.7110385258049399E-2</v>
      </c>
      <c r="BW11" s="11">
        <f t="shared" si="33"/>
        <v>0.95288961474195055</v>
      </c>
      <c r="BX11" s="11">
        <f t="shared" si="34"/>
        <v>0.91307035947233561</v>
      </c>
      <c r="BY11" s="11"/>
      <c r="BZ11" s="11">
        <f t="shared" si="35"/>
        <v>2.6252219789253368E-2</v>
      </c>
      <c r="CA11" s="11">
        <f t="shared" si="36"/>
        <v>1.3992167845606118E-3</v>
      </c>
      <c r="CB11" s="11">
        <f t="shared" si="37"/>
        <v>3.9877246295783953E-3</v>
      </c>
      <c r="CC11" s="11">
        <f t="shared" si="38"/>
        <v>0.8841815791789509</v>
      </c>
      <c r="CD11" s="11">
        <f t="shared" si="39"/>
        <v>8.417925961765671E-2</v>
      </c>
      <c r="CE11" s="11">
        <f t="shared" si="40"/>
        <v>1</v>
      </c>
      <c r="CF11" s="11">
        <f t="shared" si="41"/>
        <v>3.1639161203392378E-2</v>
      </c>
      <c r="CG11" s="11">
        <f t="shared" si="42"/>
        <v>0.96836083879660761</v>
      </c>
      <c r="CH11" s="11">
        <f t="shared" si="43"/>
        <v>0.91307035947233561</v>
      </c>
      <c r="CI11" s="11"/>
      <c r="CJ11" s="11">
        <f t="shared" si="44"/>
        <v>1.7542368422488392</v>
      </c>
      <c r="CK11" s="11">
        <f t="shared" si="44"/>
        <v>0.16701361128971903</v>
      </c>
      <c r="CL11" s="8">
        <f t="shared" si="45"/>
        <v>1.0160140946979983</v>
      </c>
      <c r="CM11" s="8">
        <f t="shared" si="45"/>
        <v>1.016014094697969</v>
      </c>
      <c r="CN11" s="9"/>
      <c r="CO11" s="9"/>
    </row>
    <row r="12" spans="1:93" x14ac:dyDescent="0.25">
      <c r="A12" s="9" t="s">
        <v>61</v>
      </c>
      <c r="B12" s="8">
        <v>56.3</v>
      </c>
      <c r="C12" s="8">
        <v>8.9999999999999993E-3</v>
      </c>
      <c r="D12" s="8">
        <v>2.859</v>
      </c>
      <c r="E12" s="8">
        <v>0.45400000000000001</v>
      </c>
      <c r="F12" s="8">
        <v>5.7910000000000004</v>
      </c>
      <c r="G12" s="8">
        <v>0.112</v>
      </c>
      <c r="H12" s="8">
        <v>0.16500000000000001</v>
      </c>
      <c r="I12" s="8">
        <v>34.475999999999999</v>
      </c>
      <c r="J12" s="8">
        <v>0.71699999999999997</v>
      </c>
      <c r="K12" s="8">
        <v>4.2000000000000003E-2</v>
      </c>
      <c r="L12" s="8">
        <v>8.9999999999999993E-3</v>
      </c>
      <c r="M12" s="8">
        <v>0</v>
      </c>
      <c r="N12" s="8">
        <v>100.934</v>
      </c>
      <c r="O12" s="24">
        <f t="shared" si="0"/>
        <v>4.0113406209329119</v>
      </c>
      <c r="P12" s="24">
        <f t="shared" si="1"/>
        <v>1.3480391729482137E-2</v>
      </c>
      <c r="Q12" s="24">
        <f t="shared" si="1"/>
        <v>0.90153598007104796</v>
      </c>
      <c r="R12" s="24">
        <f t="shared" si="1"/>
        <v>8.4983628199469863E-2</v>
      </c>
      <c r="S12" s="3"/>
      <c r="T12" s="11">
        <f t="shared" si="3"/>
        <v>0.85505952380952377</v>
      </c>
      <c r="U12" s="11">
        <f t="shared" si="4"/>
        <v>8.0602507571708532E-2</v>
      </c>
      <c r="V12" s="11">
        <f t="shared" si="5"/>
        <v>5.60801119797633E-2</v>
      </c>
      <c r="W12" s="11">
        <f t="shared" si="6"/>
        <v>1.2785443496185765E-2</v>
      </c>
      <c r="X12" s="11">
        <f t="shared" si="7"/>
        <v>0.93700902724149859</v>
      </c>
      <c r="Y12" s="11">
        <f t="shared" si="8"/>
        <v>2.3259944683622462E-3</v>
      </c>
      <c r="Z12" s="11">
        <f t="shared" si="9"/>
        <v>5.9740693807890256E-3</v>
      </c>
      <c r="AA12" s="11">
        <f t="shared" si="10"/>
        <v>1.4991420089038327E-3</v>
      </c>
      <c r="AB12" s="11">
        <f t="shared" si="11"/>
        <v>6.7764953708469367E-4</v>
      </c>
      <c r="AC12" s="11">
        <f t="shared" si="12"/>
        <v>6.2507813476684576E-5</v>
      </c>
      <c r="AD12" s="11">
        <f t="shared" si="13"/>
        <v>0</v>
      </c>
      <c r="AE12" s="3"/>
      <c r="AF12" s="11">
        <f t="shared" si="14"/>
        <v>0.85505952380952377</v>
      </c>
      <c r="AG12" s="11">
        <f t="shared" si="14"/>
        <v>8.0602507571708532E-2</v>
      </c>
      <c r="AH12" s="11">
        <f t="shared" si="14"/>
        <v>8.4120167969644943E-2</v>
      </c>
      <c r="AI12" s="11">
        <f t="shared" si="14"/>
        <v>1.2785443496185765E-2</v>
      </c>
      <c r="AJ12" s="11">
        <f t="shared" si="14"/>
        <v>1.8740180544829972</v>
      </c>
      <c r="AK12" s="11">
        <f t="shared" si="14"/>
        <v>2.3259944683622462E-3</v>
      </c>
      <c r="AL12" s="11">
        <f t="shared" si="14"/>
        <v>8.9611040711835392E-3</v>
      </c>
      <c r="AM12" s="11">
        <f t="shared" si="14"/>
        <v>1.4991420089038327E-3</v>
      </c>
      <c r="AN12" s="11">
        <f t="shared" si="14"/>
        <v>3.3882476854234684E-4</v>
      </c>
      <c r="AO12" s="11">
        <f t="shared" si="14"/>
        <v>1.2501562695336915E-4</v>
      </c>
      <c r="AP12" s="11">
        <f t="shared" si="14"/>
        <v>0</v>
      </c>
      <c r="AQ12" s="11">
        <f t="shared" si="15"/>
        <v>2.9198357782740052</v>
      </c>
      <c r="AR12" s="3"/>
      <c r="AS12" s="12">
        <v>6</v>
      </c>
      <c r="AT12" s="11">
        <f t="shared" si="16"/>
        <v>1.7570704424650339</v>
      </c>
      <c r="AU12" s="11">
        <f t="shared" si="16"/>
        <v>0.16563090603545153</v>
      </c>
      <c r="AV12" s="11">
        <f t="shared" si="16"/>
        <v>0.1152395879187023</v>
      </c>
      <c r="AW12" s="11">
        <f t="shared" si="16"/>
        <v>2.6272936837037301E-2</v>
      </c>
      <c r="AX12" s="11">
        <f t="shared" si="16"/>
        <v>1.9254693038840498</v>
      </c>
      <c r="AY12" s="11">
        <f t="shared" si="16"/>
        <v>4.7797095007936479E-3</v>
      </c>
      <c r="AZ12" s="11">
        <f t="shared" si="16"/>
        <v>1.2276175445018614E-2</v>
      </c>
      <c r="BA12" s="11">
        <f t="shared" si="16"/>
        <v>3.0806020394544584E-3</v>
      </c>
      <c r="BB12" s="11">
        <f t="shared" si="16"/>
        <v>1.3925088707939679E-3</v>
      </c>
      <c r="BC12" s="11">
        <f t="shared" si="16"/>
        <v>1.2844793657601112E-4</v>
      </c>
      <c r="BD12" s="11">
        <f t="shared" si="16"/>
        <v>0</v>
      </c>
      <c r="BE12" s="11">
        <f t="shared" si="17"/>
        <v>4.0113406209329119</v>
      </c>
      <c r="BF12" s="11">
        <f t="shared" si="18"/>
        <v>9.6271826487855761E-2</v>
      </c>
      <c r="BG12" s="11">
        <f t="shared" si="19"/>
        <v>0.91385510486866461</v>
      </c>
      <c r="BH12" s="11">
        <f t="shared" si="20"/>
        <v>1.3480391729482137E-2</v>
      </c>
      <c r="BI12" s="11">
        <f t="shared" si="21"/>
        <v>0.90153598007104796</v>
      </c>
      <c r="BJ12" s="11">
        <f t="shared" si="22"/>
        <v>8.4983628199469863E-2</v>
      </c>
      <c r="BK12" s="3"/>
      <c r="BL12" s="11">
        <f t="shared" si="23"/>
        <v>1.9254693038840498</v>
      </c>
      <c r="BM12" s="11">
        <f t="shared" si="24"/>
        <v>7.4530696115950201E-2</v>
      </c>
      <c r="BN12" s="11">
        <f t="shared" si="25"/>
        <v>2</v>
      </c>
      <c r="BO12" s="11"/>
      <c r="BP12" s="11">
        <f t="shared" si="26"/>
        <v>4.0708891802752098E-2</v>
      </c>
      <c r="BQ12" s="11">
        <f t="shared" si="27"/>
        <v>1.2276175445018614E-2</v>
      </c>
      <c r="BR12" s="11">
        <f t="shared" si="28"/>
        <v>1.2844793657601112E-4</v>
      </c>
      <c r="BS12" s="11">
        <f t="shared" si="29"/>
        <v>0.86531704787993002</v>
      </c>
      <c r="BT12" s="11">
        <f t="shared" si="30"/>
        <v>8.1569436935723272E-2</v>
      </c>
      <c r="BU12" s="11">
        <f t="shared" si="31"/>
        <v>1</v>
      </c>
      <c r="BV12" s="11">
        <f t="shared" si="32"/>
        <v>5.3113515184346718E-2</v>
      </c>
      <c r="BW12" s="11">
        <f t="shared" si="33"/>
        <v>0.9468864848156533</v>
      </c>
      <c r="BX12" s="11">
        <f t="shared" si="34"/>
        <v>0.91385510486866461</v>
      </c>
      <c r="BY12" s="11"/>
      <c r="BZ12" s="11">
        <f t="shared" si="35"/>
        <v>2.6272936837037301E-2</v>
      </c>
      <c r="CA12" s="11">
        <f t="shared" si="36"/>
        <v>1.3925088707939679E-3</v>
      </c>
      <c r="CB12" s="11">
        <f t="shared" si="37"/>
        <v>4.7797095007936479E-3</v>
      </c>
      <c r="CC12" s="11">
        <f t="shared" si="38"/>
        <v>0.88420493415300661</v>
      </c>
      <c r="CD12" s="11">
        <f t="shared" si="39"/>
        <v>8.3349910638368496E-2</v>
      </c>
      <c r="CE12" s="11">
        <f t="shared" si="40"/>
        <v>1</v>
      </c>
      <c r="CF12" s="11">
        <f t="shared" si="41"/>
        <v>3.2445155208624919E-2</v>
      </c>
      <c r="CG12" s="11">
        <f t="shared" si="42"/>
        <v>0.9675548447913751</v>
      </c>
      <c r="CH12" s="11">
        <f t="shared" si="43"/>
        <v>0.91385510486866461</v>
      </c>
      <c r="CI12" s="11"/>
      <c r="CJ12" s="11">
        <f t="shared" si="44"/>
        <v>1.7495219820329366</v>
      </c>
      <c r="CK12" s="11">
        <f t="shared" si="44"/>
        <v>0.16491934757409177</v>
      </c>
      <c r="CL12" s="8">
        <f t="shared" si="45"/>
        <v>0.4296048837693337</v>
      </c>
      <c r="CM12" s="8">
        <f t="shared" si="45"/>
        <v>0.42960488376937062</v>
      </c>
      <c r="CN12" s="9"/>
      <c r="CO12" s="9"/>
    </row>
    <row r="13" spans="1:93" x14ac:dyDescent="0.25">
      <c r="A13" s="9" t="s">
        <v>62</v>
      </c>
      <c r="B13" s="8">
        <v>55.957000000000001</v>
      </c>
      <c r="C13" s="8">
        <v>8.9999999999999993E-3</v>
      </c>
      <c r="D13" s="8">
        <v>3.0030000000000001</v>
      </c>
      <c r="E13" s="8">
        <v>0.46100000000000002</v>
      </c>
      <c r="F13" s="8">
        <v>5.7720000000000002</v>
      </c>
      <c r="G13" s="8">
        <v>8.3000000000000004E-2</v>
      </c>
      <c r="H13" s="8">
        <v>0.14599999999999999</v>
      </c>
      <c r="I13" s="8">
        <v>34.087000000000003</v>
      </c>
      <c r="J13" s="8">
        <v>0.72199999999999998</v>
      </c>
      <c r="K13" s="8">
        <v>3.1E-2</v>
      </c>
      <c r="L13" s="8">
        <v>4.3999999999999997E-2</v>
      </c>
      <c r="M13" s="8">
        <v>0</v>
      </c>
      <c r="N13" s="8">
        <v>100.315</v>
      </c>
      <c r="O13" s="24">
        <f t="shared" si="0"/>
        <v>4.0078773270882264</v>
      </c>
      <c r="P13" s="24">
        <f t="shared" si="1"/>
        <v>1.3716459207503114E-2</v>
      </c>
      <c r="Q13" s="24">
        <f t="shared" si="1"/>
        <v>0.90069226740708597</v>
      </c>
      <c r="R13" s="24">
        <f t="shared" si="1"/>
        <v>8.5591273385410879E-2</v>
      </c>
      <c r="S13" s="3"/>
      <c r="T13" s="11">
        <f t="shared" si="3"/>
        <v>0.84541170634920637</v>
      </c>
      <c r="U13" s="11">
        <f t="shared" si="4"/>
        <v>8.0338054516301438E-2</v>
      </c>
      <c r="V13" s="11">
        <f t="shared" si="5"/>
        <v>5.8904713632469109E-2</v>
      </c>
      <c r="W13" s="11">
        <f t="shared" si="6"/>
        <v>1.2874602795322347E-2</v>
      </c>
      <c r="X13" s="11">
        <f t="shared" si="7"/>
        <v>0.9313004287273986</v>
      </c>
      <c r="Y13" s="11">
        <f t="shared" si="8"/>
        <v>2.0581526810962906E-3</v>
      </c>
      <c r="Z13" s="11">
        <f t="shared" si="9"/>
        <v>6.0661805826954639E-3</v>
      </c>
      <c r="AA13" s="11">
        <f t="shared" si="10"/>
        <v>1.1109713101698046E-3</v>
      </c>
      <c r="AB13" s="11">
        <f t="shared" si="11"/>
        <v>5.0016989641965483E-4</v>
      </c>
      <c r="AC13" s="11">
        <f t="shared" si="12"/>
        <v>6.2507813476684576E-5</v>
      </c>
      <c r="AD13" s="11">
        <f t="shared" si="13"/>
        <v>0</v>
      </c>
      <c r="AE13" s="3"/>
      <c r="AF13" s="11">
        <f t="shared" si="14"/>
        <v>0.84541170634920637</v>
      </c>
      <c r="AG13" s="11">
        <f t="shared" si="14"/>
        <v>8.0338054516301438E-2</v>
      </c>
      <c r="AH13" s="11">
        <f t="shared" si="14"/>
        <v>8.8357070448703667E-2</v>
      </c>
      <c r="AI13" s="11">
        <f t="shared" si="14"/>
        <v>1.2874602795322347E-2</v>
      </c>
      <c r="AJ13" s="11">
        <f t="shared" si="14"/>
        <v>1.8626008574547972</v>
      </c>
      <c r="AK13" s="11">
        <f t="shared" si="14"/>
        <v>2.0581526810962906E-3</v>
      </c>
      <c r="AL13" s="11">
        <f t="shared" si="14"/>
        <v>9.099270874043195E-3</v>
      </c>
      <c r="AM13" s="11">
        <f t="shared" si="14"/>
        <v>1.1109713101698046E-3</v>
      </c>
      <c r="AN13" s="11">
        <f t="shared" si="14"/>
        <v>2.5008494820982741E-4</v>
      </c>
      <c r="AO13" s="11">
        <f t="shared" si="14"/>
        <v>1.2501562695336915E-4</v>
      </c>
      <c r="AP13" s="11">
        <f t="shared" si="14"/>
        <v>0</v>
      </c>
      <c r="AQ13" s="11">
        <f t="shared" si="15"/>
        <v>2.9022257870048032</v>
      </c>
      <c r="AR13" s="3"/>
      <c r="AS13" s="12">
        <v>6</v>
      </c>
      <c r="AT13" s="11">
        <f t="shared" si="16"/>
        <v>1.7477862200825534</v>
      </c>
      <c r="AU13" s="11">
        <f t="shared" si="16"/>
        <v>0.16608918894462668</v>
      </c>
      <c r="AV13" s="11">
        <f t="shared" si="16"/>
        <v>0.12177835486727062</v>
      </c>
      <c r="AW13" s="11">
        <f t="shared" si="16"/>
        <v>2.6616680589712585E-2</v>
      </c>
      <c r="AX13" s="11">
        <f t="shared" si="16"/>
        <v>1.9253507419666325</v>
      </c>
      <c r="AY13" s="11">
        <f t="shared" si="16"/>
        <v>4.2549811740602884E-3</v>
      </c>
      <c r="AZ13" s="11">
        <f t="shared" si="16"/>
        <v>1.2541092998052306E-2</v>
      </c>
      <c r="BA13" s="11">
        <f t="shared" si="16"/>
        <v>2.2967985092221897E-3</v>
      </c>
      <c r="BB13" s="11">
        <f t="shared" si="16"/>
        <v>1.0340406290769968E-3</v>
      </c>
      <c r="BC13" s="11">
        <f t="shared" si="16"/>
        <v>1.2922732701895284E-4</v>
      </c>
      <c r="BD13" s="11">
        <f t="shared" si="16"/>
        <v>0</v>
      </c>
      <c r="BE13" s="11">
        <f t="shared" si="17"/>
        <v>4.0078773270882264</v>
      </c>
      <c r="BF13" s="11">
        <f t="shared" si="18"/>
        <v>9.3367663412574395E-2</v>
      </c>
      <c r="BG13" s="11">
        <f t="shared" si="19"/>
        <v>0.91321839020385887</v>
      </c>
      <c r="BH13" s="11">
        <f t="shared" si="20"/>
        <v>1.3716459207503114E-2</v>
      </c>
      <c r="BI13" s="11">
        <f t="shared" si="21"/>
        <v>0.90069226740708597</v>
      </c>
      <c r="BJ13" s="11">
        <f t="shared" si="22"/>
        <v>8.5591273385410879E-2</v>
      </c>
      <c r="BK13" s="3"/>
      <c r="BL13" s="11">
        <f t="shared" si="23"/>
        <v>1.9253507419666325</v>
      </c>
      <c r="BM13" s="11">
        <f t="shared" si="24"/>
        <v>7.4649258033367527E-2</v>
      </c>
      <c r="BN13" s="11">
        <f t="shared" si="25"/>
        <v>2</v>
      </c>
      <c r="BO13" s="11"/>
      <c r="BP13" s="11">
        <f t="shared" si="26"/>
        <v>4.7129096833903095E-2</v>
      </c>
      <c r="BQ13" s="11">
        <f t="shared" si="27"/>
        <v>1.2541092998052306E-2</v>
      </c>
      <c r="BR13" s="11">
        <f t="shared" si="28"/>
        <v>1.2922732701895284E-4</v>
      </c>
      <c r="BS13" s="11">
        <f t="shared" si="29"/>
        <v>0.85860846273081126</v>
      </c>
      <c r="BT13" s="11">
        <f t="shared" si="30"/>
        <v>8.1592120110214328E-2</v>
      </c>
      <c r="BU13" s="11">
        <f t="shared" si="31"/>
        <v>1</v>
      </c>
      <c r="BV13" s="11">
        <f t="shared" si="32"/>
        <v>5.9799417158974355E-2</v>
      </c>
      <c r="BW13" s="11">
        <f t="shared" si="33"/>
        <v>0.94020058284102559</v>
      </c>
      <c r="BX13" s="11">
        <f t="shared" si="34"/>
        <v>0.91321839020385887</v>
      </c>
      <c r="BY13" s="11"/>
      <c r="BZ13" s="11">
        <f t="shared" si="35"/>
        <v>2.6616680589712585E-2</v>
      </c>
      <c r="CA13" s="11">
        <f t="shared" si="36"/>
        <v>1.0340406290769968E-3</v>
      </c>
      <c r="CB13" s="11">
        <f t="shared" si="37"/>
        <v>4.2549811740602884E-3</v>
      </c>
      <c r="CC13" s="11">
        <f t="shared" si="38"/>
        <v>0.88408151602633711</v>
      </c>
      <c r="CD13" s="11">
        <f t="shared" si="39"/>
        <v>8.4012781580813045E-2</v>
      </c>
      <c r="CE13" s="11">
        <f t="shared" si="40"/>
        <v>1</v>
      </c>
      <c r="CF13" s="11">
        <f t="shared" si="41"/>
        <v>3.1905702392849872E-2</v>
      </c>
      <c r="CG13" s="11">
        <f t="shared" si="42"/>
        <v>0.96809429760715016</v>
      </c>
      <c r="CH13" s="11">
        <f t="shared" si="43"/>
        <v>0.91321839020385887</v>
      </c>
      <c r="CI13" s="11"/>
      <c r="CJ13" s="11">
        <f t="shared" si="44"/>
        <v>1.7426899787571484</v>
      </c>
      <c r="CK13" s="11">
        <f t="shared" si="44"/>
        <v>0.16560490169102737</v>
      </c>
      <c r="CL13" s="8">
        <f t="shared" si="45"/>
        <v>0.29158264705647302</v>
      </c>
      <c r="CM13" s="8">
        <f t="shared" si="45"/>
        <v>0.29158264705643611</v>
      </c>
      <c r="CN13" s="9"/>
      <c r="CO13" s="9"/>
    </row>
    <row r="14" spans="1:93" x14ac:dyDescent="0.25">
      <c r="A14" s="9" t="s">
        <v>63</v>
      </c>
      <c r="B14" s="8">
        <v>56.198</v>
      </c>
      <c r="C14" s="8">
        <v>3.5999999999999997E-2</v>
      </c>
      <c r="D14" s="8">
        <v>2.839</v>
      </c>
      <c r="E14" s="8">
        <v>0.46700000000000003</v>
      </c>
      <c r="F14" s="8">
        <v>5.7839999999999998</v>
      </c>
      <c r="G14" s="8">
        <v>9.9000000000000005E-2</v>
      </c>
      <c r="H14" s="8">
        <v>0.13</v>
      </c>
      <c r="I14" s="8">
        <v>34.725999999999999</v>
      </c>
      <c r="J14" s="8">
        <v>0.63100000000000001</v>
      </c>
      <c r="K14" s="8">
        <v>4.7E-2</v>
      </c>
      <c r="L14" s="8">
        <v>0</v>
      </c>
      <c r="M14" s="8">
        <v>0</v>
      </c>
      <c r="N14" s="8">
        <v>100.95699999999999</v>
      </c>
      <c r="O14" s="24">
        <f t="shared" si="0"/>
        <v>4.0151552022465129</v>
      </c>
      <c r="P14" s="24">
        <f t="shared" si="1"/>
        <v>1.1806614899638081E-2</v>
      </c>
      <c r="Q14" s="24">
        <f t="shared" si="1"/>
        <v>0.90371946091669075</v>
      </c>
      <c r="R14" s="24">
        <f t="shared" si="1"/>
        <v>8.4473924183671112E-2</v>
      </c>
      <c r="S14" s="3"/>
      <c r="T14" s="11">
        <f t="shared" si="3"/>
        <v>0.86125992063492063</v>
      </c>
      <c r="U14" s="11">
        <f t="shared" si="4"/>
        <v>8.0505077498663813E-2</v>
      </c>
      <c r="V14" s="11">
        <f t="shared" si="5"/>
        <v>5.5687806194665269E-2</v>
      </c>
      <c r="W14" s="11">
        <f t="shared" si="6"/>
        <v>1.1251903551036566E-2</v>
      </c>
      <c r="X14" s="11">
        <f t="shared" si="7"/>
        <v>0.93531142651718902</v>
      </c>
      <c r="Y14" s="11">
        <f t="shared" si="8"/>
        <v>1.8326017023460122E-3</v>
      </c>
      <c r="Z14" s="11">
        <f t="shared" si="9"/>
        <v>6.145133041472412E-3</v>
      </c>
      <c r="AA14" s="11">
        <f t="shared" si="10"/>
        <v>1.3251344542989235E-3</v>
      </c>
      <c r="AB14" s="11">
        <f t="shared" si="11"/>
        <v>7.5832210102334764E-4</v>
      </c>
      <c r="AC14" s="11">
        <f t="shared" si="12"/>
        <v>2.500312539067383E-4</v>
      </c>
      <c r="AD14" s="11">
        <f t="shared" si="13"/>
        <v>0</v>
      </c>
      <c r="AE14" s="3"/>
      <c r="AF14" s="11">
        <f t="shared" si="14"/>
        <v>0.86125992063492063</v>
      </c>
      <c r="AG14" s="11">
        <f t="shared" si="14"/>
        <v>8.0505077498663813E-2</v>
      </c>
      <c r="AH14" s="11">
        <f t="shared" si="14"/>
        <v>8.3531709291997908E-2</v>
      </c>
      <c r="AI14" s="11">
        <f t="shared" si="14"/>
        <v>1.1251903551036566E-2</v>
      </c>
      <c r="AJ14" s="11">
        <f t="shared" si="14"/>
        <v>1.870622853034378</v>
      </c>
      <c r="AK14" s="11">
        <f t="shared" si="14"/>
        <v>1.8326017023460122E-3</v>
      </c>
      <c r="AL14" s="11">
        <f t="shared" si="14"/>
        <v>9.2176995622086175E-3</v>
      </c>
      <c r="AM14" s="11">
        <f t="shared" si="14"/>
        <v>1.3251344542989235E-3</v>
      </c>
      <c r="AN14" s="11">
        <f t="shared" si="14"/>
        <v>3.7916105051167382E-4</v>
      </c>
      <c r="AO14" s="11">
        <f t="shared" si="14"/>
        <v>5.0006250781347661E-4</v>
      </c>
      <c r="AP14" s="11">
        <f t="shared" si="14"/>
        <v>0</v>
      </c>
      <c r="AQ14" s="11">
        <f t="shared" si="15"/>
        <v>2.9204261232881752</v>
      </c>
      <c r="AR14" s="3"/>
      <c r="AS14" s="12">
        <v>6</v>
      </c>
      <c r="AT14" s="11">
        <f t="shared" si="16"/>
        <v>1.7694539446151951</v>
      </c>
      <c r="AU14" s="11">
        <f t="shared" si="16"/>
        <v>0.16539725526360097</v>
      </c>
      <c r="AV14" s="11">
        <f t="shared" si="16"/>
        <v>0.11441030283340656</v>
      </c>
      <c r="AW14" s="11">
        <f t="shared" si="16"/>
        <v>2.3116976241195492E-2</v>
      </c>
      <c r="AX14" s="11">
        <f t="shared" si="16"/>
        <v>1.9215923711792446</v>
      </c>
      <c r="AY14" s="11">
        <f t="shared" si="16"/>
        <v>3.7650704896776709E-3</v>
      </c>
      <c r="AZ14" s="11">
        <f t="shared" si="16"/>
        <v>1.2625143281255405E-2</v>
      </c>
      <c r="BA14" s="11">
        <f t="shared" si="16"/>
        <v>2.7224817167576711E-3</v>
      </c>
      <c r="BB14" s="11">
        <f t="shared" si="16"/>
        <v>1.5579687395129898E-3</v>
      </c>
      <c r="BC14" s="11">
        <f t="shared" si="16"/>
        <v>5.1368788666748886E-4</v>
      </c>
      <c r="BD14" s="11">
        <f t="shared" si="16"/>
        <v>0</v>
      </c>
      <c r="BE14" s="11">
        <f t="shared" si="17"/>
        <v>4.0151552022465129</v>
      </c>
      <c r="BF14" s="11">
        <f t="shared" si="18"/>
        <v>9.9382838942919702E-2</v>
      </c>
      <c r="BG14" s="11">
        <f t="shared" si="19"/>
        <v>0.91451680869621299</v>
      </c>
      <c r="BH14" s="11">
        <f t="shared" si="20"/>
        <v>1.1806614899638081E-2</v>
      </c>
      <c r="BI14" s="11">
        <f t="shared" si="21"/>
        <v>0.90371946091669075</v>
      </c>
      <c r="BJ14" s="11">
        <f t="shared" si="22"/>
        <v>8.4473924183671112E-2</v>
      </c>
      <c r="BK14" s="3"/>
      <c r="BL14" s="11">
        <f t="shared" si="23"/>
        <v>1.9215923711792446</v>
      </c>
      <c r="BM14" s="11">
        <f t="shared" si="24"/>
        <v>7.840762882075536E-2</v>
      </c>
      <c r="BN14" s="11">
        <f t="shared" si="25"/>
        <v>2</v>
      </c>
      <c r="BO14" s="11"/>
      <c r="BP14" s="11">
        <f t="shared" si="26"/>
        <v>3.6002674012651198E-2</v>
      </c>
      <c r="BQ14" s="11">
        <f t="shared" si="27"/>
        <v>1.2625143281255405E-2</v>
      </c>
      <c r="BR14" s="11">
        <f t="shared" si="28"/>
        <v>5.1368788666748886E-4</v>
      </c>
      <c r="BS14" s="11">
        <f t="shared" si="29"/>
        <v>0.86957607620394595</v>
      </c>
      <c r="BT14" s="11">
        <f t="shared" si="30"/>
        <v>8.1282418615479912E-2</v>
      </c>
      <c r="BU14" s="11">
        <f t="shared" si="31"/>
        <v>1</v>
      </c>
      <c r="BV14" s="11">
        <f t="shared" si="32"/>
        <v>4.9141505180574092E-2</v>
      </c>
      <c r="BW14" s="11">
        <f t="shared" si="33"/>
        <v>0.95085849481942586</v>
      </c>
      <c r="BX14" s="11">
        <f t="shared" si="34"/>
        <v>0.91451680869621299</v>
      </c>
      <c r="BY14" s="11"/>
      <c r="BZ14" s="11">
        <f t="shared" si="35"/>
        <v>2.3116976241195492E-2</v>
      </c>
      <c r="CA14" s="11">
        <f t="shared" si="36"/>
        <v>1.5579687395129898E-3</v>
      </c>
      <c r="CB14" s="11">
        <f t="shared" si="37"/>
        <v>3.7650704896776709E-3</v>
      </c>
      <c r="CC14" s="11">
        <f t="shared" si="38"/>
        <v>0.88850793650896454</v>
      </c>
      <c r="CD14" s="11">
        <f t="shared" si="39"/>
        <v>8.3052048020649361E-2</v>
      </c>
      <c r="CE14" s="11">
        <f t="shared" si="40"/>
        <v>1</v>
      </c>
      <c r="CF14" s="11">
        <f t="shared" si="41"/>
        <v>2.8440015470386153E-2</v>
      </c>
      <c r="CG14" s="11">
        <f t="shared" si="42"/>
        <v>0.9715599845296139</v>
      </c>
      <c r="CH14" s="11">
        <f t="shared" si="43"/>
        <v>0.91451680869621299</v>
      </c>
      <c r="CI14" s="11"/>
      <c r="CJ14" s="11">
        <f t="shared" si="44"/>
        <v>1.7580840127129105</v>
      </c>
      <c r="CK14" s="11">
        <f t="shared" si="44"/>
        <v>0.16433446663612927</v>
      </c>
      <c r="CL14" s="8">
        <f t="shared" si="45"/>
        <v>0.64256726980013412</v>
      </c>
      <c r="CM14" s="8">
        <f t="shared" si="45"/>
        <v>0.64256726980014334</v>
      </c>
      <c r="CN14" s="9"/>
      <c r="CO14" s="9"/>
    </row>
    <row r="15" spans="1:93" x14ac:dyDescent="0.25">
      <c r="A15" s="9" t="s">
        <v>64</v>
      </c>
      <c r="B15" s="8">
        <v>55.55</v>
      </c>
      <c r="C15" s="8">
        <v>5.6000000000000001E-2</v>
      </c>
      <c r="D15" s="8">
        <v>3.2690000000000001</v>
      </c>
      <c r="E15" s="8">
        <v>0.42799999999999999</v>
      </c>
      <c r="F15" s="8">
        <v>5.9349999999999996</v>
      </c>
      <c r="G15" s="8">
        <v>0.09</v>
      </c>
      <c r="H15" s="8">
        <v>0.11799999999999999</v>
      </c>
      <c r="I15" s="8">
        <v>33.765000000000001</v>
      </c>
      <c r="J15" s="8">
        <v>0.65700000000000003</v>
      </c>
      <c r="K15" s="8">
        <v>9.5000000000000001E-2</v>
      </c>
      <c r="L15" s="8">
        <v>4.0000000000000001E-3</v>
      </c>
      <c r="M15" s="8">
        <v>0</v>
      </c>
      <c r="N15" s="8">
        <v>99.966999999999999</v>
      </c>
      <c r="O15" s="24">
        <f t="shared" si="0"/>
        <v>4.0088350531970391</v>
      </c>
      <c r="P15" s="24">
        <f t="shared" si="1"/>
        <v>1.2573714171466023E-2</v>
      </c>
      <c r="Q15" s="24">
        <f t="shared" si="1"/>
        <v>0.89876841771986127</v>
      </c>
      <c r="R15" s="24">
        <f t="shared" si="1"/>
        <v>8.8657868108672724E-2</v>
      </c>
      <c r="S15" s="3"/>
      <c r="T15" s="11">
        <f t="shared" si="3"/>
        <v>0.83742559523809523</v>
      </c>
      <c r="U15" s="11">
        <f t="shared" si="4"/>
        <v>8.2606783360057001E-2</v>
      </c>
      <c r="V15" s="11">
        <f t="shared" si="5"/>
        <v>6.41223805742729E-2</v>
      </c>
      <c r="W15" s="11">
        <f t="shared" si="6"/>
        <v>1.171553190654679E-2</v>
      </c>
      <c r="X15" s="11">
        <f t="shared" si="7"/>
        <v>0.92452666897451596</v>
      </c>
      <c r="Y15" s="11">
        <f t="shared" si="8"/>
        <v>1.6634384682833033E-3</v>
      </c>
      <c r="Z15" s="11">
        <f t="shared" si="9"/>
        <v>5.6319420594222527E-3</v>
      </c>
      <c r="AA15" s="11">
        <f t="shared" si="10"/>
        <v>1.2046676857262941E-3</v>
      </c>
      <c r="AB15" s="11">
        <f t="shared" si="11"/>
        <v>1.5327787148344261E-3</v>
      </c>
      <c r="AC15" s="11">
        <f t="shared" si="12"/>
        <v>3.8893750607714856E-4</v>
      </c>
      <c r="AD15" s="11">
        <f t="shared" si="13"/>
        <v>0</v>
      </c>
      <c r="AE15" s="3"/>
      <c r="AF15" s="11">
        <f t="shared" si="14"/>
        <v>0.83742559523809523</v>
      </c>
      <c r="AG15" s="11">
        <f t="shared" si="14"/>
        <v>8.2606783360057001E-2</v>
      </c>
      <c r="AH15" s="11">
        <f t="shared" si="14"/>
        <v>9.6183570861409357E-2</v>
      </c>
      <c r="AI15" s="11">
        <f t="shared" si="14"/>
        <v>1.171553190654679E-2</v>
      </c>
      <c r="AJ15" s="11">
        <f t="shared" si="14"/>
        <v>1.8490533379490319</v>
      </c>
      <c r="AK15" s="11">
        <f t="shared" si="14"/>
        <v>1.6634384682833033E-3</v>
      </c>
      <c r="AL15" s="11">
        <f t="shared" si="14"/>
        <v>8.4479130891333791E-3</v>
      </c>
      <c r="AM15" s="11">
        <f t="shared" si="14"/>
        <v>1.2046676857262941E-3</v>
      </c>
      <c r="AN15" s="11">
        <f t="shared" si="14"/>
        <v>7.6638935741721304E-4</v>
      </c>
      <c r="AO15" s="11">
        <f t="shared" si="14"/>
        <v>7.7787501215429713E-4</v>
      </c>
      <c r="AP15" s="11">
        <f t="shared" si="14"/>
        <v>0</v>
      </c>
      <c r="AQ15" s="11">
        <f t="shared" si="15"/>
        <v>2.8898451029278545</v>
      </c>
      <c r="AR15" s="3"/>
      <c r="AS15" s="12">
        <v>6</v>
      </c>
      <c r="AT15" s="11">
        <f t="shared" si="16"/>
        <v>1.7386930414844488</v>
      </c>
      <c r="AU15" s="11">
        <f t="shared" si="16"/>
        <v>0.17151116496111929</v>
      </c>
      <c r="AV15" s="11">
        <f t="shared" si="16"/>
        <v>0.1331331852547539</v>
      </c>
      <c r="AW15" s="11">
        <f t="shared" si="16"/>
        <v>2.4324207331411295E-2</v>
      </c>
      <c r="AX15" s="11">
        <f t="shared" si="16"/>
        <v>1.9195354132396147</v>
      </c>
      <c r="AY15" s="11">
        <f t="shared" si="16"/>
        <v>3.4536905800203327E-3</v>
      </c>
      <c r="AZ15" s="11">
        <f t="shared" si="16"/>
        <v>1.1693240001790204E-2</v>
      </c>
      <c r="BA15" s="11">
        <f t="shared" si="16"/>
        <v>2.5011742349216885E-3</v>
      </c>
      <c r="BB15" s="11">
        <f t="shared" si="16"/>
        <v>3.1824101159224493E-3</v>
      </c>
      <c r="BC15" s="11">
        <f t="shared" si="16"/>
        <v>8.0752599303629557E-4</v>
      </c>
      <c r="BD15" s="11">
        <f t="shared" si="16"/>
        <v>0</v>
      </c>
      <c r="BE15" s="11">
        <f t="shared" si="17"/>
        <v>4.0088350531970391</v>
      </c>
      <c r="BF15" s="11">
        <f t="shared" si="18"/>
        <v>8.0739685323841376E-2</v>
      </c>
      <c r="BG15" s="11">
        <f t="shared" si="19"/>
        <v>0.91021317805583712</v>
      </c>
      <c r="BH15" s="11">
        <f t="shared" si="20"/>
        <v>1.2573714171466023E-2</v>
      </c>
      <c r="BI15" s="11">
        <f t="shared" si="21"/>
        <v>0.89876841771986127</v>
      </c>
      <c r="BJ15" s="11">
        <f t="shared" si="22"/>
        <v>8.8657868108672724E-2</v>
      </c>
      <c r="BK15" s="3"/>
      <c r="BL15" s="11">
        <f t="shared" si="23"/>
        <v>1.9195354132396147</v>
      </c>
      <c r="BM15" s="11">
        <f t="shared" si="24"/>
        <v>8.0464586760385259E-2</v>
      </c>
      <c r="BN15" s="11">
        <f t="shared" si="25"/>
        <v>2</v>
      </c>
      <c r="BO15" s="11"/>
      <c r="BP15" s="11">
        <f t="shared" si="26"/>
        <v>5.266859849436864E-2</v>
      </c>
      <c r="BQ15" s="11">
        <f t="shared" si="27"/>
        <v>1.1693240001790204E-2</v>
      </c>
      <c r="BR15" s="11">
        <f t="shared" si="28"/>
        <v>8.0752599303629557E-4</v>
      </c>
      <c r="BS15" s="11">
        <f t="shared" si="29"/>
        <v>0.8508951636922476</v>
      </c>
      <c r="BT15" s="11">
        <f t="shared" si="30"/>
        <v>8.3935471818557317E-2</v>
      </c>
      <c r="BU15" s="11">
        <f t="shared" si="31"/>
        <v>1</v>
      </c>
      <c r="BV15" s="11">
        <f t="shared" si="32"/>
        <v>6.5169364489195136E-2</v>
      </c>
      <c r="BW15" s="11">
        <f t="shared" si="33"/>
        <v>0.93483063551080492</v>
      </c>
      <c r="BX15" s="11">
        <f t="shared" si="34"/>
        <v>0.91021317805583712</v>
      </c>
      <c r="BY15" s="11"/>
      <c r="BZ15" s="11">
        <f t="shared" si="35"/>
        <v>2.4324207331411295E-2</v>
      </c>
      <c r="CA15" s="11">
        <f t="shared" si="36"/>
        <v>3.1824101159224493E-3</v>
      </c>
      <c r="CB15" s="11">
        <f t="shared" si="37"/>
        <v>3.4536905800203327E-3</v>
      </c>
      <c r="CC15" s="11">
        <f t="shared" si="38"/>
        <v>0.88203269769267156</v>
      </c>
      <c r="CD15" s="11">
        <f t="shared" si="39"/>
        <v>8.7006994279974381E-2</v>
      </c>
      <c r="CE15" s="11">
        <f t="shared" si="40"/>
        <v>1</v>
      </c>
      <c r="CF15" s="11">
        <f t="shared" si="41"/>
        <v>3.0960308027354076E-2</v>
      </c>
      <c r="CG15" s="11">
        <f t="shared" si="42"/>
        <v>0.96903969197264594</v>
      </c>
      <c r="CH15" s="11">
        <f t="shared" si="43"/>
        <v>0.91021317805583712</v>
      </c>
      <c r="CI15" s="11"/>
      <c r="CJ15" s="11">
        <f t="shared" si="44"/>
        <v>1.7329278613849191</v>
      </c>
      <c r="CK15" s="11">
        <f t="shared" si="44"/>
        <v>0.1709424660985317</v>
      </c>
      <c r="CL15" s="8">
        <f t="shared" si="45"/>
        <v>0.33158124878716949</v>
      </c>
      <c r="CM15" s="8">
        <f t="shared" si="45"/>
        <v>0.33158124878722167</v>
      </c>
      <c r="CN15" s="9"/>
      <c r="CO15" s="9"/>
    </row>
    <row r="16" spans="1:93" x14ac:dyDescent="0.25">
      <c r="A16" s="9" t="s">
        <v>65</v>
      </c>
      <c r="B16" s="8">
        <v>55.779000000000003</v>
      </c>
      <c r="C16" s="8">
        <v>0.08</v>
      </c>
      <c r="D16" s="8">
        <v>3.3639999999999999</v>
      </c>
      <c r="E16" s="8">
        <v>0.505</v>
      </c>
      <c r="F16" s="8">
        <v>6.093</v>
      </c>
      <c r="G16" s="8">
        <v>7.8E-2</v>
      </c>
      <c r="H16" s="8">
        <v>0.16400000000000001</v>
      </c>
      <c r="I16" s="8">
        <v>33.817999999999998</v>
      </c>
      <c r="J16" s="8">
        <v>0.91800000000000004</v>
      </c>
      <c r="K16" s="8">
        <v>0.125</v>
      </c>
      <c r="L16" s="8">
        <v>0</v>
      </c>
      <c r="M16" s="8">
        <v>0</v>
      </c>
      <c r="N16" s="8">
        <v>100.92400000000001</v>
      </c>
      <c r="O16" s="24">
        <f t="shared" si="0"/>
        <v>4.0126496439142585</v>
      </c>
      <c r="P16" s="24">
        <f t="shared" si="1"/>
        <v>1.741608131694657E-2</v>
      </c>
      <c r="Q16" s="24">
        <f t="shared" si="1"/>
        <v>0.89235675877023224</v>
      </c>
      <c r="R16" s="24">
        <f t="shared" si="1"/>
        <v>9.0227159912821236E-2</v>
      </c>
      <c r="S16" s="3"/>
      <c r="T16" s="11">
        <f t="shared" si="3"/>
        <v>0.83874007936507933</v>
      </c>
      <c r="U16" s="11">
        <f t="shared" si="4"/>
        <v>8.4805919294494922E-2</v>
      </c>
      <c r="V16" s="11">
        <f t="shared" si="5"/>
        <v>6.5985833053488541E-2</v>
      </c>
      <c r="W16" s="11">
        <f t="shared" si="6"/>
        <v>1.6369647321476336E-2</v>
      </c>
      <c r="X16" s="11">
        <f t="shared" si="7"/>
        <v>0.92833794903203481</v>
      </c>
      <c r="Y16" s="11">
        <f t="shared" si="8"/>
        <v>2.3118975321903541E-3</v>
      </c>
      <c r="Z16" s="11">
        <f t="shared" si="9"/>
        <v>6.6451652803930783E-3</v>
      </c>
      <c r="AA16" s="11">
        <f t="shared" si="10"/>
        <v>1.044045327629455E-3</v>
      </c>
      <c r="AB16" s="11">
        <f t="shared" si="11"/>
        <v>2.0168140984663501E-3</v>
      </c>
      <c r="AC16" s="11">
        <f t="shared" si="12"/>
        <v>5.5562500868164082E-4</v>
      </c>
      <c r="AD16" s="11">
        <f t="shared" si="13"/>
        <v>0</v>
      </c>
      <c r="AE16" s="3"/>
      <c r="AF16" s="11">
        <f t="shared" si="14"/>
        <v>0.83874007936507933</v>
      </c>
      <c r="AG16" s="11">
        <f t="shared" si="14"/>
        <v>8.4805919294494922E-2</v>
      </c>
      <c r="AH16" s="11">
        <f t="shared" si="14"/>
        <v>9.8978749580232811E-2</v>
      </c>
      <c r="AI16" s="11">
        <f t="shared" si="14"/>
        <v>1.6369647321476336E-2</v>
      </c>
      <c r="AJ16" s="11">
        <f t="shared" si="14"/>
        <v>1.8566758980640696</v>
      </c>
      <c r="AK16" s="11">
        <f t="shared" si="14"/>
        <v>2.3118975321903541E-3</v>
      </c>
      <c r="AL16" s="11">
        <f t="shared" si="14"/>
        <v>9.9677479205896174E-3</v>
      </c>
      <c r="AM16" s="11">
        <f t="shared" si="14"/>
        <v>1.044045327629455E-3</v>
      </c>
      <c r="AN16" s="11">
        <f t="shared" si="14"/>
        <v>1.0084070492331751E-3</v>
      </c>
      <c r="AO16" s="11">
        <f t="shared" si="14"/>
        <v>1.1112500173632816E-3</v>
      </c>
      <c r="AP16" s="11">
        <f t="shared" si="14"/>
        <v>0</v>
      </c>
      <c r="AQ16" s="11">
        <f t="shared" si="15"/>
        <v>2.9110136414723584</v>
      </c>
      <c r="AR16" s="3"/>
      <c r="AS16" s="12">
        <v>6</v>
      </c>
      <c r="AT16" s="11">
        <f t="shared" si="16"/>
        <v>1.7287588091291537</v>
      </c>
      <c r="AU16" s="11">
        <f t="shared" si="16"/>
        <v>0.17479667855819669</v>
      </c>
      <c r="AV16" s="11">
        <f t="shared" si="16"/>
        <v>0.13600588904168853</v>
      </c>
      <c r="AW16" s="11">
        <f t="shared" si="16"/>
        <v>3.3740097445637704E-2</v>
      </c>
      <c r="AX16" s="11">
        <f t="shared" si="16"/>
        <v>1.913432357319683</v>
      </c>
      <c r="AY16" s="11">
        <f t="shared" si="16"/>
        <v>4.7651391925893315E-3</v>
      </c>
      <c r="AZ16" s="11">
        <f t="shared" si="16"/>
        <v>1.369660076968659E-2</v>
      </c>
      <c r="BA16" s="11">
        <f t="shared" si="16"/>
        <v>2.151921199039222E-3</v>
      </c>
      <c r="BB16" s="11">
        <f t="shared" si="16"/>
        <v>4.1569315988081758E-3</v>
      </c>
      <c r="BC16" s="11">
        <f t="shared" si="16"/>
        <v>1.1452196597758542E-3</v>
      </c>
      <c r="BD16" s="11">
        <f t="shared" si="16"/>
        <v>0</v>
      </c>
      <c r="BE16" s="11">
        <f t="shared" si="17"/>
        <v>4.0126496439142585</v>
      </c>
      <c r="BF16" s="11">
        <f t="shared" si="18"/>
        <v>9.1492137418317382E-2</v>
      </c>
      <c r="BG16" s="11">
        <f t="shared" si="19"/>
        <v>0.90817358375480872</v>
      </c>
      <c r="BH16" s="11">
        <f t="shared" si="20"/>
        <v>1.741608131694657E-2</v>
      </c>
      <c r="BI16" s="11">
        <f t="shared" si="21"/>
        <v>0.89235675877023224</v>
      </c>
      <c r="BJ16" s="11">
        <f t="shared" si="22"/>
        <v>9.0227159912821236E-2</v>
      </c>
      <c r="BK16" s="3"/>
      <c r="BL16" s="11">
        <f t="shared" si="23"/>
        <v>1.913432357319683</v>
      </c>
      <c r="BM16" s="11">
        <f t="shared" si="24"/>
        <v>8.6567642680317025E-2</v>
      </c>
      <c r="BN16" s="11">
        <f t="shared" si="25"/>
        <v>2</v>
      </c>
      <c r="BO16" s="11"/>
      <c r="BP16" s="11">
        <f t="shared" si="26"/>
        <v>4.9438246361371507E-2</v>
      </c>
      <c r="BQ16" s="11">
        <f t="shared" si="27"/>
        <v>1.369660076968659E-2</v>
      </c>
      <c r="BR16" s="11">
        <f t="shared" si="28"/>
        <v>1.1452196597758542E-3</v>
      </c>
      <c r="BS16" s="11">
        <f t="shared" si="29"/>
        <v>0.84979612513337854</v>
      </c>
      <c r="BT16" s="11">
        <f t="shared" si="30"/>
        <v>8.5923808075787478E-2</v>
      </c>
      <c r="BU16" s="11">
        <f t="shared" si="31"/>
        <v>1</v>
      </c>
      <c r="BV16" s="11">
        <f t="shared" si="32"/>
        <v>6.4280066790833951E-2</v>
      </c>
      <c r="BW16" s="11">
        <f t="shared" si="33"/>
        <v>0.93571993320916602</v>
      </c>
      <c r="BX16" s="11">
        <f t="shared" si="34"/>
        <v>0.90817358375480872</v>
      </c>
      <c r="BY16" s="11"/>
      <c r="BZ16" s="11">
        <f t="shared" si="35"/>
        <v>3.3740097445637704E-2</v>
      </c>
      <c r="CA16" s="11">
        <f t="shared" si="36"/>
        <v>4.1569315988081758E-3</v>
      </c>
      <c r="CB16" s="11">
        <f t="shared" si="37"/>
        <v>4.7651391925893315E-3</v>
      </c>
      <c r="CC16" s="11">
        <f t="shared" si="38"/>
        <v>0.86942892953622997</v>
      </c>
      <c r="CD16" s="11">
        <f t="shared" si="39"/>
        <v>8.7908902226734864E-2</v>
      </c>
      <c r="CE16" s="11">
        <f t="shared" si="40"/>
        <v>1</v>
      </c>
      <c r="CF16" s="11">
        <f t="shared" si="41"/>
        <v>4.2662168237035211E-2</v>
      </c>
      <c r="CG16" s="11">
        <f t="shared" si="42"/>
        <v>0.95733783176296483</v>
      </c>
      <c r="CH16" s="11">
        <f t="shared" si="43"/>
        <v>0.90817358375480872</v>
      </c>
      <c r="CI16" s="11"/>
      <c r="CJ16" s="11">
        <f t="shared" si="44"/>
        <v>1.7192250546696086</v>
      </c>
      <c r="CK16" s="11">
        <f t="shared" si="44"/>
        <v>0.17383271030252234</v>
      </c>
      <c r="CL16" s="8">
        <f t="shared" si="45"/>
        <v>0.55147973269606154</v>
      </c>
      <c r="CM16" s="8">
        <f t="shared" si="45"/>
        <v>0.5514797326960702</v>
      </c>
      <c r="CN16" s="9"/>
      <c r="CO16" s="9"/>
    </row>
    <row r="17" spans="1:93" x14ac:dyDescent="0.25">
      <c r="A17" s="9" t="s">
        <v>66</v>
      </c>
      <c r="B17" s="8">
        <v>55.177</v>
      </c>
      <c r="C17" s="8">
        <v>5.2999999999999999E-2</v>
      </c>
      <c r="D17" s="8">
        <v>3.1230000000000002</v>
      </c>
      <c r="E17" s="8">
        <v>0.49199999999999999</v>
      </c>
      <c r="F17" s="8">
        <v>6.0359999999999996</v>
      </c>
      <c r="G17" s="8">
        <v>0.105</v>
      </c>
      <c r="H17" s="8">
        <v>0.151</v>
      </c>
      <c r="I17" s="8">
        <v>33.814</v>
      </c>
      <c r="J17" s="8">
        <v>0.69499999999999995</v>
      </c>
      <c r="K17" s="8">
        <v>5.7000000000000002E-2</v>
      </c>
      <c r="L17" s="8">
        <v>0</v>
      </c>
      <c r="M17" s="8">
        <v>0</v>
      </c>
      <c r="N17" s="8">
        <v>99.703000000000003</v>
      </c>
      <c r="O17" s="24">
        <f t="shared" si="0"/>
        <v>4.0151028600619521</v>
      </c>
      <c r="P17" s="24">
        <f t="shared" si="1"/>
        <v>1.3254037715059423E-2</v>
      </c>
      <c r="Q17" s="24">
        <f t="shared" si="1"/>
        <v>0.89689743247966158</v>
      </c>
      <c r="R17" s="24">
        <f t="shared" si="1"/>
        <v>8.9848529805278937E-2</v>
      </c>
      <c r="S17" s="3"/>
      <c r="T17" s="11">
        <f t="shared" si="3"/>
        <v>0.83864087301587298</v>
      </c>
      <c r="U17" s="11">
        <f t="shared" si="4"/>
        <v>8.4012560128273642E-2</v>
      </c>
      <c r="V17" s="11">
        <f t="shared" si="5"/>
        <v>6.1258548343057287E-2</v>
      </c>
      <c r="W17" s="11">
        <f t="shared" si="6"/>
        <v>1.2393142579984806E-2</v>
      </c>
      <c r="X17" s="11">
        <f t="shared" si="7"/>
        <v>0.91831877612973656</v>
      </c>
      <c r="Y17" s="11">
        <f t="shared" si="8"/>
        <v>2.1286373619557528E-3</v>
      </c>
      <c r="Z17" s="11">
        <f t="shared" si="9"/>
        <v>6.4741016197096919E-3</v>
      </c>
      <c r="AA17" s="11">
        <f t="shared" si="10"/>
        <v>1.4054456333473431E-3</v>
      </c>
      <c r="AB17" s="11">
        <f t="shared" si="11"/>
        <v>9.1966722890065558E-4</v>
      </c>
      <c r="AC17" s="11">
        <f t="shared" si="12"/>
        <v>3.6810156825158697E-4</v>
      </c>
      <c r="AD17" s="11">
        <f t="shared" si="13"/>
        <v>0</v>
      </c>
      <c r="AE17" s="3"/>
      <c r="AF17" s="11">
        <f t="shared" si="14"/>
        <v>0.83864087301587298</v>
      </c>
      <c r="AG17" s="11">
        <f t="shared" si="14"/>
        <v>8.4012560128273642E-2</v>
      </c>
      <c r="AH17" s="11">
        <f t="shared" si="14"/>
        <v>9.1887822514585937E-2</v>
      </c>
      <c r="AI17" s="11">
        <f t="shared" si="14"/>
        <v>1.2393142579984806E-2</v>
      </c>
      <c r="AJ17" s="11">
        <f t="shared" si="14"/>
        <v>1.8366375522594731</v>
      </c>
      <c r="AK17" s="11">
        <f t="shared" si="14"/>
        <v>2.1286373619557528E-3</v>
      </c>
      <c r="AL17" s="11">
        <f t="shared" si="14"/>
        <v>9.7111524295645374E-3</v>
      </c>
      <c r="AM17" s="11">
        <f t="shared" si="14"/>
        <v>1.4054456333473431E-3</v>
      </c>
      <c r="AN17" s="11">
        <f t="shared" si="14"/>
        <v>4.5983361445032779E-4</v>
      </c>
      <c r="AO17" s="11">
        <f t="shared" si="14"/>
        <v>7.3620313650317394E-4</v>
      </c>
      <c r="AP17" s="11">
        <f t="shared" si="14"/>
        <v>0</v>
      </c>
      <c r="AQ17" s="11">
        <f t="shared" si="15"/>
        <v>2.8780132226740109</v>
      </c>
      <c r="AR17" s="3"/>
      <c r="AS17" s="12">
        <v>6</v>
      </c>
      <c r="AT17" s="11">
        <f t="shared" si="16"/>
        <v>1.7483746073341753</v>
      </c>
      <c r="AU17" s="11">
        <f t="shared" si="16"/>
        <v>0.17514699265394509</v>
      </c>
      <c r="AV17" s="11">
        <f t="shared" si="16"/>
        <v>0.12771007692481887</v>
      </c>
      <c r="AW17" s="11">
        <f t="shared" si="16"/>
        <v>2.5836870690545598E-2</v>
      </c>
      <c r="AX17" s="11">
        <f t="shared" si="16"/>
        <v>1.9144848304967361</v>
      </c>
      <c r="AY17" s="11">
        <f t="shared" si="16"/>
        <v>4.4377225480110886E-3</v>
      </c>
      <c r="AZ17" s="11">
        <f t="shared" si="16"/>
        <v>1.3497022672525099E-2</v>
      </c>
      <c r="BA17" s="11">
        <f t="shared" si="16"/>
        <v>2.9300330289132991E-3</v>
      </c>
      <c r="BB17" s="11">
        <f t="shared" si="16"/>
        <v>1.9172960464292317E-3</v>
      </c>
      <c r="BC17" s="11">
        <f t="shared" si="16"/>
        <v>7.6740766585410808E-4</v>
      </c>
      <c r="BD17" s="11">
        <f t="shared" si="16"/>
        <v>0</v>
      </c>
      <c r="BE17" s="11">
        <f t="shared" si="17"/>
        <v>4.0151028600619521</v>
      </c>
      <c r="BF17" s="11">
        <f t="shared" si="18"/>
        <v>9.5583173303695368E-2</v>
      </c>
      <c r="BG17" s="11">
        <f t="shared" si="19"/>
        <v>0.90894461873730625</v>
      </c>
      <c r="BH17" s="11">
        <f t="shared" si="20"/>
        <v>1.3254037715059423E-2</v>
      </c>
      <c r="BI17" s="11">
        <f t="shared" si="21"/>
        <v>0.89689743247966158</v>
      </c>
      <c r="BJ17" s="11">
        <f t="shared" si="22"/>
        <v>8.9848529805278937E-2</v>
      </c>
      <c r="BK17" s="3"/>
      <c r="BL17" s="11">
        <f t="shared" si="23"/>
        <v>1.9144848304967361</v>
      </c>
      <c r="BM17" s="11">
        <f t="shared" si="24"/>
        <v>8.5515169503263877E-2</v>
      </c>
      <c r="BN17" s="11">
        <f t="shared" si="25"/>
        <v>2</v>
      </c>
      <c r="BO17" s="11"/>
      <c r="BP17" s="11">
        <f t="shared" si="26"/>
        <v>4.2194907421554989E-2</v>
      </c>
      <c r="BQ17" s="11">
        <f t="shared" si="27"/>
        <v>1.3497022672525099E-2</v>
      </c>
      <c r="BR17" s="11">
        <f t="shared" si="28"/>
        <v>7.6740766585410808E-4</v>
      </c>
      <c r="BS17" s="11">
        <f t="shared" si="29"/>
        <v>0.85762620750294205</v>
      </c>
      <c r="BT17" s="11">
        <f t="shared" si="30"/>
        <v>8.591445473712378E-2</v>
      </c>
      <c r="BU17" s="11">
        <f t="shared" si="31"/>
        <v>1</v>
      </c>
      <c r="BV17" s="11">
        <f t="shared" si="32"/>
        <v>5.6459337759934197E-2</v>
      </c>
      <c r="BW17" s="11">
        <f t="shared" si="33"/>
        <v>0.94354066224006583</v>
      </c>
      <c r="BX17" s="11">
        <f t="shared" si="34"/>
        <v>0.90894461873730625</v>
      </c>
      <c r="BY17" s="11"/>
      <c r="BZ17" s="11">
        <f t="shared" si="35"/>
        <v>2.5836870690545598E-2</v>
      </c>
      <c r="CA17" s="11">
        <f t="shared" si="36"/>
        <v>1.9172960464292317E-3</v>
      </c>
      <c r="CB17" s="11">
        <f t="shared" si="37"/>
        <v>4.4377225480110886E-3</v>
      </c>
      <c r="CC17" s="11">
        <f t="shared" si="38"/>
        <v>0.8796839742047311</v>
      </c>
      <c r="CD17" s="11">
        <f t="shared" si="39"/>
        <v>8.8124136510282947E-2</v>
      </c>
      <c r="CE17" s="11">
        <f t="shared" si="40"/>
        <v>1</v>
      </c>
      <c r="CF17" s="11">
        <f t="shared" si="41"/>
        <v>3.2191889284985918E-2</v>
      </c>
      <c r="CG17" s="11">
        <f t="shared" si="42"/>
        <v>0.96780811071501405</v>
      </c>
      <c r="CH17" s="11">
        <f t="shared" si="43"/>
        <v>0.90894461873730625</v>
      </c>
      <c r="CI17" s="11"/>
      <c r="CJ17" s="11">
        <f t="shared" si="44"/>
        <v>1.7373101817076733</v>
      </c>
      <c r="CK17" s="11">
        <f t="shared" si="44"/>
        <v>0.17403859124740673</v>
      </c>
      <c r="CL17" s="8">
        <f t="shared" si="45"/>
        <v>0.63284067270757438</v>
      </c>
      <c r="CM17" s="8">
        <f t="shared" si="45"/>
        <v>0.63284067270760602</v>
      </c>
      <c r="CN17" s="9"/>
      <c r="CO17" s="9"/>
    </row>
    <row r="18" spans="1:93" x14ac:dyDescent="0.25">
      <c r="A18" s="9" t="s">
        <v>67</v>
      </c>
      <c r="B18" s="8">
        <v>55.366999999999997</v>
      </c>
      <c r="C18" s="8">
        <v>3.6999999999999998E-2</v>
      </c>
      <c r="D18" s="8">
        <v>3.3319999999999999</v>
      </c>
      <c r="E18" s="8">
        <v>0.51100000000000001</v>
      </c>
      <c r="F18" s="8">
        <v>5.9359999999999999</v>
      </c>
      <c r="G18" s="8">
        <v>0.123</v>
      </c>
      <c r="H18" s="8">
        <v>0.158</v>
      </c>
      <c r="I18" s="8">
        <v>34.402999999999999</v>
      </c>
      <c r="J18" s="8">
        <v>0.90600000000000003</v>
      </c>
      <c r="K18" s="8">
        <v>8.5000000000000006E-2</v>
      </c>
      <c r="L18" s="8">
        <v>3.0000000000000001E-3</v>
      </c>
      <c r="M18" s="8">
        <v>0</v>
      </c>
      <c r="N18" s="8">
        <v>100.861</v>
      </c>
      <c r="O18" s="24">
        <f t="shared" si="0"/>
        <v>4.025379402411394</v>
      </c>
      <c r="P18" s="24">
        <f t="shared" si="1"/>
        <v>1.6969784030757967E-2</v>
      </c>
      <c r="Q18" s="24">
        <f t="shared" si="1"/>
        <v>0.89624607751897956</v>
      </c>
      <c r="R18" s="24">
        <f t="shared" si="1"/>
        <v>8.6784138450262477E-2</v>
      </c>
      <c r="S18" s="3"/>
      <c r="T18" s="11">
        <f t="shared" si="3"/>
        <v>0.85324900793650793</v>
      </c>
      <c r="U18" s="11">
        <f t="shared" si="4"/>
        <v>8.2620701941920532E-2</v>
      </c>
      <c r="V18" s="11">
        <f t="shared" si="5"/>
        <v>6.5358143797331694E-2</v>
      </c>
      <c r="W18" s="11">
        <f t="shared" si="6"/>
        <v>1.615566500354854E-2</v>
      </c>
      <c r="X18" s="11">
        <f t="shared" si="7"/>
        <v>0.92148097355737213</v>
      </c>
      <c r="Y18" s="11">
        <f t="shared" si="8"/>
        <v>2.2273159151589995E-3</v>
      </c>
      <c r="Z18" s="11">
        <f t="shared" si="9"/>
        <v>6.7241177391700263E-3</v>
      </c>
      <c r="AA18" s="11">
        <f t="shared" si="10"/>
        <v>1.6463791704926019E-3</v>
      </c>
      <c r="AB18" s="11">
        <f t="shared" si="11"/>
        <v>1.3714335869571181E-3</v>
      </c>
      <c r="AC18" s="11">
        <f t="shared" si="12"/>
        <v>2.5697656651525882E-4</v>
      </c>
      <c r="AD18" s="11">
        <f t="shared" si="13"/>
        <v>0</v>
      </c>
      <c r="AE18" s="3"/>
      <c r="AF18" s="11">
        <f t="shared" si="14"/>
        <v>0.85324900793650793</v>
      </c>
      <c r="AG18" s="11">
        <f t="shared" si="14"/>
        <v>8.2620701941920532E-2</v>
      </c>
      <c r="AH18" s="11">
        <f t="shared" si="14"/>
        <v>9.8037215695997548E-2</v>
      </c>
      <c r="AI18" s="11">
        <f t="shared" si="14"/>
        <v>1.615566500354854E-2</v>
      </c>
      <c r="AJ18" s="11">
        <f t="shared" si="14"/>
        <v>1.8429619471147443</v>
      </c>
      <c r="AK18" s="11">
        <f t="shared" si="14"/>
        <v>2.2273159151589995E-3</v>
      </c>
      <c r="AL18" s="11">
        <f t="shared" si="14"/>
        <v>1.008617660875504E-2</v>
      </c>
      <c r="AM18" s="11">
        <f t="shared" si="14"/>
        <v>1.6463791704926019E-3</v>
      </c>
      <c r="AN18" s="11">
        <f t="shared" si="14"/>
        <v>6.8571679347855907E-4</v>
      </c>
      <c r="AO18" s="11">
        <f t="shared" si="14"/>
        <v>5.1395313303051764E-4</v>
      </c>
      <c r="AP18" s="11">
        <f t="shared" si="14"/>
        <v>0</v>
      </c>
      <c r="AQ18" s="11">
        <f t="shared" si="15"/>
        <v>2.9081840793136347</v>
      </c>
      <c r="AR18" s="3"/>
      <c r="AS18" s="12">
        <v>6</v>
      </c>
      <c r="AT18" s="11">
        <f t="shared" si="16"/>
        <v>1.7603748277266231</v>
      </c>
      <c r="AU18" s="11">
        <f t="shared" si="16"/>
        <v>0.17045833349329106</v>
      </c>
      <c r="AV18" s="11">
        <f t="shared" si="16"/>
        <v>0.13484320527486757</v>
      </c>
      <c r="AW18" s="11">
        <f t="shared" si="16"/>
        <v>3.3331449240368856E-2</v>
      </c>
      <c r="AX18" s="11">
        <f t="shared" si="16"/>
        <v>1.9011471387495917</v>
      </c>
      <c r="AY18" s="11">
        <f t="shared" si="16"/>
        <v>4.5952715256277832E-3</v>
      </c>
      <c r="AZ18" s="11">
        <f t="shared" si="16"/>
        <v>1.3872817309605099E-2</v>
      </c>
      <c r="BA18" s="11">
        <f t="shared" si="16"/>
        <v>3.3967158727060357E-3</v>
      </c>
      <c r="BB18" s="11">
        <f t="shared" si="16"/>
        <v>2.8294637812901974E-3</v>
      </c>
      <c r="BC18" s="11">
        <f t="shared" si="16"/>
        <v>5.3017943742249274E-4</v>
      </c>
      <c r="BD18" s="11">
        <f t="shared" si="16"/>
        <v>0</v>
      </c>
      <c r="BE18" s="11">
        <f t="shared" si="17"/>
        <v>4.025379402411394</v>
      </c>
      <c r="BF18" s="11">
        <f t="shared" si="18"/>
        <v>9.3283945256975628E-2</v>
      </c>
      <c r="BG18" s="11">
        <f t="shared" si="19"/>
        <v>0.91171773050262184</v>
      </c>
      <c r="BH18" s="11">
        <f t="shared" si="20"/>
        <v>1.6969784030757967E-2</v>
      </c>
      <c r="BI18" s="11">
        <f t="shared" si="21"/>
        <v>0.89624607751897956</v>
      </c>
      <c r="BJ18" s="11">
        <f t="shared" si="22"/>
        <v>8.6784138450262477E-2</v>
      </c>
      <c r="BK18" s="3"/>
      <c r="BL18" s="11">
        <f t="shared" si="23"/>
        <v>1.9011471387495917</v>
      </c>
      <c r="BM18" s="11">
        <f t="shared" si="24"/>
        <v>9.8852861250408264E-2</v>
      </c>
      <c r="BN18" s="11">
        <f t="shared" si="25"/>
        <v>2</v>
      </c>
      <c r="BO18" s="11"/>
      <c r="BP18" s="11">
        <f t="shared" si="26"/>
        <v>3.5990344024459303E-2</v>
      </c>
      <c r="BQ18" s="11">
        <f t="shared" si="27"/>
        <v>1.3872817309605099E-2</v>
      </c>
      <c r="BR18" s="11">
        <f t="shared" si="28"/>
        <v>5.3017943742249274E-4</v>
      </c>
      <c r="BS18" s="11">
        <f t="shared" si="29"/>
        <v>0.86577322822199654</v>
      </c>
      <c r="BT18" s="11">
        <f t="shared" si="30"/>
        <v>8.3833431006516523E-2</v>
      </c>
      <c r="BU18" s="11">
        <f t="shared" si="31"/>
        <v>1</v>
      </c>
      <c r="BV18" s="11">
        <f t="shared" si="32"/>
        <v>5.0393340771486897E-2</v>
      </c>
      <c r="BW18" s="11">
        <f t="shared" si="33"/>
        <v>0.94960665922851306</v>
      </c>
      <c r="BX18" s="11">
        <f t="shared" si="34"/>
        <v>0.91171773050262184</v>
      </c>
      <c r="BY18" s="11"/>
      <c r="BZ18" s="11">
        <f t="shared" si="35"/>
        <v>3.3331449240368856E-2</v>
      </c>
      <c r="CA18" s="11">
        <f t="shared" si="36"/>
        <v>2.8294637812901974E-3</v>
      </c>
      <c r="CB18" s="11">
        <f t="shared" si="37"/>
        <v>4.5952715256277832E-3</v>
      </c>
      <c r="CC18" s="11">
        <f t="shared" si="38"/>
        <v>0.87455959442322351</v>
      </c>
      <c r="CD18" s="11">
        <f t="shared" si="39"/>
        <v>8.4684221029489692E-2</v>
      </c>
      <c r="CE18" s="11">
        <f t="shared" si="40"/>
        <v>1</v>
      </c>
      <c r="CF18" s="11">
        <f t="shared" si="41"/>
        <v>4.0756184547286835E-2</v>
      </c>
      <c r="CG18" s="11">
        <f t="shared" si="42"/>
        <v>0.9592438154527132</v>
      </c>
      <c r="CH18" s="11">
        <f t="shared" si="43"/>
        <v>0.91171773050262184</v>
      </c>
      <c r="CI18" s="11"/>
      <c r="CJ18" s="11">
        <f t="shared" si="44"/>
        <v>1.7403328226452199</v>
      </c>
      <c r="CK18" s="11">
        <f t="shared" si="44"/>
        <v>0.16851765203600622</v>
      </c>
      <c r="CL18" s="8">
        <f t="shared" si="45"/>
        <v>1.1385078203649257</v>
      </c>
      <c r="CM18" s="8">
        <f t="shared" si="45"/>
        <v>1.1385078203649284</v>
      </c>
      <c r="CN18" s="9"/>
      <c r="CO18" s="9"/>
    </row>
    <row r="19" spans="1:93" x14ac:dyDescent="0.25">
      <c r="A19" s="9" t="s">
        <v>68</v>
      </c>
      <c r="B19" s="8">
        <v>55.993000000000002</v>
      </c>
      <c r="C19" s="8">
        <v>4.8000000000000001E-2</v>
      </c>
      <c r="D19" s="8">
        <v>3.294</v>
      </c>
      <c r="E19" s="8">
        <v>0.47</v>
      </c>
      <c r="F19" s="8">
        <v>5.9450000000000003</v>
      </c>
      <c r="G19" s="8">
        <v>0.107</v>
      </c>
      <c r="H19" s="8">
        <v>0.157</v>
      </c>
      <c r="I19" s="8">
        <v>34.238999999999997</v>
      </c>
      <c r="J19" s="8">
        <v>0.69199999999999995</v>
      </c>
      <c r="K19" s="8">
        <v>6.4000000000000001E-2</v>
      </c>
      <c r="L19" s="8">
        <v>0</v>
      </c>
      <c r="M19" s="8">
        <v>0</v>
      </c>
      <c r="N19" s="8">
        <v>101.009</v>
      </c>
      <c r="O19" s="24">
        <f t="shared" si="0"/>
        <v>4.0121577986227424</v>
      </c>
      <c r="P19" s="24">
        <f t="shared" si="1"/>
        <v>1.306796156171265E-2</v>
      </c>
      <c r="Q19" s="24">
        <f t="shared" si="1"/>
        <v>0.89930221040757097</v>
      </c>
      <c r="R19" s="24">
        <f t="shared" si="1"/>
        <v>8.7629828030716408E-2</v>
      </c>
      <c r="S19" s="3"/>
      <c r="T19" s="11">
        <f t="shared" si="3"/>
        <v>0.84918154761904752</v>
      </c>
      <c r="U19" s="11">
        <f t="shared" si="4"/>
        <v>8.2745969178692327E-2</v>
      </c>
      <c r="V19" s="11">
        <f t="shared" si="5"/>
        <v>6.4612762805645443E-2</v>
      </c>
      <c r="W19" s="11">
        <f t="shared" si="6"/>
        <v>1.2339647000502857E-2</v>
      </c>
      <c r="X19" s="11">
        <f t="shared" si="7"/>
        <v>0.93189958192421374</v>
      </c>
      <c r="Y19" s="11">
        <f t="shared" si="8"/>
        <v>2.213218978987107E-3</v>
      </c>
      <c r="Z19" s="11">
        <f t="shared" si="9"/>
        <v>6.1846092708608847E-3</v>
      </c>
      <c r="AA19" s="11">
        <f t="shared" si="10"/>
        <v>1.4322160263634831E-3</v>
      </c>
      <c r="AB19" s="11">
        <f t="shared" si="11"/>
        <v>1.0326088184147712E-3</v>
      </c>
      <c r="AC19" s="11">
        <f t="shared" si="12"/>
        <v>3.3337500520898446E-4</v>
      </c>
      <c r="AD19" s="11">
        <f t="shared" si="13"/>
        <v>0</v>
      </c>
      <c r="AE19" s="3"/>
      <c r="AF19" s="11">
        <f t="shared" si="14"/>
        <v>0.84918154761904752</v>
      </c>
      <c r="AG19" s="11">
        <f t="shared" si="14"/>
        <v>8.2745969178692327E-2</v>
      </c>
      <c r="AH19" s="11">
        <f t="shared" si="14"/>
        <v>9.6919144208468172E-2</v>
      </c>
      <c r="AI19" s="11">
        <f t="shared" si="14"/>
        <v>1.2339647000502857E-2</v>
      </c>
      <c r="AJ19" s="11">
        <f t="shared" si="14"/>
        <v>1.8637991638484275</v>
      </c>
      <c r="AK19" s="11">
        <f t="shared" si="14"/>
        <v>2.213218978987107E-3</v>
      </c>
      <c r="AL19" s="11">
        <f t="shared" si="14"/>
        <v>9.2769139062913279E-3</v>
      </c>
      <c r="AM19" s="11">
        <f t="shared" si="14"/>
        <v>1.4322160263634831E-3</v>
      </c>
      <c r="AN19" s="11">
        <f t="shared" si="14"/>
        <v>5.1630440920738562E-4</v>
      </c>
      <c r="AO19" s="11">
        <f t="shared" si="14"/>
        <v>6.6675001041796892E-4</v>
      </c>
      <c r="AP19" s="11">
        <f t="shared" si="14"/>
        <v>0</v>
      </c>
      <c r="AQ19" s="11">
        <f t="shared" si="15"/>
        <v>2.9190908751864058</v>
      </c>
      <c r="AR19" s="3"/>
      <c r="AS19" s="12">
        <v>6</v>
      </c>
      <c r="AT19" s="11">
        <f t="shared" si="16"/>
        <v>1.7454370225417959</v>
      </c>
      <c r="AU19" s="11">
        <f t="shared" si="16"/>
        <v>0.17007891713561343</v>
      </c>
      <c r="AV19" s="11">
        <f t="shared" si="16"/>
        <v>0.13280729974160763</v>
      </c>
      <c r="AW19" s="11">
        <f t="shared" si="16"/>
        <v>2.5363335767437961E-2</v>
      </c>
      <c r="AX19" s="11">
        <f t="shared" si="16"/>
        <v>1.9154585213755053</v>
      </c>
      <c r="AY19" s="11">
        <f t="shared" si="16"/>
        <v>4.5491265745793742E-3</v>
      </c>
      <c r="AZ19" s="11">
        <f t="shared" si="16"/>
        <v>1.271205906626518E-2</v>
      </c>
      <c r="BA19" s="11">
        <f t="shared" si="16"/>
        <v>2.9438261861690594E-3</v>
      </c>
      <c r="BB19" s="11">
        <f t="shared" si="16"/>
        <v>2.1224597573013169E-3</v>
      </c>
      <c r="BC19" s="11">
        <f t="shared" si="16"/>
        <v>6.8523047646681294E-4</v>
      </c>
      <c r="BD19" s="11">
        <f t="shared" si="16"/>
        <v>0</v>
      </c>
      <c r="BE19" s="11">
        <f t="shared" si="17"/>
        <v>4.0121577986227424</v>
      </c>
      <c r="BF19" s="11">
        <f t="shared" si="18"/>
        <v>8.735648074871423E-2</v>
      </c>
      <c r="BG19" s="11">
        <f t="shared" si="19"/>
        <v>0.91120986590993536</v>
      </c>
      <c r="BH19" s="11">
        <f t="shared" si="20"/>
        <v>1.306796156171265E-2</v>
      </c>
      <c r="BI19" s="11">
        <f t="shared" si="21"/>
        <v>0.89930221040757097</v>
      </c>
      <c r="BJ19" s="11">
        <f t="shared" si="22"/>
        <v>8.7629828030716408E-2</v>
      </c>
      <c r="BK19" s="3"/>
      <c r="BL19" s="11">
        <f t="shared" si="23"/>
        <v>1.9154585213755053</v>
      </c>
      <c r="BM19" s="11">
        <f t="shared" si="24"/>
        <v>8.4541478624494681E-2</v>
      </c>
      <c r="BN19" s="11">
        <f t="shared" si="25"/>
        <v>2</v>
      </c>
      <c r="BO19" s="11"/>
      <c r="BP19" s="11">
        <f t="shared" si="26"/>
        <v>4.8265821117112945E-2</v>
      </c>
      <c r="BQ19" s="11">
        <f t="shared" si="27"/>
        <v>1.271205906626518E-2</v>
      </c>
      <c r="BR19" s="11">
        <f t="shared" si="28"/>
        <v>6.8523047646681294E-4</v>
      </c>
      <c r="BS19" s="11">
        <f t="shared" si="29"/>
        <v>0.85502183111398855</v>
      </c>
      <c r="BT19" s="11">
        <f t="shared" si="30"/>
        <v>8.3315058226166472E-2</v>
      </c>
      <c r="BU19" s="11">
        <f t="shared" si="31"/>
        <v>1</v>
      </c>
      <c r="BV19" s="11">
        <f t="shared" si="32"/>
        <v>6.1663110659844936E-2</v>
      </c>
      <c r="BW19" s="11">
        <f t="shared" si="33"/>
        <v>0.93833688934015502</v>
      </c>
      <c r="BX19" s="11">
        <f t="shared" si="34"/>
        <v>0.91120986590993536</v>
      </c>
      <c r="BY19" s="11"/>
      <c r="BZ19" s="11">
        <f t="shared" si="35"/>
        <v>2.5363335767437961E-2</v>
      </c>
      <c r="CA19" s="11">
        <f t="shared" si="36"/>
        <v>2.1224597573013169E-3</v>
      </c>
      <c r="CB19" s="11">
        <f t="shared" si="37"/>
        <v>4.5491265745793742E-3</v>
      </c>
      <c r="CC19" s="11">
        <f t="shared" si="38"/>
        <v>0.88201932883937995</v>
      </c>
      <c r="CD19" s="11">
        <f t="shared" si="39"/>
        <v>8.5945749061301369E-2</v>
      </c>
      <c r="CE19" s="11">
        <f t="shared" si="40"/>
        <v>1</v>
      </c>
      <c r="CF19" s="11">
        <f t="shared" si="41"/>
        <v>3.2034922099318651E-2</v>
      </c>
      <c r="CG19" s="11">
        <f t="shared" si="42"/>
        <v>0.96796507790068131</v>
      </c>
      <c r="CH19" s="11">
        <f t="shared" si="43"/>
        <v>0.91120986590993536</v>
      </c>
      <c r="CI19" s="11"/>
      <c r="CJ19" s="11">
        <f t="shared" si="44"/>
        <v>1.7370411599533684</v>
      </c>
      <c r="CK19" s="11">
        <f t="shared" si="44"/>
        <v>0.16926080728746784</v>
      </c>
      <c r="CL19" s="8">
        <f t="shared" si="45"/>
        <v>0.4810177898140956</v>
      </c>
      <c r="CM19" s="8">
        <f t="shared" si="45"/>
        <v>0.48101778981416499</v>
      </c>
      <c r="CN19" s="9"/>
      <c r="CO19" s="9"/>
    </row>
    <row r="20" spans="1:93" x14ac:dyDescent="0.25">
      <c r="A20" s="9" t="s">
        <v>69</v>
      </c>
      <c r="B20" s="8">
        <v>55.67</v>
      </c>
      <c r="C20" s="8">
        <v>4.3999999999999997E-2</v>
      </c>
      <c r="D20" s="8">
        <v>3.306</v>
      </c>
      <c r="E20" s="8">
        <v>0.45700000000000002</v>
      </c>
      <c r="F20" s="8">
        <v>6.0549999999999997</v>
      </c>
      <c r="G20" s="8">
        <v>0.11600000000000001</v>
      </c>
      <c r="H20" s="8">
        <v>0.16</v>
      </c>
      <c r="I20" s="8">
        <v>34.249000000000002</v>
      </c>
      <c r="J20" s="8">
        <v>0.71</v>
      </c>
      <c r="K20" s="8">
        <v>8.6999999999999994E-2</v>
      </c>
      <c r="L20" s="8">
        <v>0</v>
      </c>
      <c r="M20" s="8">
        <v>0</v>
      </c>
      <c r="N20" s="8">
        <v>100.854</v>
      </c>
      <c r="O20" s="24">
        <f t="shared" si="0"/>
        <v>4.0179696972736521</v>
      </c>
      <c r="P20" s="24">
        <f t="shared" si="1"/>
        <v>1.3378126921009328E-2</v>
      </c>
      <c r="Q20" s="24">
        <f t="shared" si="1"/>
        <v>0.8975686879757846</v>
      </c>
      <c r="R20" s="24">
        <f t="shared" si="1"/>
        <v>8.9053185103206006E-2</v>
      </c>
      <c r="S20" s="3"/>
      <c r="T20" s="11">
        <f t="shared" si="3"/>
        <v>0.84942956349206356</v>
      </c>
      <c r="U20" s="11">
        <f t="shared" si="4"/>
        <v>8.4277013183680735E-2</v>
      </c>
      <c r="V20" s="11">
        <f t="shared" si="5"/>
        <v>6.4848146276704252E-2</v>
      </c>
      <c r="W20" s="11">
        <f t="shared" si="6"/>
        <v>1.266062047739455E-2</v>
      </c>
      <c r="X20" s="11">
        <f t="shared" si="7"/>
        <v>0.92652384629723328</v>
      </c>
      <c r="Y20" s="11">
        <f t="shared" si="8"/>
        <v>2.2555097875027845E-3</v>
      </c>
      <c r="Z20" s="11">
        <f t="shared" si="9"/>
        <v>6.0135456101774992E-3</v>
      </c>
      <c r="AA20" s="11">
        <f t="shared" si="10"/>
        <v>1.5526827949361125E-3</v>
      </c>
      <c r="AB20" s="11">
        <f t="shared" si="11"/>
        <v>1.4037026125325795E-3</v>
      </c>
      <c r="AC20" s="11">
        <f t="shared" si="12"/>
        <v>3.0559375477490241E-4</v>
      </c>
      <c r="AD20" s="11">
        <f t="shared" si="13"/>
        <v>0</v>
      </c>
      <c r="AE20" s="3"/>
      <c r="AF20" s="11">
        <f t="shared" si="14"/>
        <v>0.84942956349206356</v>
      </c>
      <c r="AG20" s="11">
        <f t="shared" si="14"/>
        <v>8.4277013183680735E-2</v>
      </c>
      <c r="AH20" s="11">
        <f t="shared" si="14"/>
        <v>9.7272219415056371E-2</v>
      </c>
      <c r="AI20" s="11">
        <f t="shared" si="14"/>
        <v>1.266062047739455E-2</v>
      </c>
      <c r="AJ20" s="11">
        <f t="shared" si="14"/>
        <v>1.8530476925944666</v>
      </c>
      <c r="AK20" s="11">
        <f t="shared" si="14"/>
        <v>2.2555097875027845E-3</v>
      </c>
      <c r="AL20" s="11">
        <f t="shared" si="14"/>
        <v>9.0203184152662479E-3</v>
      </c>
      <c r="AM20" s="11">
        <f t="shared" si="14"/>
        <v>1.5526827949361125E-3</v>
      </c>
      <c r="AN20" s="11">
        <f t="shared" si="14"/>
        <v>7.0185130626628975E-4</v>
      </c>
      <c r="AO20" s="11">
        <f t="shared" si="14"/>
        <v>6.1118750954980482E-4</v>
      </c>
      <c r="AP20" s="11">
        <f t="shared" si="14"/>
        <v>0</v>
      </c>
      <c r="AQ20" s="11">
        <f t="shared" si="15"/>
        <v>2.9108286589761825</v>
      </c>
      <c r="AR20" s="3"/>
      <c r="AS20" s="12">
        <v>6</v>
      </c>
      <c r="AT20" s="11">
        <f t="shared" si="16"/>
        <v>1.750902570385227</v>
      </c>
      <c r="AU20" s="11">
        <f t="shared" si="16"/>
        <v>0.17371756923677517</v>
      </c>
      <c r="AV20" s="11">
        <f t="shared" si="16"/>
        <v>0.13366945404374253</v>
      </c>
      <c r="AW20" s="11">
        <f t="shared" si="16"/>
        <v>2.6096940687359387E-2</v>
      </c>
      <c r="AX20" s="11">
        <f t="shared" si="16"/>
        <v>1.9098146023265765</v>
      </c>
      <c r="AY20" s="11">
        <f t="shared" si="16"/>
        <v>4.6492117230207053E-3</v>
      </c>
      <c r="AZ20" s="11">
        <f t="shared" si="16"/>
        <v>1.2395533330277075E-2</v>
      </c>
      <c r="BA20" s="11">
        <f t="shared" si="16"/>
        <v>3.2004964431308711E-3</v>
      </c>
      <c r="BB20" s="11">
        <f t="shared" si="16"/>
        <v>2.8934082565195709E-3</v>
      </c>
      <c r="BC20" s="11">
        <f t="shared" si="16"/>
        <v>6.2991084102295746E-4</v>
      </c>
      <c r="BD20" s="11">
        <f t="shared" si="16"/>
        <v>0</v>
      </c>
      <c r="BE20" s="11">
        <f t="shared" si="17"/>
        <v>4.0179696972736521</v>
      </c>
      <c r="BF20" s="11">
        <f t="shared" si="18"/>
        <v>8.4863139025484577E-2</v>
      </c>
      <c r="BG20" s="11">
        <f t="shared" si="19"/>
        <v>0.90973929573921353</v>
      </c>
      <c r="BH20" s="11">
        <f t="shared" si="20"/>
        <v>1.3378126921009328E-2</v>
      </c>
      <c r="BI20" s="11">
        <f t="shared" si="21"/>
        <v>0.8975686879757846</v>
      </c>
      <c r="BJ20" s="11">
        <f t="shared" si="22"/>
        <v>8.9053185103206006E-2</v>
      </c>
      <c r="BK20" s="3"/>
      <c r="BL20" s="11">
        <f t="shared" si="23"/>
        <v>1.9098146023265765</v>
      </c>
      <c r="BM20" s="11">
        <f t="shared" si="24"/>
        <v>9.0185397673423484E-2</v>
      </c>
      <c r="BN20" s="11">
        <f t="shared" si="25"/>
        <v>2</v>
      </c>
      <c r="BO20" s="11"/>
      <c r="BP20" s="11">
        <f t="shared" si="26"/>
        <v>4.3484056370319046E-2</v>
      </c>
      <c r="BQ20" s="11">
        <f t="shared" si="27"/>
        <v>1.2395533330277075E-2</v>
      </c>
      <c r="BR20" s="11">
        <f t="shared" si="28"/>
        <v>6.2991084102295746E-4</v>
      </c>
      <c r="BS20" s="11">
        <f t="shared" si="29"/>
        <v>0.85833038251390625</v>
      </c>
      <c r="BT20" s="11">
        <f t="shared" si="30"/>
        <v>8.5160116944474673E-2</v>
      </c>
      <c r="BU20" s="11">
        <f t="shared" si="31"/>
        <v>1</v>
      </c>
      <c r="BV20" s="11">
        <f t="shared" si="32"/>
        <v>5.650950054161908E-2</v>
      </c>
      <c r="BW20" s="11">
        <f t="shared" si="33"/>
        <v>0.94349049945838093</v>
      </c>
      <c r="BX20" s="11">
        <f t="shared" si="34"/>
        <v>0.90973929573921353</v>
      </c>
      <c r="BY20" s="11"/>
      <c r="BZ20" s="11">
        <f t="shared" si="35"/>
        <v>2.6096940687359387E-2</v>
      </c>
      <c r="CA20" s="11">
        <f t="shared" si="36"/>
        <v>2.8934082565195709E-3</v>
      </c>
      <c r="CB20" s="11">
        <f t="shared" si="37"/>
        <v>4.6492117230207053E-3</v>
      </c>
      <c r="CC20" s="11">
        <f t="shared" si="38"/>
        <v>0.8791360655091317</v>
      </c>
      <c r="CD20" s="11">
        <f t="shared" si="39"/>
        <v>8.7224373823968637E-2</v>
      </c>
      <c r="CE20" s="11">
        <f t="shared" si="40"/>
        <v>1</v>
      </c>
      <c r="CF20" s="11">
        <f t="shared" si="41"/>
        <v>3.3639560666899659E-2</v>
      </c>
      <c r="CG20" s="11">
        <f t="shared" si="42"/>
        <v>0.96636043933310034</v>
      </c>
      <c r="CH20" s="11">
        <f t="shared" si="43"/>
        <v>0.90973929573921353</v>
      </c>
      <c r="CI20" s="11"/>
      <c r="CJ20" s="11">
        <f t="shared" si="44"/>
        <v>1.737466448023038</v>
      </c>
      <c r="CK20" s="11">
        <f t="shared" si="44"/>
        <v>0.17238449076844331</v>
      </c>
      <c r="CL20" s="8">
        <f t="shared" si="45"/>
        <v>0.76738263964241527</v>
      </c>
      <c r="CM20" s="8">
        <f t="shared" si="45"/>
        <v>0.76738263964244702</v>
      </c>
      <c r="CN20" s="9"/>
      <c r="CO20" s="9"/>
    </row>
    <row r="21" spans="1:93" x14ac:dyDescent="0.25">
      <c r="A21" s="9" t="s">
        <v>70</v>
      </c>
      <c r="B21" s="8">
        <v>56.003999999999998</v>
      </c>
      <c r="C21" s="8">
        <v>0</v>
      </c>
      <c r="D21" s="8">
        <v>2.5110000000000001</v>
      </c>
      <c r="E21" s="8">
        <v>0.40300000000000002</v>
      </c>
      <c r="F21" s="8">
        <v>5.6109999999999998</v>
      </c>
      <c r="G21" s="8">
        <v>0.115</v>
      </c>
      <c r="H21" s="8">
        <v>0.14199999999999999</v>
      </c>
      <c r="I21" s="8">
        <v>34.088999999999999</v>
      </c>
      <c r="J21" s="8">
        <v>0.64400000000000002</v>
      </c>
      <c r="K21" s="8">
        <v>1.2E-2</v>
      </c>
      <c r="L21" s="8">
        <v>0</v>
      </c>
      <c r="M21" s="8">
        <v>0</v>
      </c>
      <c r="N21" s="8">
        <v>99.531000000000006</v>
      </c>
      <c r="O21" s="24">
        <f t="shared" si="0"/>
        <v>4.0047754499360284</v>
      </c>
      <c r="P21" s="24">
        <f t="shared" si="1"/>
        <v>1.2281496867751145E-2</v>
      </c>
      <c r="Q21" s="24">
        <f t="shared" si="1"/>
        <v>0.90419589456540972</v>
      </c>
      <c r="R21" s="24">
        <f t="shared" si="1"/>
        <v>8.3522608566839046E-2</v>
      </c>
      <c r="S21" s="3"/>
      <c r="T21" s="11">
        <f t="shared" si="3"/>
        <v>0.84546130952380949</v>
      </c>
      <c r="U21" s="11">
        <f t="shared" si="4"/>
        <v>7.8097162836272938E-2</v>
      </c>
      <c r="V21" s="11">
        <f t="shared" si="5"/>
        <v>4.925399131905759E-2</v>
      </c>
      <c r="W21" s="11">
        <f t="shared" si="6"/>
        <v>1.1483717728791677E-2</v>
      </c>
      <c r="X21" s="11">
        <f t="shared" si="7"/>
        <v>0.93208265651212951</v>
      </c>
      <c r="Y21" s="11">
        <f t="shared" si="8"/>
        <v>2.001764936408721E-3</v>
      </c>
      <c r="Z21" s="11">
        <f t="shared" si="9"/>
        <v>5.302973481184972E-3</v>
      </c>
      <c r="AA21" s="11">
        <f t="shared" si="10"/>
        <v>1.5392975984280426E-3</v>
      </c>
      <c r="AB21" s="11">
        <f t="shared" si="11"/>
        <v>1.9361415345276961E-4</v>
      </c>
      <c r="AC21" s="11">
        <f t="shared" si="12"/>
        <v>0</v>
      </c>
      <c r="AD21" s="11">
        <f t="shared" si="13"/>
        <v>0</v>
      </c>
      <c r="AE21" s="3"/>
      <c r="AF21" s="11">
        <f t="shared" si="14"/>
        <v>0.84546130952380949</v>
      </c>
      <c r="AG21" s="11">
        <f t="shared" si="14"/>
        <v>7.8097162836272938E-2</v>
      </c>
      <c r="AH21" s="11">
        <f t="shared" si="14"/>
        <v>7.3880986978586388E-2</v>
      </c>
      <c r="AI21" s="11">
        <f t="shared" si="14"/>
        <v>1.1483717728791677E-2</v>
      </c>
      <c r="AJ21" s="11">
        <f t="shared" si="14"/>
        <v>1.864165313024259</v>
      </c>
      <c r="AK21" s="11">
        <f t="shared" si="14"/>
        <v>2.001764936408721E-3</v>
      </c>
      <c r="AL21" s="11">
        <f t="shared" si="14"/>
        <v>7.9544602217774575E-3</v>
      </c>
      <c r="AM21" s="11">
        <f t="shared" si="14"/>
        <v>1.5392975984280426E-3</v>
      </c>
      <c r="AN21" s="11">
        <f t="shared" si="14"/>
        <v>9.6807076726384804E-5</v>
      </c>
      <c r="AO21" s="11">
        <f t="shared" si="14"/>
        <v>0</v>
      </c>
      <c r="AP21" s="11">
        <f t="shared" si="14"/>
        <v>0</v>
      </c>
      <c r="AQ21" s="11">
        <f t="shared" si="15"/>
        <v>2.8846808199250598</v>
      </c>
      <c r="AR21" s="3"/>
      <c r="AS21" s="12">
        <v>6</v>
      </c>
      <c r="AT21" s="11">
        <f t="shared" si="16"/>
        <v>1.7585196331269124</v>
      </c>
      <c r="AU21" s="11">
        <f t="shared" si="16"/>
        <v>0.16243841390736977</v>
      </c>
      <c r="AV21" s="11">
        <f t="shared" si="16"/>
        <v>0.1024459780344166</v>
      </c>
      <c r="AW21" s="11">
        <f t="shared" si="16"/>
        <v>2.3885591049390364E-2</v>
      </c>
      <c r="AX21" s="11">
        <f t="shared" si="16"/>
        <v>1.938687947881202</v>
      </c>
      <c r="AY21" s="11">
        <f t="shared" si="16"/>
        <v>4.1635766201559678E-3</v>
      </c>
      <c r="AZ21" s="11">
        <f t="shared" si="16"/>
        <v>1.1029934635172711E-2</v>
      </c>
      <c r="BA21" s="11">
        <f t="shared" si="16"/>
        <v>3.2016663773596237E-3</v>
      </c>
      <c r="BB21" s="11">
        <f t="shared" si="16"/>
        <v>4.0270830404966489E-4</v>
      </c>
      <c r="BC21" s="11">
        <f t="shared" si="16"/>
        <v>0</v>
      </c>
      <c r="BD21" s="11">
        <f t="shared" si="16"/>
        <v>0</v>
      </c>
      <c r="BE21" s="11">
        <f t="shared" si="17"/>
        <v>4.0047754499360284</v>
      </c>
      <c r="BF21" s="11">
        <f t="shared" si="18"/>
        <v>9.7200669073170196E-2</v>
      </c>
      <c r="BG21" s="11">
        <f t="shared" si="19"/>
        <v>0.91543885398322244</v>
      </c>
      <c r="BH21" s="11">
        <f t="shared" si="20"/>
        <v>1.2281496867751145E-2</v>
      </c>
      <c r="BI21" s="11">
        <f t="shared" si="21"/>
        <v>0.90419589456540972</v>
      </c>
      <c r="BJ21" s="11">
        <f t="shared" si="22"/>
        <v>8.3522608566839046E-2</v>
      </c>
      <c r="BK21" s="3"/>
      <c r="BL21" s="11">
        <f t="shared" si="23"/>
        <v>1.938687947881202</v>
      </c>
      <c r="BM21" s="11">
        <f t="shared" si="24"/>
        <v>6.1312052118797977E-2</v>
      </c>
      <c r="BN21" s="11">
        <f t="shared" si="25"/>
        <v>2</v>
      </c>
      <c r="BO21" s="11"/>
      <c r="BP21" s="11">
        <f t="shared" si="26"/>
        <v>4.1133925915618624E-2</v>
      </c>
      <c r="BQ21" s="11">
        <f t="shared" si="27"/>
        <v>1.1029934635172711E-2</v>
      </c>
      <c r="BR21" s="11">
        <f t="shared" si="28"/>
        <v>0</v>
      </c>
      <c r="BS21" s="11">
        <f t="shared" si="29"/>
        <v>0.86768602926126537</v>
      </c>
      <c r="BT21" s="11">
        <f t="shared" si="30"/>
        <v>8.0150110187943269E-2</v>
      </c>
      <c r="BU21" s="11">
        <f t="shared" si="31"/>
        <v>1</v>
      </c>
      <c r="BV21" s="11">
        <f t="shared" si="32"/>
        <v>5.2163860550791336E-2</v>
      </c>
      <c r="BW21" s="11">
        <f t="shared" si="33"/>
        <v>0.94783613944920864</v>
      </c>
      <c r="BX21" s="11">
        <f t="shared" si="34"/>
        <v>0.91543885398322244</v>
      </c>
      <c r="BY21" s="11"/>
      <c r="BZ21" s="11">
        <f t="shared" si="35"/>
        <v>2.3885591049390364E-2</v>
      </c>
      <c r="CA21" s="11">
        <f t="shared" si="36"/>
        <v>4.0270830404966489E-4</v>
      </c>
      <c r="CB21" s="11">
        <f t="shared" si="37"/>
        <v>4.1635766201559678E-3</v>
      </c>
      <c r="CC21" s="11">
        <f t="shared" si="38"/>
        <v>0.88939290124828096</v>
      </c>
      <c r="CD21" s="11">
        <f t="shared" si="39"/>
        <v>8.2155222778123038E-2</v>
      </c>
      <c r="CE21" s="11">
        <f t="shared" si="40"/>
        <v>1</v>
      </c>
      <c r="CF21" s="11">
        <f t="shared" si="41"/>
        <v>2.8451875973595997E-2</v>
      </c>
      <c r="CG21" s="11">
        <f t="shared" si="42"/>
        <v>0.971548124026404</v>
      </c>
      <c r="CH21" s="11">
        <f t="shared" si="43"/>
        <v>0.91543885398322244</v>
      </c>
      <c r="CI21" s="11"/>
      <c r="CJ21" s="11">
        <f t="shared" si="44"/>
        <v>1.7570789305095462</v>
      </c>
      <c r="CK21" s="11">
        <f t="shared" si="44"/>
        <v>0.16230533296606631</v>
      </c>
      <c r="CL21" s="8">
        <f t="shared" si="45"/>
        <v>8.1927013507627905E-2</v>
      </c>
      <c r="CM21" s="8">
        <f t="shared" si="45"/>
        <v>8.1927013507623062E-2</v>
      </c>
      <c r="CN21" s="9"/>
      <c r="CO21" s="9"/>
    </row>
    <row r="22" spans="1:93" x14ac:dyDescent="0.25">
      <c r="A22" s="9" t="s">
        <v>71</v>
      </c>
      <c r="B22" s="8">
        <v>55.313000000000002</v>
      </c>
      <c r="C22" s="8">
        <v>6.6000000000000003E-2</v>
      </c>
      <c r="D22" s="8">
        <v>2.569</v>
      </c>
      <c r="E22" s="8">
        <v>0.432</v>
      </c>
      <c r="F22" s="8">
        <v>5.5839999999999996</v>
      </c>
      <c r="G22" s="8">
        <v>0.105</v>
      </c>
      <c r="H22" s="8">
        <v>0.151</v>
      </c>
      <c r="I22" s="8">
        <v>34.643999999999998</v>
      </c>
      <c r="J22" s="8">
        <v>0.67400000000000004</v>
      </c>
      <c r="K22" s="8">
        <v>0.01</v>
      </c>
      <c r="L22" s="8">
        <v>0</v>
      </c>
      <c r="M22" s="8">
        <v>0</v>
      </c>
      <c r="N22" s="8">
        <v>99.548000000000002</v>
      </c>
      <c r="O22" s="24">
        <f t="shared" si="0"/>
        <v>4.0220804654500757</v>
      </c>
      <c r="P22" s="24">
        <f t="shared" si="1"/>
        <v>1.26650171580326E-2</v>
      </c>
      <c r="Q22" s="24">
        <f t="shared" si="1"/>
        <v>0.90543390030801552</v>
      </c>
      <c r="R22" s="24">
        <f t="shared" si="1"/>
        <v>8.1901082533951911E-2</v>
      </c>
      <c r="S22" s="3"/>
      <c r="T22" s="11">
        <f t="shared" si="3"/>
        <v>0.85922619047619042</v>
      </c>
      <c r="U22" s="11">
        <f t="shared" si="4"/>
        <v>7.7721361125957594E-2</v>
      </c>
      <c r="V22" s="11">
        <f t="shared" si="5"/>
        <v>5.0391678095841871E-2</v>
      </c>
      <c r="W22" s="11">
        <f t="shared" si="6"/>
        <v>1.2018673523611167E-2</v>
      </c>
      <c r="X22" s="11">
        <f t="shared" si="7"/>
        <v>0.92058224376214948</v>
      </c>
      <c r="Y22" s="11">
        <f t="shared" si="8"/>
        <v>2.1286373619557528E-3</v>
      </c>
      <c r="Z22" s="11">
        <f t="shared" si="9"/>
        <v>5.6845770319402175E-3</v>
      </c>
      <c r="AA22" s="11">
        <f t="shared" si="10"/>
        <v>1.4054456333473431E-3</v>
      </c>
      <c r="AB22" s="11">
        <f t="shared" si="11"/>
        <v>1.6134512787730799E-4</v>
      </c>
      <c r="AC22" s="11">
        <f t="shared" si="12"/>
        <v>4.5839063216235364E-4</v>
      </c>
      <c r="AD22" s="11">
        <f t="shared" si="13"/>
        <v>0</v>
      </c>
      <c r="AE22" s="3"/>
      <c r="AF22" s="11">
        <f t="shared" si="14"/>
        <v>0.85922619047619042</v>
      </c>
      <c r="AG22" s="11">
        <f t="shared" si="14"/>
        <v>7.7721361125957594E-2</v>
      </c>
      <c r="AH22" s="11">
        <f t="shared" si="14"/>
        <v>7.55875171437628E-2</v>
      </c>
      <c r="AI22" s="11">
        <f t="shared" si="14"/>
        <v>1.2018673523611167E-2</v>
      </c>
      <c r="AJ22" s="11">
        <f t="shared" si="14"/>
        <v>1.841164487524299</v>
      </c>
      <c r="AK22" s="11">
        <f t="shared" si="14"/>
        <v>2.1286373619557528E-3</v>
      </c>
      <c r="AL22" s="11">
        <f t="shared" si="14"/>
        <v>8.5268655479103263E-3</v>
      </c>
      <c r="AM22" s="11">
        <f t="shared" si="14"/>
        <v>1.4054456333473431E-3</v>
      </c>
      <c r="AN22" s="11">
        <f t="shared" si="14"/>
        <v>8.0672563938653997E-5</v>
      </c>
      <c r="AO22" s="11">
        <f t="shared" si="14"/>
        <v>9.1678126432470728E-4</v>
      </c>
      <c r="AP22" s="11">
        <f t="shared" si="14"/>
        <v>0</v>
      </c>
      <c r="AQ22" s="11">
        <f t="shared" si="15"/>
        <v>2.8787766321652981</v>
      </c>
      <c r="AR22" s="3"/>
      <c r="AS22" s="12">
        <v>6</v>
      </c>
      <c r="AT22" s="11">
        <f t="shared" si="16"/>
        <v>1.7908152668932475</v>
      </c>
      <c r="AU22" s="11">
        <f t="shared" si="16"/>
        <v>0.1619883118215367</v>
      </c>
      <c r="AV22" s="11">
        <f t="shared" si="16"/>
        <v>0.10502727623839153</v>
      </c>
      <c r="AW22" s="11">
        <f t="shared" si="16"/>
        <v>2.5049543731855039E-2</v>
      </c>
      <c r="AX22" s="11">
        <f t="shared" si="16"/>
        <v>1.9186946985943647</v>
      </c>
      <c r="AY22" s="11">
        <f t="shared" si="16"/>
        <v>4.436545728845962E-3</v>
      </c>
      <c r="AZ22" s="11">
        <f t="shared" si="16"/>
        <v>1.184790157407491E-2</v>
      </c>
      <c r="BA22" s="11">
        <f t="shared" si="16"/>
        <v>2.9292560269746754E-3</v>
      </c>
      <c r="BB22" s="11">
        <f t="shared" si="16"/>
        <v>3.362785276382158E-4</v>
      </c>
      <c r="BC22" s="11">
        <f t="shared" si="16"/>
        <v>9.5538631314560365E-4</v>
      </c>
      <c r="BD22" s="11">
        <f t="shared" si="16"/>
        <v>0</v>
      </c>
      <c r="BE22" s="11">
        <f t="shared" si="17"/>
        <v>4.0220804654500757</v>
      </c>
      <c r="BF22" s="11">
        <f t="shared" si="18"/>
        <v>0.10137226565837283</v>
      </c>
      <c r="BG22" s="11">
        <f t="shared" si="19"/>
        <v>0.91704833318251733</v>
      </c>
      <c r="BH22" s="11">
        <f t="shared" si="20"/>
        <v>1.26650171580326E-2</v>
      </c>
      <c r="BI22" s="11">
        <f t="shared" si="21"/>
        <v>0.90543390030801552</v>
      </c>
      <c r="BJ22" s="11">
        <f t="shared" si="22"/>
        <v>8.1901082533951911E-2</v>
      </c>
      <c r="BK22" s="3"/>
      <c r="BL22" s="11">
        <f t="shared" si="23"/>
        <v>1.9186946985943647</v>
      </c>
      <c r="BM22" s="11">
        <f t="shared" si="24"/>
        <v>8.13053014056353E-2</v>
      </c>
      <c r="BN22" s="11">
        <f t="shared" si="25"/>
        <v>2</v>
      </c>
      <c r="BO22" s="11"/>
      <c r="BP22" s="11">
        <f t="shared" si="26"/>
        <v>2.3721974832756232E-2</v>
      </c>
      <c r="BQ22" s="11">
        <f t="shared" si="27"/>
        <v>1.184790157407491E-2</v>
      </c>
      <c r="BR22" s="11">
        <f t="shared" si="28"/>
        <v>9.5538631314560365E-4</v>
      </c>
      <c r="BS22" s="11">
        <f t="shared" si="29"/>
        <v>0.88355290188610913</v>
      </c>
      <c r="BT22" s="11">
        <f t="shared" si="30"/>
        <v>7.9921835393914176E-2</v>
      </c>
      <c r="BU22" s="11">
        <f t="shared" si="31"/>
        <v>1</v>
      </c>
      <c r="BV22" s="11">
        <f t="shared" si="32"/>
        <v>3.6525262719976741E-2</v>
      </c>
      <c r="BW22" s="11">
        <f t="shared" si="33"/>
        <v>0.96347473728002331</v>
      </c>
      <c r="BX22" s="11">
        <f t="shared" si="34"/>
        <v>0.91704833318251733</v>
      </c>
      <c r="BY22" s="11"/>
      <c r="BZ22" s="11">
        <f t="shared" si="35"/>
        <v>2.5049543731855039E-2</v>
      </c>
      <c r="CA22" s="11">
        <f t="shared" si="36"/>
        <v>3.362785276382158E-4</v>
      </c>
      <c r="CB22" s="11">
        <f t="shared" si="37"/>
        <v>4.436545728845962E-3</v>
      </c>
      <c r="CC22" s="11">
        <f t="shared" si="38"/>
        <v>0.88969978032725516</v>
      </c>
      <c r="CD22" s="11">
        <f t="shared" si="39"/>
        <v>8.0477851684405577E-2</v>
      </c>
      <c r="CE22" s="11">
        <f t="shared" si="40"/>
        <v>1</v>
      </c>
      <c r="CF22" s="11">
        <f t="shared" si="41"/>
        <v>2.9822367988339218E-2</v>
      </c>
      <c r="CG22" s="11">
        <f t="shared" si="42"/>
        <v>0.97017763201166074</v>
      </c>
      <c r="CH22" s="11">
        <f t="shared" si="43"/>
        <v>0.91704833318251733</v>
      </c>
      <c r="CI22" s="11"/>
      <c r="CJ22" s="11">
        <f t="shared" si="44"/>
        <v>1.7732526822133643</v>
      </c>
      <c r="CK22" s="11">
        <f t="shared" si="44"/>
        <v>0.16039968707831975</v>
      </c>
      <c r="CL22" s="8">
        <f t="shared" si="45"/>
        <v>0.98070331454965065</v>
      </c>
      <c r="CM22" s="8">
        <f t="shared" si="45"/>
        <v>0.98070331454971804</v>
      </c>
      <c r="CN22" s="9"/>
      <c r="CO22" s="9"/>
    </row>
    <row r="23" spans="1:93" x14ac:dyDescent="0.25">
      <c r="A23" s="9" t="s">
        <v>72</v>
      </c>
      <c r="B23" s="8">
        <v>56.018999999999998</v>
      </c>
      <c r="C23" s="8">
        <v>0.06</v>
      </c>
      <c r="D23" s="8">
        <v>2.6</v>
      </c>
      <c r="E23" s="8">
        <v>0.49299999999999999</v>
      </c>
      <c r="F23" s="8">
        <v>5.5270000000000001</v>
      </c>
      <c r="G23" s="8">
        <v>6.8000000000000005E-2</v>
      </c>
      <c r="H23" s="8">
        <v>0.13100000000000001</v>
      </c>
      <c r="I23" s="8">
        <v>34.356999999999999</v>
      </c>
      <c r="J23" s="8">
        <v>0.57199999999999995</v>
      </c>
      <c r="K23" s="8">
        <v>1.0999999999999999E-2</v>
      </c>
      <c r="L23" s="8">
        <v>4.0000000000000001E-3</v>
      </c>
      <c r="M23" s="8">
        <v>0</v>
      </c>
      <c r="N23" s="8">
        <v>99.841999999999999</v>
      </c>
      <c r="O23" s="24">
        <f t="shared" si="0"/>
        <v>4.0066340146951331</v>
      </c>
      <c r="P23" s="24">
        <f t="shared" si="1"/>
        <v>1.0859703256682998E-2</v>
      </c>
      <c r="Q23" s="24">
        <f t="shared" si="1"/>
        <v>0.90723542386954825</v>
      </c>
      <c r="R23" s="24">
        <f t="shared" si="1"/>
        <v>8.1904872873768783E-2</v>
      </c>
      <c r="S23" s="3"/>
      <c r="T23" s="11">
        <f t="shared" si="3"/>
        <v>0.85210813492063486</v>
      </c>
      <c r="U23" s="11">
        <f t="shared" si="4"/>
        <v>7.6928001959736328E-2</v>
      </c>
      <c r="V23" s="11">
        <f t="shared" si="5"/>
        <v>5.0999752062743819E-2</v>
      </c>
      <c r="W23" s="11">
        <f t="shared" si="6"/>
        <v>1.0199823821224906E-2</v>
      </c>
      <c r="X23" s="11">
        <f t="shared" si="7"/>
        <v>0.93233230367746911</v>
      </c>
      <c r="Y23" s="11">
        <f t="shared" si="8"/>
        <v>1.8466986385179047E-3</v>
      </c>
      <c r="Z23" s="11">
        <f t="shared" si="9"/>
        <v>6.4872603628391831E-3</v>
      </c>
      <c r="AA23" s="11">
        <f t="shared" si="10"/>
        <v>9.1019336254875567E-4</v>
      </c>
      <c r="AB23" s="11">
        <f t="shared" si="11"/>
        <v>1.7747964066503879E-4</v>
      </c>
      <c r="AC23" s="11">
        <f t="shared" si="12"/>
        <v>4.1671875651123056E-4</v>
      </c>
      <c r="AD23" s="11">
        <f t="shared" si="13"/>
        <v>0</v>
      </c>
      <c r="AE23" s="3"/>
      <c r="AF23" s="11">
        <f t="shared" si="14"/>
        <v>0.85210813492063486</v>
      </c>
      <c r="AG23" s="11">
        <f t="shared" si="14"/>
        <v>7.6928001959736328E-2</v>
      </c>
      <c r="AH23" s="11">
        <f t="shared" si="14"/>
        <v>7.6499628094115729E-2</v>
      </c>
      <c r="AI23" s="11">
        <f t="shared" si="14"/>
        <v>1.0199823821224906E-2</v>
      </c>
      <c r="AJ23" s="11">
        <f t="shared" si="14"/>
        <v>1.8646646073549382</v>
      </c>
      <c r="AK23" s="11">
        <f t="shared" si="14"/>
        <v>1.8466986385179047E-3</v>
      </c>
      <c r="AL23" s="11">
        <f t="shared" si="14"/>
        <v>9.7308905442587742E-3</v>
      </c>
      <c r="AM23" s="11">
        <f t="shared" si="14"/>
        <v>9.1019336254875567E-4</v>
      </c>
      <c r="AN23" s="11">
        <f t="shared" si="14"/>
        <v>8.8739820332519394E-5</v>
      </c>
      <c r="AO23" s="11">
        <f t="shared" si="14"/>
        <v>8.3343751302246112E-4</v>
      </c>
      <c r="AP23" s="11">
        <f t="shared" si="14"/>
        <v>0</v>
      </c>
      <c r="AQ23" s="11">
        <f t="shared" si="15"/>
        <v>2.8938101560293301</v>
      </c>
      <c r="AR23" s="3"/>
      <c r="AS23" s="12">
        <v>6</v>
      </c>
      <c r="AT23" s="11">
        <f t="shared" si="16"/>
        <v>1.7667533576352512</v>
      </c>
      <c r="AU23" s="11">
        <f t="shared" si="16"/>
        <v>0.1595018286865601</v>
      </c>
      <c r="AV23" s="11">
        <f t="shared" si="16"/>
        <v>0.10574242810604106</v>
      </c>
      <c r="AW23" s="11">
        <f t="shared" si="16"/>
        <v>2.1148223147893729E-2</v>
      </c>
      <c r="AX23" s="11">
        <f t="shared" si="16"/>
        <v>1.9330894289694782</v>
      </c>
      <c r="AY23" s="11">
        <f t="shared" si="16"/>
        <v>3.8289283794313723E-3</v>
      </c>
      <c r="AZ23" s="11">
        <f t="shared" si="16"/>
        <v>1.3450627400673407E-2</v>
      </c>
      <c r="BA23" s="11">
        <f t="shared" si="16"/>
        <v>1.8871867471727756E-3</v>
      </c>
      <c r="BB23" s="11">
        <f t="shared" si="16"/>
        <v>3.6798469373380686E-4</v>
      </c>
      <c r="BC23" s="11">
        <f t="shared" si="16"/>
        <v>8.6402092889815735E-4</v>
      </c>
      <c r="BD23" s="11">
        <f t="shared" si="16"/>
        <v>0</v>
      </c>
      <c r="BE23" s="11">
        <f t="shared" si="17"/>
        <v>4.0066340146951331</v>
      </c>
      <c r="BF23" s="11">
        <f t="shared" si="18"/>
        <v>0.11284740829482047</v>
      </c>
      <c r="BG23" s="11">
        <f t="shared" si="19"/>
        <v>0.91719589916270172</v>
      </c>
      <c r="BH23" s="11">
        <f t="shared" si="20"/>
        <v>1.0859703256682998E-2</v>
      </c>
      <c r="BI23" s="11">
        <f t="shared" si="21"/>
        <v>0.90723542386954825</v>
      </c>
      <c r="BJ23" s="11">
        <f t="shared" si="22"/>
        <v>8.1904872873768783E-2</v>
      </c>
      <c r="BK23" s="3"/>
      <c r="BL23" s="11">
        <f t="shared" si="23"/>
        <v>1.9330894289694782</v>
      </c>
      <c r="BM23" s="11">
        <f t="shared" si="24"/>
        <v>6.6910571030521782E-2</v>
      </c>
      <c r="BN23" s="11">
        <f t="shared" si="25"/>
        <v>2</v>
      </c>
      <c r="BO23" s="11"/>
      <c r="BP23" s="11">
        <f t="shared" si="26"/>
        <v>3.8831857075519283E-2</v>
      </c>
      <c r="BQ23" s="11">
        <f t="shared" si="27"/>
        <v>1.3450627400673407E-2</v>
      </c>
      <c r="BR23" s="11">
        <f t="shared" si="28"/>
        <v>8.6402092889815735E-4</v>
      </c>
      <c r="BS23" s="11">
        <f t="shared" si="29"/>
        <v>0.86845014235032403</v>
      </c>
      <c r="BT23" s="11">
        <f t="shared" si="30"/>
        <v>7.8403352244585167E-2</v>
      </c>
      <c r="BU23" s="11">
        <f t="shared" si="31"/>
        <v>1</v>
      </c>
      <c r="BV23" s="11">
        <f t="shared" si="32"/>
        <v>5.3146505405090846E-2</v>
      </c>
      <c r="BW23" s="11">
        <f t="shared" si="33"/>
        <v>0.9468534945949092</v>
      </c>
      <c r="BX23" s="11">
        <f t="shared" si="34"/>
        <v>0.91719589916270172</v>
      </c>
      <c r="BY23" s="11"/>
      <c r="BZ23" s="11">
        <f t="shared" si="35"/>
        <v>2.1148223147893729E-2</v>
      </c>
      <c r="CA23" s="11">
        <f t="shared" si="36"/>
        <v>3.6798469373380686E-4</v>
      </c>
      <c r="CB23" s="11">
        <f t="shared" si="37"/>
        <v>3.8289283794313723E-3</v>
      </c>
      <c r="CC23" s="11">
        <f t="shared" si="38"/>
        <v>0.89394944415702637</v>
      </c>
      <c r="CD23" s="11">
        <f t="shared" si="39"/>
        <v>8.0705419621914687E-2</v>
      </c>
      <c r="CE23" s="11">
        <f t="shared" si="40"/>
        <v>1</v>
      </c>
      <c r="CF23" s="11">
        <f t="shared" si="41"/>
        <v>2.5345136221058912E-2</v>
      </c>
      <c r="CG23" s="11">
        <f t="shared" si="42"/>
        <v>0.97465486377894106</v>
      </c>
      <c r="CH23" s="11">
        <f t="shared" si="43"/>
        <v>0.91719589916270172</v>
      </c>
      <c r="CI23" s="11"/>
      <c r="CJ23" s="11">
        <f t="shared" si="44"/>
        <v>1.7623995865073505</v>
      </c>
      <c r="CK23" s="11">
        <f t="shared" si="44"/>
        <v>0.15910877186649985</v>
      </c>
      <c r="CL23" s="8">
        <f t="shared" si="45"/>
        <v>0.24642778286427564</v>
      </c>
      <c r="CM23" s="8">
        <f t="shared" si="45"/>
        <v>0.24642778286426276</v>
      </c>
      <c r="CN23" s="9"/>
      <c r="CO23" s="9"/>
    </row>
    <row r="24" spans="1:93" x14ac:dyDescent="0.25">
      <c r="A24" s="9" t="s">
        <v>73</v>
      </c>
      <c r="B24" s="8">
        <v>56.209000000000003</v>
      </c>
      <c r="C24" s="8">
        <v>4.8000000000000001E-2</v>
      </c>
      <c r="D24" s="8">
        <v>2.7</v>
      </c>
      <c r="E24" s="8">
        <v>0.44500000000000001</v>
      </c>
      <c r="F24" s="8">
        <v>5.6440000000000001</v>
      </c>
      <c r="G24" s="8">
        <v>7.6999999999999999E-2</v>
      </c>
      <c r="H24" s="8">
        <v>0.14799999999999999</v>
      </c>
      <c r="I24" s="8">
        <v>34.261000000000003</v>
      </c>
      <c r="J24" s="8">
        <v>0.70799999999999996</v>
      </c>
      <c r="K24" s="8">
        <v>4.3999999999999997E-2</v>
      </c>
      <c r="L24" s="8">
        <v>1.2999999999999999E-2</v>
      </c>
      <c r="M24" s="8">
        <v>0</v>
      </c>
      <c r="N24" s="8">
        <v>100.297</v>
      </c>
      <c r="O24" s="24">
        <f t="shared" si="0"/>
        <v>4.0066230828865272</v>
      </c>
      <c r="P24" s="24">
        <f t="shared" si="1"/>
        <v>1.3417835220099846E-2</v>
      </c>
      <c r="Q24" s="24">
        <f t="shared" si="1"/>
        <v>0.90309214804773941</v>
      </c>
      <c r="R24" s="24">
        <f t="shared" si="1"/>
        <v>8.349001673216086E-2</v>
      </c>
      <c r="S24" s="3"/>
      <c r="T24" s="11">
        <f t="shared" si="3"/>
        <v>0.8497271825396826</v>
      </c>
      <c r="U24" s="11">
        <f t="shared" si="4"/>
        <v>7.8556476037769468E-2</v>
      </c>
      <c r="V24" s="11">
        <f t="shared" si="5"/>
        <v>5.2961280988233966E-2</v>
      </c>
      <c r="W24" s="11">
        <f t="shared" si="6"/>
        <v>1.2624956757739917E-2</v>
      </c>
      <c r="X24" s="11">
        <f t="shared" si="7"/>
        <v>0.93549450110510479</v>
      </c>
      <c r="Y24" s="11">
        <f t="shared" si="8"/>
        <v>2.0863465534400752E-3</v>
      </c>
      <c r="Z24" s="11">
        <f t="shared" si="9"/>
        <v>5.8556406926236039E-3</v>
      </c>
      <c r="AA24" s="11">
        <f t="shared" si="10"/>
        <v>1.0306601311213849E-3</v>
      </c>
      <c r="AB24" s="11">
        <f t="shared" si="11"/>
        <v>7.0991856266015515E-4</v>
      </c>
      <c r="AC24" s="11">
        <f t="shared" si="12"/>
        <v>3.3337500520898446E-4</v>
      </c>
      <c r="AD24" s="11">
        <f t="shared" si="13"/>
        <v>0</v>
      </c>
      <c r="AE24" s="3"/>
      <c r="AF24" s="11">
        <f t="shared" si="14"/>
        <v>0.8497271825396826</v>
      </c>
      <c r="AG24" s="11">
        <f t="shared" si="14"/>
        <v>7.8556476037769468E-2</v>
      </c>
      <c r="AH24" s="11">
        <f t="shared" si="14"/>
        <v>7.944192148235095E-2</v>
      </c>
      <c r="AI24" s="11">
        <f t="shared" si="14"/>
        <v>1.2624956757739917E-2</v>
      </c>
      <c r="AJ24" s="11">
        <f t="shared" si="14"/>
        <v>1.8709890022102096</v>
      </c>
      <c r="AK24" s="11">
        <f t="shared" si="14"/>
        <v>2.0863465534400752E-3</v>
      </c>
      <c r="AL24" s="11">
        <f t="shared" si="14"/>
        <v>8.7834610389354063E-3</v>
      </c>
      <c r="AM24" s="11">
        <f t="shared" si="14"/>
        <v>1.0306601311213849E-3</v>
      </c>
      <c r="AN24" s="11">
        <f t="shared" si="14"/>
        <v>3.5495928133007758E-4</v>
      </c>
      <c r="AO24" s="11">
        <f t="shared" si="14"/>
        <v>6.6675001041796892E-4</v>
      </c>
      <c r="AP24" s="11">
        <f t="shared" si="14"/>
        <v>0</v>
      </c>
      <c r="AQ24" s="11">
        <f t="shared" si="15"/>
        <v>2.9042617160429973</v>
      </c>
      <c r="AR24" s="3"/>
      <c r="AS24" s="12">
        <v>6</v>
      </c>
      <c r="AT24" s="11">
        <f t="shared" si="16"/>
        <v>1.7554764665577456</v>
      </c>
      <c r="AU24" s="11">
        <f t="shared" si="16"/>
        <v>0.16229214248253332</v>
      </c>
      <c r="AV24" s="11">
        <f t="shared" si="16"/>
        <v>0.10941427357392446</v>
      </c>
      <c r="AW24" s="11">
        <f t="shared" si="16"/>
        <v>2.6082270798117712E-2</v>
      </c>
      <c r="AX24" s="11">
        <f t="shared" si="16"/>
        <v>1.932665701450003</v>
      </c>
      <c r="AY24" s="11">
        <f t="shared" si="16"/>
        <v>4.3102449243782696E-3</v>
      </c>
      <c r="AZ24" s="11">
        <f t="shared" si="16"/>
        <v>1.2097340939235613E-2</v>
      </c>
      <c r="BA24" s="11">
        <f t="shared" si="16"/>
        <v>2.1292711853647412E-3</v>
      </c>
      <c r="BB24" s="11">
        <f t="shared" si="16"/>
        <v>1.466641712222973E-3</v>
      </c>
      <c r="BC24" s="11">
        <f t="shared" si="16"/>
        <v>6.8872926300154883E-4</v>
      </c>
      <c r="BD24" s="11">
        <f t="shared" si="16"/>
        <v>0</v>
      </c>
      <c r="BE24" s="11">
        <f t="shared" si="17"/>
        <v>4.0066230828865272</v>
      </c>
      <c r="BF24" s="11">
        <f t="shared" si="18"/>
        <v>9.9557075162765074E-2</v>
      </c>
      <c r="BG24" s="11">
        <f t="shared" si="19"/>
        <v>0.91537449214806466</v>
      </c>
      <c r="BH24" s="11">
        <f t="shared" si="20"/>
        <v>1.3417835220099846E-2</v>
      </c>
      <c r="BI24" s="11">
        <f t="shared" si="21"/>
        <v>0.90309214804773941</v>
      </c>
      <c r="BJ24" s="11">
        <f t="shared" si="22"/>
        <v>8.349001673216086E-2</v>
      </c>
      <c r="BK24" s="3"/>
      <c r="BL24" s="11">
        <f t="shared" si="23"/>
        <v>1.932665701450003</v>
      </c>
      <c r="BM24" s="11">
        <f t="shared" si="24"/>
        <v>6.7334298549996952E-2</v>
      </c>
      <c r="BN24" s="11">
        <f t="shared" si="25"/>
        <v>2</v>
      </c>
      <c r="BO24" s="11"/>
      <c r="BP24" s="11">
        <f t="shared" si="26"/>
        <v>4.2079975023927504E-2</v>
      </c>
      <c r="BQ24" s="11">
        <f t="shared" si="27"/>
        <v>1.2097340939235613E-2</v>
      </c>
      <c r="BR24" s="11">
        <f t="shared" si="28"/>
        <v>6.8872926300154883E-4</v>
      </c>
      <c r="BS24" s="11">
        <f t="shared" si="29"/>
        <v>0.86515151386299138</v>
      </c>
      <c r="BT24" s="11">
        <f t="shared" si="30"/>
        <v>7.9982440910843944E-2</v>
      </c>
      <c r="BU24" s="11">
        <f t="shared" si="31"/>
        <v>1</v>
      </c>
      <c r="BV24" s="11">
        <f t="shared" si="32"/>
        <v>5.4866045226164666E-2</v>
      </c>
      <c r="BW24" s="11">
        <f t="shared" si="33"/>
        <v>0.94513395477383533</v>
      </c>
      <c r="BX24" s="11">
        <f t="shared" si="34"/>
        <v>0.91537449214806466</v>
      </c>
      <c r="BY24" s="11"/>
      <c r="BZ24" s="11">
        <f t="shared" si="35"/>
        <v>2.6082270798117712E-2</v>
      </c>
      <c r="CA24" s="11">
        <f t="shared" si="36"/>
        <v>1.466641712222973E-3</v>
      </c>
      <c r="CB24" s="11">
        <f t="shared" si="37"/>
        <v>4.3102449243782696E-3</v>
      </c>
      <c r="CC24" s="11">
        <f t="shared" si="38"/>
        <v>0.88621143209099362</v>
      </c>
      <c r="CD24" s="11">
        <f t="shared" si="39"/>
        <v>8.1929410474287478E-2</v>
      </c>
      <c r="CE24" s="11">
        <f t="shared" si="40"/>
        <v>1</v>
      </c>
      <c r="CF24" s="11">
        <f t="shared" si="41"/>
        <v>3.1859157434718954E-2</v>
      </c>
      <c r="CG24" s="11">
        <f t="shared" si="42"/>
        <v>0.9681408425652811</v>
      </c>
      <c r="CH24" s="11">
        <f t="shared" si="43"/>
        <v>0.91537449214806466</v>
      </c>
      <c r="CI24" s="11"/>
      <c r="CJ24" s="11">
        <f t="shared" si="44"/>
        <v>1.751362945953985</v>
      </c>
      <c r="CK24" s="11">
        <f t="shared" si="44"/>
        <v>0.16191185138513142</v>
      </c>
      <c r="CL24" s="8">
        <f t="shared" si="45"/>
        <v>0.23432502127622604</v>
      </c>
      <c r="CM24" s="8">
        <f t="shared" si="45"/>
        <v>0.23432502127626156</v>
      </c>
      <c r="CN24" s="9"/>
      <c r="CO24" s="9"/>
    </row>
    <row r="25" spans="1:93" x14ac:dyDescent="0.25">
      <c r="A25" s="9" t="s">
        <v>74</v>
      </c>
      <c r="B25" s="8">
        <v>56.527999999999999</v>
      </c>
      <c r="C25" s="8">
        <v>2.7E-2</v>
      </c>
      <c r="D25" s="8">
        <v>2.641</v>
      </c>
      <c r="E25" s="8">
        <v>0.48399999999999999</v>
      </c>
      <c r="F25" s="8">
        <v>5.5780000000000003</v>
      </c>
      <c r="G25" s="8">
        <v>8.8999999999999996E-2</v>
      </c>
      <c r="H25" s="8">
        <v>0.14199999999999999</v>
      </c>
      <c r="I25" s="8">
        <v>34.222000000000001</v>
      </c>
      <c r="J25" s="8">
        <v>0.80400000000000005</v>
      </c>
      <c r="K25" s="8">
        <v>6.6000000000000003E-2</v>
      </c>
      <c r="L25" s="8">
        <v>0</v>
      </c>
      <c r="M25" s="8">
        <v>0</v>
      </c>
      <c r="N25" s="8">
        <v>100.581</v>
      </c>
      <c r="O25" s="24">
        <f t="shared" si="0"/>
        <v>4.0034775015944168</v>
      </c>
      <c r="P25" s="24">
        <f t="shared" si="1"/>
        <v>1.5240021490718736E-2</v>
      </c>
      <c r="Q25" s="24">
        <f t="shared" si="1"/>
        <v>0.90223101569065167</v>
      </c>
      <c r="R25" s="24">
        <f t="shared" si="1"/>
        <v>8.252896281862962E-2</v>
      </c>
      <c r="S25" s="3"/>
      <c r="T25" s="11">
        <f t="shared" si="3"/>
        <v>0.84875992063492067</v>
      </c>
      <c r="U25" s="11">
        <f t="shared" si="4"/>
        <v>7.7637849634776407E-2</v>
      </c>
      <c r="V25" s="11">
        <f t="shared" si="5"/>
        <v>5.1803978922194779E-2</v>
      </c>
      <c r="W25" s="11">
        <f t="shared" si="6"/>
        <v>1.4336815301162282E-2</v>
      </c>
      <c r="X25" s="11">
        <f t="shared" si="7"/>
        <v>0.94080366415466132</v>
      </c>
      <c r="Y25" s="11">
        <f t="shared" si="8"/>
        <v>2.001764936408721E-3</v>
      </c>
      <c r="Z25" s="11">
        <f t="shared" si="9"/>
        <v>6.3688316746737623E-3</v>
      </c>
      <c r="AA25" s="11">
        <f t="shared" si="10"/>
        <v>1.1912824892182242E-3</v>
      </c>
      <c r="AB25" s="11">
        <f t="shared" si="11"/>
        <v>1.0648778439902328E-3</v>
      </c>
      <c r="AC25" s="11">
        <f t="shared" si="12"/>
        <v>1.8752344043005374E-4</v>
      </c>
      <c r="AD25" s="11">
        <f t="shared" si="13"/>
        <v>0</v>
      </c>
      <c r="AE25" s="3"/>
      <c r="AF25" s="11">
        <f t="shared" si="14"/>
        <v>0.84875992063492067</v>
      </c>
      <c r="AG25" s="11">
        <f t="shared" si="14"/>
        <v>7.7637849634776407E-2</v>
      </c>
      <c r="AH25" s="11">
        <f t="shared" si="14"/>
        <v>7.7705968383292162E-2</v>
      </c>
      <c r="AI25" s="11">
        <f t="shared" si="14"/>
        <v>1.4336815301162282E-2</v>
      </c>
      <c r="AJ25" s="11">
        <f t="shared" si="14"/>
        <v>1.8816073283093226</v>
      </c>
      <c r="AK25" s="11">
        <f t="shared" si="14"/>
        <v>2.001764936408721E-3</v>
      </c>
      <c r="AL25" s="11">
        <f t="shared" si="14"/>
        <v>9.553247512010643E-3</v>
      </c>
      <c r="AM25" s="11">
        <f t="shared" si="14"/>
        <v>1.1912824892182242E-3</v>
      </c>
      <c r="AN25" s="11">
        <f t="shared" si="14"/>
        <v>5.3243892199511642E-4</v>
      </c>
      <c r="AO25" s="11">
        <f t="shared" si="14"/>
        <v>3.7504688086010748E-4</v>
      </c>
      <c r="AP25" s="11">
        <f t="shared" si="14"/>
        <v>0</v>
      </c>
      <c r="AQ25" s="11">
        <f t="shared" si="15"/>
        <v>2.9137016630039669</v>
      </c>
      <c r="AR25" s="3"/>
      <c r="AS25" s="12">
        <v>6</v>
      </c>
      <c r="AT25" s="11">
        <f t="shared" si="16"/>
        <v>1.7477971710251212</v>
      </c>
      <c r="AU25" s="11">
        <f t="shared" si="16"/>
        <v>0.15987467204463213</v>
      </c>
      <c r="AV25" s="11">
        <f t="shared" si="16"/>
        <v>0.10667662975924432</v>
      </c>
      <c r="AW25" s="11">
        <f t="shared" si="16"/>
        <v>2.952288935384274E-2</v>
      </c>
      <c r="AX25" s="11">
        <f t="shared" si="16"/>
        <v>1.9373369815454173</v>
      </c>
      <c r="AY25" s="11">
        <f t="shared" si="16"/>
        <v>4.122106861849972E-3</v>
      </c>
      <c r="AZ25" s="11">
        <f t="shared" si="16"/>
        <v>1.3114928866343084E-2</v>
      </c>
      <c r="BA25" s="11">
        <f t="shared" si="16"/>
        <v>2.4531320505683544E-3</v>
      </c>
      <c r="BB25" s="11">
        <f t="shared" si="16"/>
        <v>2.1928350266836151E-3</v>
      </c>
      <c r="BC25" s="11">
        <f t="shared" si="16"/>
        <v>3.8615506071418629E-4</v>
      </c>
      <c r="BD25" s="11">
        <f t="shared" si="16"/>
        <v>0</v>
      </c>
      <c r="BE25" s="11">
        <f t="shared" si="17"/>
        <v>4.0034775015944168</v>
      </c>
      <c r="BF25" s="11">
        <f t="shared" si="18"/>
        <v>0.10948124406106312</v>
      </c>
      <c r="BG25" s="11">
        <f t="shared" si="19"/>
        <v>0.91619382933944882</v>
      </c>
      <c r="BH25" s="11">
        <f t="shared" si="20"/>
        <v>1.5240021490718736E-2</v>
      </c>
      <c r="BI25" s="11">
        <f t="shared" si="21"/>
        <v>0.90223101569065167</v>
      </c>
      <c r="BJ25" s="11">
        <f t="shared" si="22"/>
        <v>8.252896281862962E-2</v>
      </c>
      <c r="BK25" s="3"/>
      <c r="BL25" s="11">
        <f t="shared" si="23"/>
        <v>1.9373369815454173</v>
      </c>
      <c r="BM25" s="11">
        <f t="shared" si="24"/>
        <v>6.2663018454582664E-2</v>
      </c>
      <c r="BN25" s="11">
        <f t="shared" si="25"/>
        <v>2</v>
      </c>
      <c r="BO25" s="11"/>
      <c r="BP25" s="11">
        <f t="shared" si="26"/>
        <v>4.4013611304661651E-2</v>
      </c>
      <c r="BQ25" s="11">
        <f t="shared" si="27"/>
        <v>1.3114928866343084E-2</v>
      </c>
      <c r="BR25" s="11">
        <f t="shared" si="28"/>
        <v>3.8615506071418629E-4</v>
      </c>
      <c r="BS25" s="11">
        <f t="shared" si="29"/>
        <v>0.86349922047180894</v>
      </c>
      <c r="BT25" s="11">
        <f t="shared" si="30"/>
        <v>7.8986084296472137E-2</v>
      </c>
      <c r="BU25" s="11">
        <f t="shared" si="31"/>
        <v>1</v>
      </c>
      <c r="BV25" s="11">
        <f t="shared" si="32"/>
        <v>5.7514695231718926E-2</v>
      </c>
      <c r="BW25" s="11">
        <f t="shared" si="33"/>
        <v>0.94248530476828107</v>
      </c>
      <c r="BX25" s="11">
        <f t="shared" si="34"/>
        <v>0.91619382933944882</v>
      </c>
      <c r="BY25" s="11"/>
      <c r="BZ25" s="11">
        <f t="shared" si="35"/>
        <v>2.952288935384274E-2</v>
      </c>
      <c r="CA25" s="11">
        <f t="shared" si="36"/>
        <v>2.1928350266836151E-3</v>
      </c>
      <c r="CB25" s="11">
        <f t="shared" si="37"/>
        <v>4.122106861849972E-3</v>
      </c>
      <c r="CC25" s="11">
        <f t="shared" si="38"/>
        <v>0.88335942949827506</v>
      </c>
      <c r="CD25" s="11">
        <f t="shared" si="39"/>
        <v>8.0802739259348555E-2</v>
      </c>
      <c r="CE25" s="11">
        <f t="shared" si="40"/>
        <v>0.99999999999999989</v>
      </c>
      <c r="CF25" s="11">
        <f t="shared" si="41"/>
        <v>3.5837831242376328E-2</v>
      </c>
      <c r="CG25" s="11">
        <f t="shared" si="42"/>
        <v>0.96416216875762362</v>
      </c>
      <c r="CH25" s="11">
        <f t="shared" si="43"/>
        <v>0.91619382933944882</v>
      </c>
      <c r="CI25" s="11"/>
      <c r="CJ25" s="11">
        <f t="shared" si="44"/>
        <v>1.746858649970084</v>
      </c>
      <c r="CK25" s="11">
        <f t="shared" si="44"/>
        <v>0.15978882355582069</v>
      </c>
      <c r="CL25" s="8">
        <f t="shared" si="45"/>
        <v>5.3697366639331459E-2</v>
      </c>
      <c r="CM25" s="8">
        <f t="shared" si="45"/>
        <v>5.3697366639456796E-2</v>
      </c>
      <c r="CN25" s="9"/>
      <c r="CO25" s="9"/>
    </row>
    <row r="26" spans="1:93" x14ac:dyDescent="0.25">
      <c r="A26" s="9" t="s">
        <v>75</v>
      </c>
      <c r="B26" s="8">
        <v>56.067999999999998</v>
      </c>
      <c r="C26" s="8">
        <v>1.4E-2</v>
      </c>
      <c r="D26" s="8">
        <v>2.4039999999999999</v>
      </c>
      <c r="E26" s="8">
        <v>0.45400000000000001</v>
      </c>
      <c r="F26" s="8">
        <v>5.61</v>
      </c>
      <c r="G26" s="8">
        <v>0.124</v>
      </c>
      <c r="H26" s="8">
        <v>0.13400000000000001</v>
      </c>
      <c r="I26" s="8">
        <v>34.802</v>
      </c>
      <c r="J26" s="8">
        <v>0.64300000000000002</v>
      </c>
      <c r="K26" s="8">
        <v>0</v>
      </c>
      <c r="L26" s="8">
        <v>0</v>
      </c>
      <c r="M26" s="8">
        <v>0</v>
      </c>
      <c r="N26" s="8">
        <v>100.253</v>
      </c>
      <c r="O26" s="24">
        <f t="shared" si="0"/>
        <v>4.015847203544932</v>
      </c>
      <c r="P26" s="24">
        <f t="shared" si="1"/>
        <v>1.2035224545607973E-2</v>
      </c>
      <c r="Q26" s="24">
        <f t="shared" si="1"/>
        <v>0.90600430693140888</v>
      </c>
      <c r="R26" s="24">
        <f t="shared" si="1"/>
        <v>8.1960468522983138E-2</v>
      </c>
      <c r="S26" s="3"/>
      <c r="T26" s="11">
        <f t="shared" si="3"/>
        <v>0.86314484126984126</v>
      </c>
      <c r="U26" s="11">
        <f t="shared" si="4"/>
        <v>7.8083244254409406E-2</v>
      </c>
      <c r="V26" s="11">
        <f t="shared" si="5"/>
        <v>4.7155155368783126E-2</v>
      </c>
      <c r="W26" s="11">
        <f t="shared" si="6"/>
        <v>1.1465885868964361E-2</v>
      </c>
      <c r="X26" s="11">
        <f t="shared" si="7"/>
        <v>0.93314781775091193</v>
      </c>
      <c r="Y26" s="11">
        <f t="shared" si="8"/>
        <v>1.888989447033582E-3</v>
      </c>
      <c r="Z26" s="11">
        <f t="shared" si="9"/>
        <v>5.9740693807890256E-3</v>
      </c>
      <c r="AA26" s="11">
        <f t="shared" si="10"/>
        <v>1.6597643670006718E-3</v>
      </c>
      <c r="AB26" s="11">
        <f t="shared" si="11"/>
        <v>0</v>
      </c>
      <c r="AC26" s="11">
        <f t="shared" si="12"/>
        <v>9.7234376519287141E-5</v>
      </c>
      <c r="AD26" s="11">
        <f t="shared" si="13"/>
        <v>0</v>
      </c>
      <c r="AE26" s="3"/>
      <c r="AF26" s="11">
        <f t="shared" si="14"/>
        <v>0.86314484126984126</v>
      </c>
      <c r="AG26" s="11">
        <f t="shared" si="14"/>
        <v>7.8083244254409406E-2</v>
      </c>
      <c r="AH26" s="11">
        <f t="shared" si="14"/>
        <v>7.0732733053174693E-2</v>
      </c>
      <c r="AI26" s="11">
        <f t="shared" si="14"/>
        <v>1.1465885868964361E-2</v>
      </c>
      <c r="AJ26" s="11">
        <f t="shared" si="14"/>
        <v>1.8662956355018239</v>
      </c>
      <c r="AK26" s="11">
        <f t="shared" si="14"/>
        <v>1.888989447033582E-3</v>
      </c>
      <c r="AL26" s="11">
        <f t="shared" si="14"/>
        <v>8.9611040711835392E-3</v>
      </c>
      <c r="AM26" s="11">
        <f t="shared" si="14"/>
        <v>1.6597643670006718E-3</v>
      </c>
      <c r="AN26" s="11">
        <f t="shared" si="14"/>
        <v>0</v>
      </c>
      <c r="AO26" s="11">
        <f t="shared" si="14"/>
        <v>1.9446875303857428E-4</v>
      </c>
      <c r="AP26" s="11">
        <f t="shared" si="14"/>
        <v>0</v>
      </c>
      <c r="AQ26" s="11">
        <f t="shared" si="15"/>
        <v>2.9024266665864702</v>
      </c>
      <c r="AR26" s="3"/>
      <c r="AS26" s="12">
        <v>6</v>
      </c>
      <c r="AT26" s="11">
        <f t="shared" si="16"/>
        <v>1.7843238236609402</v>
      </c>
      <c r="AU26" s="11">
        <f t="shared" si="16"/>
        <v>0.16141646950806732</v>
      </c>
      <c r="AV26" s="11">
        <f t="shared" si="16"/>
        <v>9.7480820263222176E-2</v>
      </c>
      <c r="AW26" s="11">
        <f t="shared" si="16"/>
        <v>2.3702688514330664E-2</v>
      </c>
      <c r="AX26" s="11">
        <f t="shared" si="16"/>
        <v>1.9290364752230915</v>
      </c>
      <c r="AY26" s="11">
        <f t="shared" si="16"/>
        <v>3.9049864076432569E-3</v>
      </c>
      <c r="AZ26" s="11">
        <f t="shared" si="16"/>
        <v>1.2349809453373925E-2</v>
      </c>
      <c r="BA26" s="11">
        <f t="shared" si="16"/>
        <v>3.4311241405855309E-3</v>
      </c>
      <c r="BB26" s="11">
        <f t="shared" si="16"/>
        <v>0</v>
      </c>
      <c r="BC26" s="11">
        <f t="shared" si="16"/>
        <v>2.010063736776041E-4</v>
      </c>
      <c r="BD26" s="11">
        <f t="shared" si="16"/>
        <v>0</v>
      </c>
      <c r="BE26" s="11">
        <f t="shared" si="17"/>
        <v>4.015847203544932</v>
      </c>
      <c r="BF26" s="11">
        <f t="shared" si="18"/>
        <v>0.11244412861185472</v>
      </c>
      <c r="BG26" s="11">
        <f t="shared" si="19"/>
        <v>0.91704110251776205</v>
      </c>
      <c r="BH26" s="11">
        <f t="shared" si="20"/>
        <v>1.2035224545607973E-2</v>
      </c>
      <c r="BI26" s="11">
        <f t="shared" si="21"/>
        <v>0.90600430693140888</v>
      </c>
      <c r="BJ26" s="11">
        <f t="shared" si="22"/>
        <v>8.1960468522983138E-2</v>
      </c>
      <c r="BK26" s="3"/>
      <c r="BL26" s="11">
        <f t="shared" si="23"/>
        <v>1.9290364752230915</v>
      </c>
      <c r="BM26" s="11">
        <f t="shared" si="24"/>
        <v>7.0963524776908482E-2</v>
      </c>
      <c r="BN26" s="11">
        <f t="shared" si="25"/>
        <v>2</v>
      </c>
      <c r="BO26" s="11"/>
      <c r="BP26" s="11">
        <f t="shared" si="26"/>
        <v>2.6517295486313694E-2</v>
      </c>
      <c r="BQ26" s="11">
        <f t="shared" si="27"/>
        <v>1.2349809453373925E-2</v>
      </c>
      <c r="BR26" s="11">
        <f t="shared" si="28"/>
        <v>2.010063736776041E-4</v>
      </c>
      <c r="BS26" s="11">
        <f t="shared" si="29"/>
        <v>0.88121403864566694</v>
      </c>
      <c r="BT26" s="11">
        <f t="shared" si="30"/>
        <v>7.9717850040967875E-2</v>
      </c>
      <c r="BU26" s="11">
        <f t="shared" si="31"/>
        <v>1</v>
      </c>
      <c r="BV26" s="11">
        <f t="shared" si="32"/>
        <v>3.9068111313365225E-2</v>
      </c>
      <c r="BW26" s="11">
        <f t="shared" si="33"/>
        <v>0.96093188868663482</v>
      </c>
      <c r="BX26" s="11">
        <f t="shared" si="34"/>
        <v>0.91704110251776205</v>
      </c>
      <c r="BY26" s="11"/>
      <c r="BZ26" s="11">
        <f t="shared" si="35"/>
        <v>2.3702688514330664E-2</v>
      </c>
      <c r="CA26" s="11">
        <f t="shared" si="36"/>
        <v>0</v>
      </c>
      <c r="CB26" s="11">
        <f t="shared" si="37"/>
        <v>3.9049864076432569E-3</v>
      </c>
      <c r="CC26" s="11">
        <f t="shared" si="38"/>
        <v>0.8917237298693631</v>
      </c>
      <c r="CD26" s="11">
        <f t="shared" si="39"/>
        <v>8.0668595208662985E-2</v>
      </c>
      <c r="CE26" s="11">
        <f t="shared" si="40"/>
        <v>1</v>
      </c>
      <c r="CF26" s="11">
        <f t="shared" si="41"/>
        <v>2.760767492197392E-2</v>
      </c>
      <c r="CG26" s="11">
        <f t="shared" si="42"/>
        <v>0.97239232507802609</v>
      </c>
      <c r="CH26" s="11">
        <f t="shared" si="43"/>
        <v>0.91704110251776205</v>
      </c>
      <c r="CI26" s="11"/>
      <c r="CJ26" s="11">
        <f t="shared" si="44"/>
        <v>1.77293776851503</v>
      </c>
      <c r="CK26" s="11">
        <f t="shared" si="44"/>
        <v>0.16038644524963086</v>
      </c>
      <c r="CL26" s="8">
        <f t="shared" si="45"/>
        <v>0.63811596274879834</v>
      </c>
      <c r="CM26" s="8">
        <f t="shared" si="45"/>
        <v>0.63811596274875682</v>
      </c>
      <c r="CN26" s="9"/>
      <c r="CO26" s="9"/>
    </row>
    <row r="27" spans="1:93" x14ac:dyDescent="0.25">
      <c r="A27" s="9" t="s">
        <v>76</v>
      </c>
      <c r="B27" s="8">
        <v>55.773000000000003</v>
      </c>
      <c r="C27" s="8">
        <v>2.7E-2</v>
      </c>
      <c r="D27" s="8">
        <v>2.3980000000000001</v>
      </c>
      <c r="E27" s="8">
        <v>0.49299999999999999</v>
      </c>
      <c r="F27" s="8">
        <v>5.4989999999999997</v>
      </c>
      <c r="G27" s="8">
        <v>0.11</v>
      </c>
      <c r="H27" s="8">
        <v>9.2999999999999999E-2</v>
      </c>
      <c r="I27" s="8">
        <v>34.789000000000001</v>
      </c>
      <c r="J27" s="8">
        <v>0.748</v>
      </c>
      <c r="K27" s="8">
        <v>2.4E-2</v>
      </c>
      <c r="L27" s="8">
        <v>0</v>
      </c>
      <c r="M27" s="8">
        <v>0</v>
      </c>
      <c r="N27" s="8">
        <v>99.953999999999994</v>
      </c>
      <c r="O27" s="24">
        <f t="shared" si="0"/>
        <v>4.0192415832885109</v>
      </c>
      <c r="P27" s="24">
        <f t="shared" si="1"/>
        <v>1.4000468230277747E-2</v>
      </c>
      <c r="Q27" s="24">
        <f t="shared" si="1"/>
        <v>0.90566115940467284</v>
      </c>
      <c r="R27" s="24">
        <f t="shared" si="1"/>
        <v>8.0338372365049357E-2</v>
      </c>
      <c r="S27" s="3"/>
      <c r="T27" s="11">
        <f t="shared" si="3"/>
        <v>0.86282242063492065</v>
      </c>
      <c r="U27" s="11">
        <f t="shared" si="4"/>
        <v>7.6538281667557453E-2</v>
      </c>
      <c r="V27" s="11">
        <f t="shared" si="5"/>
        <v>4.7037463633253722E-2</v>
      </c>
      <c r="W27" s="11">
        <f t="shared" si="6"/>
        <v>1.3338231150832569E-2</v>
      </c>
      <c r="X27" s="11">
        <f t="shared" si="7"/>
        <v>0.92823809016589887</v>
      </c>
      <c r="Y27" s="11">
        <f t="shared" si="8"/>
        <v>1.3110150639859934E-3</v>
      </c>
      <c r="Z27" s="11">
        <f t="shared" si="9"/>
        <v>6.4872603628391831E-3</v>
      </c>
      <c r="AA27" s="11">
        <f t="shared" si="10"/>
        <v>1.4723716158876927E-3</v>
      </c>
      <c r="AB27" s="11">
        <f t="shared" si="11"/>
        <v>3.8722830690553922E-4</v>
      </c>
      <c r="AC27" s="11">
        <f t="shared" si="12"/>
        <v>1.8752344043005374E-4</v>
      </c>
      <c r="AD27" s="11">
        <f t="shared" si="13"/>
        <v>0</v>
      </c>
      <c r="AE27" s="3"/>
      <c r="AF27" s="11">
        <f t="shared" si="14"/>
        <v>0.86282242063492065</v>
      </c>
      <c r="AG27" s="11">
        <f t="shared" si="14"/>
        <v>7.6538281667557453E-2</v>
      </c>
      <c r="AH27" s="11">
        <f t="shared" si="14"/>
        <v>7.0556195449880579E-2</v>
      </c>
      <c r="AI27" s="11">
        <f t="shared" si="14"/>
        <v>1.3338231150832569E-2</v>
      </c>
      <c r="AJ27" s="11">
        <f t="shared" si="14"/>
        <v>1.8564761803317977</v>
      </c>
      <c r="AK27" s="11">
        <f t="shared" si="14"/>
        <v>1.3110150639859934E-3</v>
      </c>
      <c r="AL27" s="11">
        <f t="shared" si="14"/>
        <v>9.7308905442587742E-3</v>
      </c>
      <c r="AM27" s="11">
        <f t="shared" si="14"/>
        <v>1.4723716158876927E-3</v>
      </c>
      <c r="AN27" s="11">
        <f t="shared" si="14"/>
        <v>1.9361415345276961E-4</v>
      </c>
      <c r="AO27" s="11">
        <f t="shared" si="14"/>
        <v>3.7504688086010748E-4</v>
      </c>
      <c r="AP27" s="11">
        <f t="shared" si="14"/>
        <v>0</v>
      </c>
      <c r="AQ27" s="11">
        <f t="shared" si="15"/>
        <v>2.8928142474934342</v>
      </c>
      <c r="AR27" s="3"/>
      <c r="AS27" s="12">
        <v>6</v>
      </c>
      <c r="AT27" s="11">
        <f t="shared" si="16"/>
        <v>1.7895841491707372</v>
      </c>
      <c r="AU27" s="11">
        <f t="shared" si="16"/>
        <v>0.15874841960670585</v>
      </c>
      <c r="AV27" s="11">
        <f t="shared" si="16"/>
        <v>9.7560630463592493E-2</v>
      </c>
      <c r="AW27" s="11">
        <f t="shared" si="16"/>
        <v>2.7664889639678485E-2</v>
      </c>
      <c r="AX27" s="11">
        <f t="shared" si="16"/>
        <v>1.925263105234355</v>
      </c>
      <c r="AY27" s="11">
        <f t="shared" si="16"/>
        <v>2.71918267504793E-3</v>
      </c>
      <c r="AZ27" s="11">
        <f t="shared" si="16"/>
        <v>1.3455258045262182E-2</v>
      </c>
      <c r="BA27" s="11">
        <f t="shared" si="16"/>
        <v>3.0538530785309981E-3</v>
      </c>
      <c r="BB27" s="11">
        <f t="shared" si="16"/>
        <v>8.0315210126138893E-4</v>
      </c>
      <c r="BC27" s="11">
        <f t="shared" si="16"/>
        <v>3.8894327333849186E-4</v>
      </c>
      <c r="BD27" s="11">
        <f t="shared" si="16"/>
        <v>0</v>
      </c>
      <c r="BE27" s="11">
        <f t="shared" si="17"/>
        <v>4.0192415832885109</v>
      </c>
      <c r="BF27" s="11">
        <f t="shared" si="18"/>
        <v>0.12120119224365786</v>
      </c>
      <c r="BG27" s="11">
        <f t="shared" si="19"/>
        <v>0.91852088182957448</v>
      </c>
      <c r="BH27" s="11">
        <f t="shared" si="20"/>
        <v>1.4000468230277747E-2</v>
      </c>
      <c r="BI27" s="11">
        <f t="shared" si="21"/>
        <v>0.90566115940467284</v>
      </c>
      <c r="BJ27" s="11">
        <f t="shared" si="22"/>
        <v>8.0338372365049357E-2</v>
      </c>
      <c r="BK27" s="3"/>
      <c r="BL27" s="11">
        <f t="shared" si="23"/>
        <v>1.925263105234355</v>
      </c>
      <c r="BM27" s="11">
        <f t="shared" si="24"/>
        <v>7.4736894765645046E-2</v>
      </c>
      <c r="BN27" s="11">
        <f t="shared" si="25"/>
        <v>2</v>
      </c>
      <c r="BO27" s="11"/>
      <c r="BP27" s="11">
        <f t="shared" si="26"/>
        <v>2.2823735697947448E-2</v>
      </c>
      <c r="BQ27" s="11">
        <f t="shared" si="27"/>
        <v>1.3455258045262182E-2</v>
      </c>
      <c r="BR27" s="11">
        <f t="shared" si="28"/>
        <v>3.8894327333849186E-4</v>
      </c>
      <c r="BS27" s="11">
        <f t="shared" si="29"/>
        <v>0.8848406159862634</v>
      </c>
      <c r="BT27" s="11">
        <f t="shared" si="30"/>
        <v>7.8491446997188463E-2</v>
      </c>
      <c r="BU27" s="11">
        <f t="shared" si="31"/>
        <v>1</v>
      </c>
      <c r="BV27" s="11">
        <f t="shared" si="32"/>
        <v>3.6667937016548122E-2</v>
      </c>
      <c r="BW27" s="11">
        <f t="shared" si="33"/>
        <v>0.96333206298345186</v>
      </c>
      <c r="BX27" s="11">
        <f t="shared" si="34"/>
        <v>0.91852088182957448</v>
      </c>
      <c r="BY27" s="11"/>
      <c r="BZ27" s="11">
        <f t="shared" si="35"/>
        <v>2.7664889639678485E-2</v>
      </c>
      <c r="CA27" s="11">
        <f t="shared" si="36"/>
        <v>8.0315210126138893E-4</v>
      </c>
      <c r="CB27" s="11">
        <f t="shared" si="37"/>
        <v>2.71918267504793E-3</v>
      </c>
      <c r="CC27" s="11">
        <f t="shared" si="38"/>
        <v>0.88987476495718454</v>
      </c>
      <c r="CD27" s="11">
        <f t="shared" si="39"/>
        <v>7.8938010626827704E-2</v>
      </c>
      <c r="CE27" s="11">
        <f t="shared" si="40"/>
        <v>1</v>
      </c>
      <c r="CF27" s="11">
        <f t="shared" si="41"/>
        <v>3.1187224415987806E-2</v>
      </c>
      <c r="CG27" s="11">
        <f t="shared" si="42"/>
        <v>0.96881277558401224</v>
      </c>
      <c r="CH27" s="11">
        <f t="shared" si="43"/>
        <v>0.91852088182957448</v>
      </c>
      <c r="CI27" s="11"/>
      <c r="CJ27" s="11">
        <f t="shared" si="44"/>
        <v>1.7747153809434479</v>
      </c>
      <c r="CK27" s="11">
        <f t="shared" si="44"/>
        <v>0.15742945762401617</v>
      </c>
      <c r="CL27" s="8">
        <f t="shared" si="45"/>
        <v>0.83085046513063676</v>
      </c>
      <c r="CM27" s="8">
        <f t="shared" si="45"/>
        <v>0.83085046513053373</v>
      </c>
      <c r="CN27" s="9"/>
      <c r="CO27" s="9"/>
    </row>
    <row r="28" spans="1:93" x14ac:dyDescent="0.25">
      <c r="A28" s="9" t="s">
        <v>77</v>
      </c>
      <c r="B28" s="8">
        <v>56.069000000000003</v>
      </c>
      <c r="C28" s="8">
        <v>5.0000000000000001E-3</v>
      </c>
      <c r="D28" s="8">
        <v>2.38</v>
      </c>
      <c r="E28" s="8">
        <v>0.44400000000000001</v>
      </c>
      <c r="F28" s="8">
        <v>6.016</v>
      </c>
      <c r="G28" s="8">
        <v>5.7000000000000002E-2</v>
      </c>
      <c r="H28" s="8">
        <v>0.14299999999999999</v>
      </c>
      <c r="I28" s="8">
        <v>34.546999999999997</v>
      </c>
      <c r="J28" s="8">
        <v>0.66600000000000004</v>
      </c>
      <c r="K28" s="8">
        <v>3.4000000000000002E-2</v>
      </c>
      <c r="L28" s="8">
        <v>3.0000000000000001E-3</v>
      </c>
      <c r="M28" s="8">
        <v>0</v>
      </c>
      <c r="N28" s="8">
        <v>100.364</v>
      </c>
      <c r="O28" s="24">
        <f t="shared" si="0"/>
        <v>4.0159324582109841</v>
      </c>
      <c r="P28" s="24">
        <f t="shared" si="1"/>
        <v>1.2469168988049178E-2</v>
      </c>
      <c r="Q28" s="24">
        <f t="shared" si="1"/>
        <v>0.8996145202025444</v>
      </c>
      <c r="R28" s="24">
        <f t="shared" si="1"/>
        <v>8.7916310809406539E-2</v>
      </c>
      <c r="S28" s="3"/>
      <c r="T28" s="11">
        <f t="shared" si="3"/>
        <v>0.85682043650793638</v>
      </c>
      <c r="U28" s="11">
        <f t="shared" si="4"/>
        <v>8.3734188491003031E-2</v>
      </c>
      <c r="V28" s="11">
        <f t="shared" si="5"/>
        <v>4.6684388426665495E-2</v>
      </c>
      <c r="W28" s="11">
        <f t="shared" si="6"/>
        <v>1.1876018644992636E-2</v>
      </c>
      <c r="X28" s="11">
        <f t="shared" si="7"/>
        <v>0.93316446089526806</v>
      </c>
      <c r="Y28" s="11">
        <f t="shared" si="8"/>
        <v>2.0158618725806131E-3</v>
      </c>
      <c r="Z28" s="11">
        <f t="shared" si="9"/>
        <v>5.8424819494941127E-3</v>
      </c>
      <c r="AA28" s="11">
        <f t="shared" si="10"/>
        <v>7.6295620095998625E-4</v>
      </c>
      <c r="AB28" s="11">
        <f t="shared" si="11"/>
        <v>5.4857343478284721E-4</v>
      </c>
      <c r="AC28" s="11">
        <f t="shared" si="12"/>
        <v>3.4726563042602551E-5</v>
      </c>
      <c r="AD28" s="11">
        <f t="shared" si="13"/>
        <v>0</v>
      </c>
      <c r="AE28" s="3"/>
      <c r="AF28" s="11">
        <f t="shared" si="14"/>
        <v>0.85682043650793638</v>
      </c>
      <c r="AG28" s="11">
        <f t="shared" si="14"/>
        <v>8.3734188491003031E-2</v>
      </c>
      <c r="AH28" s="11">
        <f t="shared" ref="AH28:AP72" si="46">V28*AH$3/2</f>
        <v>7.0026582639998239E-2</v>
      </c>
      <c r="AI28" s="11">
        <f t="shared" si="46"/>
        <v>1.1876018644992636E-2</v>
      </c>
      <c r="AJ28" s="11">
        <f t="shared" si="46"/>
        <v>1.8663289217905361</v>
      </c>
      <c r="AK28" s="11">
        <f t="shared" si="46"/>
        <v>2.0158618725806131E-3</v>
      </c>
      <c r="AL28" s="11">
        <f t="shared" si="46"/>
        <v>8.7637229242411695E-3</v>
      </c>
      <c r="AM28" s="11">
        <f t="shared" si="46"/>
        <v>7.6295620095998625E-4</v>
      </c>
      <c r="AN28" s="11">
        <f t="shared" si="46"/>
        <v>2.7428671739142361E-4</v>
      </c>
      <c r="AO28" s="11">
        <f t="shared" si="46"/>
        <v>6.9453126085205103E-5</v>
      </c>
      <c r="AP28" s="11">
        <f t="shared" si="46"/>
        <v>0</v>
      </c>
      <c r="AQ28" s="11">
        <f t="shared" si="15"/>
        <v>2.9006724289157244</v>
      </c>
      <c r="AR28" s="3"/>
      <c r="AS28" s="12">
        <v>6</v>
      </c>
      <c r="AT28" s="11">
        <f t="shared" si="16"/>
        <v>1.7723209859202553</v>
      </c>
      <c r="AU28" s="11">
        <f t="shared" si="16"/>
        <v>0.17320298767200612</v>
      </c>
      <c r="AV28" s="11">
        <f t="shared" ref="AV28:BD72" si="47">V28*$AS28/$AQ28</f>
        <v>9.656599889312463E-2</v>
      </c>
      <c r="AW28" s="11">
        <f t="shared" si="47"/>
        <v>2.4565377034521423E-2</v>
      </c>
      <c r="AX28" s="11">
        <f t="shared" si="47"/>
        <v>1.9302375233954001</v>
      </c>
      <c r="AY28" s="11">
        <f t="shared" si="47"/>
        <v>4.169781846068317E-3</v>
      </c>
      <c r="AZ28" s="11">
        <f t="shared" si="47"/>
        <v>1.2085091493791406E-2</v>
      </c>
      <c r="BA28" s="11">
        <f t="shared" si="47"/>
        <v>1.5781641388135242E-3</v>
      </c>
      <c r="BB28" s="11">
        <f t="shared" si="47"/>
        <v>1.1347164112313877E-3</v>
      </c>
      <c r="BC28" s="11">
        <f t="shared" si="47"/>
        <v>7.1831405772867764E-5</v>
      </c>
      <c r="BD28" s="11">
        <f t="shared" si="47"/>
        <v>0</v>
      </c>
      <c r="BE28" s="11">
        <f t="shared" si="17"/>
        <v>4.0159324582109841</v>
      </c>
      <c r="BF28" s="11">
        <f t="shared" si="18"/>
        <v>0.11122844189372917</v>
      </c>
      <c r="BG28" s="11">
        <f t="shared" si="19"/>
        <v>0.91097360401465521</v>
      </c>
      <c r="BH28" s="11">
        <f t="shared" si="20"/>
        <v>1.2469168988049178E-2</v>
      </c>
      <c r="BI28" s="11">
        <f t="shared" si="21"/>
        <v>0.8996145202025444</v>
      </c>
      <c r="BJ28" s="11">
        <f t="shared" si="22"/>
        <v>8.7916310809406539E-2</v>
      </c>
      <c r="BK28" s="3"/>
      <c r="BL28" s="11">
        <f t="shared" si="23"/>
        <v>1.9302375233954001</v>
      </c>
      <c r="BM28" s="11">
        <f t="shared" si="24"/>
        <v>6.9762476604599888E-2</v>
      </c>
      <c r="BN28" s="11">
        <f t="shared" si="25"/>
        <v>2</v>
      </c>
      <c r="BO28" s="11"/>
      <c r="BP28" s="11">
        <f t="shared" si="26"/>
        <v>2.6803522288524742E-2</v>
      </c>
      <c r="BQ28" s="11">
        <f t="shared" si="27"/>
        <v>1.2085091493791406E-2</v>
      </c>
      <c r="BR28" s="11">
        <f t="shared" si="28"/>
        <v>7.1831405772867764E-5</v>
      </c>
      <c r="BS28" s="11">
        <f t="shared" si="29"/>
        <v>0.87548166684764628</v>
      </c>
      <c r="BT28" s="11">
        <f t="shared" si="30"/>
        <v>8.5557887964264667E-2</v>
      </c>
      <c r="BU28" s="11">
        <f t="shared" si="31"/>
        <v>1</v>
      </c>
      <c r="BV28" s="11">
        <f t="shared" si="32"/>
        <v>3.8960445188089013E-2</v>
      </c>
      <c r="BW28" s="11">
        <f t="shared" si="33"/>
        <v>0.96103955481191095</v>
      </c>
      <c r="BX28" s="11">
        <f t="shared" si="34"/>
        <v>0.91097360401465521</v>
      </c>
      <c r="BY28" s="11"/>
      <c r="BZ28" s="11">
        <f t="shared" si="35"/>
        <v>2.4565377034521423E-2</v>
      </c>
      <c r="CA28" s="11">
        <f t="shared" si="36"/>
        <v>1.1347164112313877E-3</v>
      </c>
      <c r="CB28" s="11">
        <f t="shared" si="37"/>
        <v>4.169781846068317E-3</v>
      </c>
      <c r="CC28" s="11">
        <f t="shared" si="38"/>
        <v>0.88376293606859657</v>
      </c>
      <c r="CD28" s="11">
        <f t="shared" si="39"/>
        <v>8.636718863958226E-2</v>
      </c>
      <c r="CE28" s="11">
        <f t="shared" si="40"/>
        <v>1</v>
      </c>
      <c r="CF28" s="11">
        <f t="shared" si="41"/>
        <v>2.9869875291821127E-2</v>
      </c>
      <c r="CG28" s="11">
        <f t="shared" si="42"/>
        <v>0.97013012470817883</v>
      </c>
      <c r="CH28" s="11">
        <f t="shared" si="43"/>
        <v>0.91097360401465521</v>
      </c>
      <c r="CI28" s="11"/>
      <c r="CJ28" s="11">
        <f t="shared" si="44"/>
        <v>1.759244602916243</v>
      </c>
      <c r="CK28" s="11">
        <f t="shared" si="44"/>
        <v>0.17192507660384693</v>
      </c>
      <c r="CL28" s="8">
        <f t="shared" si="45"/>
        <v>0.73781121523100535</v>
      </c>
      <c r="CM28" s="8">
        <f t="shared" si="45"/>
        <v>0.73781121523098014</v>
      </c>
      <c r="CN28" s="9"/>
      <c r="CO28" s="9"/>
    </row>
    <row r="29" spans="1:93" x14ac:dyDescent="0.25">
      <c r="A29" s="9" t="s">
        <v>78</v>
      </c>
      <c r="B29" s="8">
        <v>55.993000000000002</v>
      </c>
      <c r="C29" s="8">
        <v>5.5E-2</v>
      </c>
      <c r="D29" s="8">
        <v>2.3140000000000001</v>
      </c>
      <c r="E29" s="8">
        <v>0.48699999999999999</v>
      </c>
      <c r="F29" s="8">
        <v>5.8680000000000003</v>
      </c>
      <c r="G29" s="8">
        <v>8.3000000000000004E-2</v>
      </c>
      <c r="H29" s="8">
        <v>0.13100000000000001</v>
      </c>
      <c r="I29" s="8">
        <v>34.886000000000003</v>
      </c>
      <c r="J29" s="8">
        <v>0.68400000000000005</v>
      </c>
      <c r="K29" s="8">
        <v>0</v>
      </c>
      <c r="L29" s="8">
        <v>0</v>
      </c>
      <c r="M29" s="8">
        <v>0</v>
      </c>
      <c r="N29" s="8">
        <v>100.501</v>
      </c>
      <c r="O29" s="24">
        <f t="shared" si="0"/>
        <v>4.0205043025954303</v>
      </c>
      <c r="P29" s="24">
        <f t="shared" si="1"/>
        <v>1.2717130317278551E-2</v>
      </c>
      <c r="Q29" s="24">
        <f t="shared" si="1"/>
        <v>0.90212565037794812</v>
      </c>
      <c r="R29" s="24">
        <f t="shared" si="1"/>
        <v>8.5157219304773324E-2</v>
      </c>
      <c r="S29" s="3"/>
      <c r="T29" s="11">
        <f t="shared" si="3"/>
        <v>0.86522817460317469</v>
      </c>
      <c r="U29" s="11">
        <f t="shared" si="4"/>
        <v>8.1674238375200423E-2</v>
      </c>
      <c r="V29" s="11">
        <f t="shared" si="5"/>
        <v>4.5389779335841998E-2</v>
      </c>
      <c r="W29" s="11">
        <f t="shared" si="6"/>
        <v>1.2196992121884329E-2</v>
      </c>
      <c r="X29" s="11">
        <f t="shared" si="7"/>
        <v>0.93189958192421374</v>
      </c>
      <c r="Y29" s="11">
        <f t="shared" si="8"/>
        <v>1.8466986385179047E-3</v>
      </c>
      <c r="Z29" s="11">
        <f t="shared" si="9"/>
        <v>6.4083079040622359E-3</v>
      </c>
      <c r="AA29" s="11">
        <f t="shared" si="10"/>
        <v>1.1109713101698046E-3</v>
      </c>
      <c r="AB29" s="11">
        <f t="shared" si="11"/>
        <v>0</v>
      </c>
      <c r="AC29" s="11">
        <f t="shared" si="12"/>
        <v>3.8199219346862805E-4</v>
      </c>
      <c r="AD29" s="11">
        <f t="shared" si="13"/>
        <v>0</v>
      </c>
      <c r="AE29" s="3"/>
      <c r="AF29" s="11">
        <f t="shared" ref="AF29:AG73" si="48">T29*AF$3/2</f>
        <v>0.86522817460317469</v>
      </c>
      <c r="AG29" s="11">
        <f t="shared" si="48"/>
        <v>8.1674238375200423E-2</v>
      </c>
      <c r="AH29" s="11">
        <f t="shared" si="46"/>
        <v>6.8084669003763004E-2</v>
      </c>
      <c r="AI29" s="11">
        <f t="shared" si="46"/>
        <v>1.2196992121884329E-2</v>
      </c>
      <c r="AJ29" s="11">
        <f t="shared" si="46"/>
        <v>1.8637991638484275</v>
      </c>
      <c r="AK29" s="11">
        <f t="shared" si="46"/>
        <v>1.8466986385179047E-3</v>
      </c>
      <c r="AL29" s="11">
        <f t="shared" si="46"/>
        <v>9.6124618560933534E-3</v>
      </c>
      <c r="AM29" s="11">
        <f t="shared" si="46"/>
        <v>1.1109713101698046E-3</v>
      </c>
      <c r="AN29" s="11">
        <f t="shared" si="46"/>
        <v>0</v>
      </c>
      <c r="AO29" s="11">
        <f t="shared" si="46"/>
        <v>7.639843869372561E-4</v>
      </c>
      <c r="AP29" s="11">
        <f t="shared" si="46"/>
        <v>0</v>
      </c>
      <c r="AQ29" s="11">
        <f t="shared" si="15"/>
        <v>2.9043173541441685</v>
      </c>
      <c r="AR29" s="3"/>
      <c r="AS29" s="12">
        <v>6</v>
      </c>
      <c r="AT29" s="11">
        <f t="shared" ref="AT29:AU73" si="49">T29*$AS29/$AQ29</f>
        <v>1.787466180378493</v>
      </c>
      <c r="AU29" s="11">
        <f t="shared" si="49"/>
        <v>0.16872998729011382</v>
      </c>
      <c r="AV29" s="11">
        <f t="shared" si="47"/>
        <v>9.3770288438504198E-2</v>
      </c>
      <c r="AW29" s="11">
        <f t="shared" si="47"/>
        <v>2.5197643303987667E-2</v>
      </c>
      <c r="AX29" s="11">
        <f t="shared" si="47"/>
        <v>1.9252019699455092</v>
      </c>
      <c r="AY29" s="11">
        <f t="shared" si="47"/>
        <v>3.8150761366684363E-3</v>
      </c>
      <c r="AZ29" s="11">
        <f t="shared" si="47"/>
        <v>1.3238858821509072E-2</v>
      </c>
      <c r="BA29" s="11">
        <f t="shared" si="47"/>
        <v>2.2951444515894115E-3</v>
      </c>
      <c r="BB29" s="11">
        <f t="shared" si="47"/>
        <v>0</v>
      </c>
      <c r="BC29" s="11">
        <f t="shared" si="47"/>
        <v>7.8915382905431523E-4</v>
      </c>
      <c r="BD29" s="11">
        <f t="shared" si="47"/>
        <v>0</v>
      </c>
      <c r="BE29" s="11">
        <f t="shared" si="17"/>
        <v>4.0205043025954303</v>
      </c>
      <c r="BF29" s="11">
        <f t="shared" si="18"/>
        <v>0.12371707616117143</v>
      </c>
      <c r="BG29" s="11">
        <f t="shared" si="19"/>
        <v>0.91374587575682342</v>
      </c>
      <c r="BH29" s="11">
        <f t="shared" si="20"/>
        <v>1.2717130317278551E-2</v>
      </c>
      <c r="BI29" s="11">
        <f t="shared" si="21"/>
        <v>0.90212565037794812</v>
      </c>
      <c r="BJ29" s="11">
        <f t="shared" si="22"/>
        <v>8.5157219304773324E-2</v>
      </c>
      <c r="BK29" s="3"/>
      <c r="BL29" s="11">
        <f t="shared" si="23"/>
        <v>1.9252019699455092</v>
      </c>
      <c r="BM29" s="11">
        <f t="shared" si="24"/>
        <v>7.4798030054490816E-2</v>
      </c>
      <c r="BN29" s="11">
        <f t="shared" si="25"/>
        <v>2</v>
      </c>
      <c r="BO29" s="11"/>
      <c r="BP29" s="11">
        <f t="shared" si="26"/>
        <v>1.8972258384013382E-2</v>
      </c>
      <c r="BQ29" s="11">
        <f t="shared" si="27"/>
        <v>1.3238858821509072E-2</v>
      </c>
      <c r="BR29" s="11">
        <f t="shared" si="28"/>
        <v>7.8915382905431523E-4</v>
      </c>
      <c r="BS29" s="11">
        <f t="shared" si="29"/>
        <v>0.88359201420012146</v>
      </c>
      <c r="BT29" s="11">
        <f t="shared" si="30"/>
        <v>8.3407714765301733E-2</v>
      </c>
      <c r="BU29" s="11">
        <f t="shared" si="31"/>
        <v>1</v>
      </c>
      <c r="BV29" s="11">
        <f t="shared" si="32"/>
        <v>3.300027103457677E-2</v>
      </c>
      <c r="BW29" s="11">
        <f t="shared" si="33"/>
        <v>0.96699972896542319</v>
      </c>
      <c r="BX29" s="11">
        <f t="shared" si="34"/>
        <v>0.91374587575682342</v>
      </c>
      <c r="BY29" s="11"/>
      <c r="BZ29" s="11">
        <f t="shared" si="35"/>
        <v>2.5197643303987667E-2</v>
      </c>
      <c r="CA29" s="11">
        <f t="shared" si="36"/>
        <v>0</v>
      </c>
      <c r="CB29" s="11">
        <f t="shared" si="37"/>
        <v>3.8150761366684363E-3</v>
      </c>
      <c r="CC29" s="11">
        <f t="shared" si="38"/>
        <v>0.88723562302343406</v>
      </c>
      <c r="CD29" s="11">
        <f t="shared" si="39"/>
        <v>8.3751657535909851E-2</v>
      </c>
      <c r="CE29" s="11">
        <f t="shared" si="40"/>
        <v>1</v>
      </c>
      <c r="CF29" s="11">
        <f t="shared" si="41"/>
        <v>2.9012719440656105E-2</v>
      </c>
      <c r="CG29" s="11">
        <f t="shared" si="42"/>
        <v>0.97098728055934391</v>
      </c>
      <c r="CH29" s="11">
        <f t="shared" si="43"/>
        <v>0.91374587575682342</v>
      </c>
      <c r="CI29" s="11"/>
      <c r="CJ29" s="11">
        <f t="shared" si="44"/>
        <v>1.7708276372235554</v>
      </c>
      <c r="CK29" s="11">
        <f t="shared" si="44"/>
        <v>0.16715937230121158</v>
      </c>
      <c r="CL29" s="8">
        <f t="shared" si="45"/>
        <v>0.9308452007418927</v>
      </c>
      <c r="CM29" s="8">
        <f t="shared" si="45"/>
        <v>0.93084520074177768</v>
      </c>
      <c r="CN29" s="9"/>
      <c r="CO29" s="9"/>
    </row>
    <row r="30" spans="1:93" x14ac:dyDescent="0.25">
      <c r="A30" s="9" t="s">
        <v>79</v>
      </c>
      <c r="B30" s="8">
        <v>55.715000000000003</v>
      </c>
      <c r="C30" s="8">
        <v>0</v>
      </c>
      <c r="D30" s="8">
        <v>2.4849999999999999</v>
      </c>
      <c r="E30" s="8">
        <v>0.42299999999999999</v>
      </c>
      <c r="F30" s="8">
        <v>5.54</v>
      </c>
      <c r="G30" s="8">
        <v>7.1999999999999995E-2</v>
      </c>
      <c r="H30" s="8">
        <v>0.14699999999999999</v>
      </c>
      <c r="I30" s="8">
        <v>33.94</v>
      </c>
      <c r="J30" s="8">
        <v>0.69699999999999995</v>
      </c>
      <c r="K30" s="8">
        <v>5.0999999999999997E-2</v>
      </c>
      <c r="L30" s="8">
        <v>0</v>
      </c>
      <c r="M30" s="8">
        <v>0</v>
      </c>
      <c r="N30" s="8">
        <v>99.07</v>
      </c>
      <c r="O30" s="24">
        <f t="shared" si="0"/>
        <v>4.0060698446238812</v>
      </c>
      <c r="P30" s="24">
        <f t="shared" si="1"/>
        <v>1.3345600720144247E-2</v>
      </c>
      <c r="Q30" s="24">
        <f t="shared" si="1"/>
        <v>0.90385761675595355</v>
      </c>
      <c r="R30" s="24">
        <f t="shared" si="1"/>
        <v>8.2796782523902213E-2</v>
      </c>
      <c r="S30" s="3"/>
      <c r="T30" s="11">
        <f t="shared" si="3"/>
        <v>0.84176587301587291</v>
      </c>
      <c r="U30" s="11">
        <f t="shared" si="4"/>
        <v>7.7108943523962234E-2</v>
      </c>
      <c r="V30" s="11">
        <f t="shared" si="5"/>
        <v>4.8743993798430148E-2</v>
      </c>
      <c r="W30" s="11">
        <f t="shared" si="6"/>
        <v>1.2428806299639439E-2</v>
      </c>
      <c r="X30" s="11">
        <f t="shared" si="7"/>
        <v>0.92727278779325228</v>
      </c>
      <c r="Y30" s="11">
        <f t="shared" si="8"/>
        <v>2.0722496172681827E-3</v>
      </c>
      <c r="Z30" s="11">
        <f t="shared" si="9"/>
        <v>5.5661483437747959E-3</v>
      </c>
      <c r="AA30" s="11">
        <f t="shared" si="10"/>
        <v>9.6373414858103522E-4</v>
      </c>
      <c r="AB30" s="11">
        <f t="shared" si="11"/>
        <v>8.2286015217427071E-4</v>
      </c>
      <c r="AC30" s="11">
        <f t="shared" si="12"/>
        <v>0</v>
      </c>
      <c r="AD30" s="11">
        <f t="shared" si="13"/>
        <v>0</v>
      </c>
      <c r="AE30" s="3"/>
      <c r="AF30" s="11">
        <f t="shared" si="48"/>
        <v>0.84176587301587291</v>
      </c>
      <c r="AG30" s="11">
        <f t="shared" si="48"/>
        <v>7.7108943523962234E-2</v>
      </c>
      <c r="AH30" s="11">
        <f t="shared" si="46"/>
        <v>7.3115990697645225E-2</v>
      </c>
      <c r="AI30" s="11">
        <f t="shared" si="46"/>
        <v>1.2428806299639439E-2</v>
      </c>
      <c r="AJ30" s="11">
        <f t="shared" si="46"/>
        <v>1.8545455755865046</v>
      </c>
      <c r="AK30" s="11">
        <f t="shared" si="46"/>
        <v>2.0722496172681827E-3</v>
      </c>
      <c r="AL30" s="11">
        <f t="shared" si="46"/>
        <v>8.3492225156621934E-3</v>
      </c>
      <c r="AM30" s="11">
        <f t="shared" si="46"/>
        <v>9.6373414858103522E-4</v>
      </c>
      <c r="AN30" s="11">
        <f t="shared" si="46"/>
        <v>4.1143007608713535E-4</v>
      </c>
      <c r="AO30" s="11">
        <f t="shared" si="46"/>
        <v>0</v>
      </c>
      <c r="AP30" s="11">
        <f t="shared" si="46"/>
        <v>0</v>
      </c>
      <c r="AQ30" s="11">
        <f t="shared" si="15"/>
        <v>2.8707618254812233</v>
      </c>
      <c r="AR30" s="3"/>
      <c r="AS30" s="12">
        <v>6</v>
      </c>
      <c r="AT30" s="11">
        <f t="shared" si="49"/>
        <v>1.7593222792868268</v>
      </c>
      <c r="AU30" s="11">
        <f t="shared" si="49"/>
        <v>0.16116058707385769</v>
      </c>
      <c r="AV30" s="11">
        <f t="shared" si="47"/>
        <v>0.10187677716578088</v>
      </c>
      <c r="AW30" s="11">
        <f t="shared" si="47"/>
        <v>2.597667181440106E-2</v>
      </c>
      <c r="AX30" s="11">
        <f t="shared" si="47"/>
        <v>1.938034941587983</v>
      </c>
      <c r="AY30" s="11">
        <f t="shared" si="47"/>
        <v>4.331079504139944E-3</v>
      </c>
      <c r="AZ30" s="11">
        <f t="shared" si="47"/>
        <v>1.163345902339024E-2</v>
      </c>
      <c r="BA30" s="11">
        <f t="shared" si="47"/>
        <v>2.014240554601534E-3</v>
      </c>
      <c r="BB30" s="11">
        <f t="shared" si="47"/>
        <v>1.719808612899474E-3</v>
      </c>
      <c r="BC30" s="11">
        <f t="shared" si="47"/>
        <v>0</v>
      </c>
      <c r="BD30" s="11">
        <f t="shared" si="47"/>
        <v>0</v>
      </c>
      <c r="BE30" s="11">
        <f t="shared" si="17"/>
        <v>4.0060698446238812</v>
      </c>
      <c r="BF30" s="11">
        <f t="shared" si="18"/>
        <v>0.10248819325864528</v>
      </c>
      <c r="BG30" s="11">
        <f t="shared" si="19"/>
        <v>0.91608329868661775</v>
      </c>
      <c r="BH30" s="11">
        <f t="shared" si="20"/>
        <v>1.3345600720144247E-2</v>
      </c>
      <c r="BI30" s="11">
        <f t="shared" si="21"/>
        <v>0.90385761675595355</v>
      </c>
      <c r="BJ30" s="11">
        <f t="shared" si="22"/>
        <v>8.2796782523902213E-2</v>
      </c>
      <c r="BK30" s="3"/>
      <c r="BL30" s="11">
        <f t="shared" si="23"/>
        <v>1.938034941587983</v>
      </c>
      <c r="BM30" s="11">
        <f t="shared" si="24"/>
        <v>6.1965058412017049E-2</v>
      </c>
      <c r="BN30" s="11">
        <f t="shared" si="25"/>
        <v>2</v>
      </c>
      <c r="BO30" s="11"/>
      <c r="BP30" s="11">
        <f t="shared" si="26"/>
        <v>3.9911718753763828E-2</v>
      </c>
      <c r="BQ30" s="11">
        <f t="shared" si="27"/>
        <v>1.163345902339024E-2</v>
      </c>
      <c r="BR30" s="11">
        <f t="shared" si="28"/>
        <v>0</v>
      </c>
      <c r="BS30" s="11">
        <f t="shared" si="29"/>
        <v>0.86886362219713431</v>
      </c>
      <c r="BT30" s="11">
        <f t="shared" si="30"/>
        <v>7.9591200025711628E-2</v>
      </c>
      <c r="BU30" s="11">
        <f t="shared" si="31"/>
        <v>1</v>
      </c>
      <c r="BV30" s="11">
        <f t="shared" si="32"/>
        <v>5.1545177777154068E-2</v>
      </c>
      <c r="BW30" s="11">
        <f t="shared" si="33"/>
        <v>0.94845482222284594</v>
      </c>
      <c r="BX30" s="11">
        <f t="shared" si="34"/>
        <v>0.91608329868661775</v>
      </c>
      <c r="BY30" s="11"/>
      <c r="BZ30" s="11">
        <f t="shared" si="35"/>
        <v>2.597667181440106E-2</v>
      </c>
      <c r="CA30" s="11">
        <f t="shared" si="36"/>
        <v>1.719808612899474E-3</v>
      </c>
      <c r="CB30" s="11">
        <f t="shared" si="37"/>
        <v>4.331079504139944E-3</v>
      </c>
      <c r="CC30" s="11">
        <f t="shared" si="38"/>
        <v>0.88674338593574042</v>
      </c>
      <c r="CD30" s="11">
        <f t="shared" si="39"/>
        <v>8.1229054132819112E-2</v>
      </c>
      <c r="CE30" s="11">
        <f t="shared" si="40"/>
        <v>1</v>
      </c>
      <c r="CF30" s="11">
        <f t="shared" si="41"/>
        <v>3.2027559931440477E-2</v>
      </c>
      <c r="CG30" s="11">
        <f t="shared" si="42"/>
        <v>0.96797244006855954</v>
      </c>
      <c r="CH30" s="11">
        <f t="shared" si="43"/>
        <v>0.91608329868661775</v>
      </c>
      <c r="CI30" s="11"/>
      <c r="CJ30" s="11">
        <f t="shared" si="44"/>
        <v>1.7556070081328747</v>
      </c>
      <c r="CK30" s="11">
        <f t="shared" si="44"/>
        <v>0.16082025415853074</v>
      </c>
      <c r="CL30" s="8">
        <f t="shared" si="45"/>
        <v>0.21117626927672092</v>
      </c>
      <c r="CM30" s="8">
        <f t="shared" si="45"/>
        <v>0.21117626927666996</v>
      </c>
      <c r="CN30" s="9"/>
      <c r="CO30" s="9"/>
    </row>
    <row r="31" spans="1:93" x14ac:dyDescent="0.25">
      <c r="A31" s="9" t="s">
        <v>80</v>
      </c>
      <c r="B31" s="8">
        <v>55.872999999999998</v>
      </c>
      <c r="C31" s="8">
        <v>3.5999999999999997E-2</v>
      </c>
      <c r="D31" s="8">
        <v>2.46</v>
      </c>
      <c r="E31" s="8">
        <v>0.41599999999999998</v>
      </c>
      <c r="F31" s="8">
        <v>5.593</v>
      </c>
      <c r="G31" s="8">
        <v>0.11799999999999999</v>
      </c>
      <c r="H31" s="8">
        <v>0.129</v>
      </c>
      <c r="I31" s="8">
        <v>33.770000000000003</v>
      </c>
      <c r="J31" s="8">
        <v>0.71399999999999997</v>
      </c>
      <c r="K31" s="8">
        <v>0</v>
      </c>
      <c r="L31" s="8">
        <v>1.7000000000000001E-2</v>
      </c>
      <c r="M31" s="8">
        <v>0</v>
      </c>
      <c r="N31" s="8">
        <v>99.126000000000005</v>
      </c>
      <c r="O31" s="24">
        <f t="shared" si="0"/>
        <v>4.0009564759789216</v>
      </c>
      <c r="P31" s="24">
        <f t="shared" si="1"/>
        <v>1.3717876688318285E-2</v>
      </c>
      <c r="Q31" s="24">
        <f t="shared" si="1"/>
        <v>0.90240725550137346</v>
      </c>
      <c r="R31" s="24">
        <f t="shared" si="1"/>
        <v>8.3874867810308271E-2</v>
      </c>
      <c r="S31" s="3"/>
      <c r="T31" s="11">
        <f t="shared" si="3"/>
        <v>0.83754960317460325</v>
      </c>
      <c r="U31" s="11">
        <f t="shared" si="4"/>
        <v>7.7846628362729375E-2</v>
      </c>
      <c r="V31" s="11">
        <f t="shared" si="5"/>
        <v>4.8253611567057611E-2</v>
      </c>
      <c r="W31" s="11">
        <f t="shared" si="6"/>
        <v>1.2731947916703816E-2</v>
      </c>
      <c r="X31" s="11">
        <f t="shared" si="7"/>
        <v>0.92990240460149654</v>
      </c>
      <c r="Y31" s="11">
        <f t="shared" si="8"/>
        <v>1.8185047661741199E-3</v>
      </c>
      <c r="Z31" s="11">
        <f t="shared" si="9"/>
        <v>5.4740371418683575E-3</v>
      </c>
      <c r="AA31" s="11">
        <f t="shared" si="10"/>
        <v>1.5794531879522523E-3</v>
      </c>
      <c r="AB31" s="11">
        <f t="shared" si="11"/>
        <v>0</v>
      </c>
      <c r="AC31" s="11">
        <f t="shared" si="12"/>
        <v>2.500312539067383E-4</v>
      </c>
      <c r="AD31" s="11">
        <f t="shared" si="13"/>
        <v>0</v>
      </c>
      <c r="AE31" s="3"/>
      <c r="AF31" s="11">
        <f t="shared" si="48"/>
        <v>0.83754960317460325</v>
      </c>
      <c r="AG31" s="11">
        <f t="shared" si="48"/>
        <v>7.7846628362729375E-2</v>
      </c>
      <c r="AH31" s="11">
        <f t="shared" si="46"/>
        <v>7.2380417350586423E-2</v>
      </c>
      <c r="AI31" s="11">
        <f t="shared" si="46"/>
        <v>1.2731947916703816E-2</v>
      </c>
      <c r="AJ31" s="11">
        <f t="shared" si="46"/>
        <v>1.8598048092029931</v>
      </c>
      <c r="AK31" s="11">
        <f t="shared" si="46"/>
        <v>1.8185047661741199E-3</v>
      </c>
      <c r="AL31" s="11">
        <f t="shared" si="46"/>
        <v>8.2110557128025358E-3</v>
      </c>
      <c r="AM31" s="11">
        <f t="shared" si="46"/>
        <v>1.5794531879522523E-3</v>
      </c>
      <c r="AN31" s="11">
        <f t="shared" si="46"/>
        <v>0</v>
      </c>
      <c r="AO31" s="11">
        <f t="shared" si="46"/>
        <v>5.0006250781347661E-4</v>
      </c>
      <c r="AP31" s="11">
        <f t="shared" si="46"/>
        <v>0</v>
      </c>
      <c r="AQ31" s="11">
        <f t="shared" si="15"/>
        <v>2.8724224821823579</v>
      </c>
      <c r="AR31" s="3"/>
      <c r="AS31" s="12">
        <v>6</v>
      </c>
      <c r="AT31" s="11">
        <f t="shared" si="49"/>
        <v>1.7494980805294313</v>
      </c>
      <c r="AU31" s="11">
        <f t="shared" si="49"/>
        <v>0.16260831165111433</v>
      </c>
      <c r="AV31" s="11">
        <f t="shared" si="47"/>
        <v>0.1007935535939609</v>
      </c>
      <c r="AW31" s="11">
        <f t="shared" si="47"/>
        <v>2.6594864778451178E-2</v>
      </c>
      <c r="AX31" s="11">
        <f t="shared" si="47"/>
        <v>1.9424073102818606</v>
      </c>
      <c r="AY31" s="11">
        <f t="shared" si="47"/>
        <v>3.7985458840842008E-3</v>
      </c>
      <c r="AZ31" s="11">
        <f t="shared" si="47"/>
        <v>1.1434328708587585E-2</v>
      </c>
      <c r="BA31" s="11">
        <f t="shared" si="47"/>
        <v>3.2992079634864371E-3</v>
      </c>
      <c r="BB31" s="11">
        <f t="shared" si="47"/>
        <v>0</v>
      </c>
      <c r="BC31" s="11">
        <f t="shared" si="47"/>
        <v>5.2227258794487785E-4</v>
      </c>
      <c r="BD31" s="11">
        <f t="shared" si="47"/>
        <v>0</v>
      </c>
      <c r="BE31" s="11">
        <f t="shared" si="17"/>
        <v>4.0009564759789216</v>
      </c>
      <c r="BF31" s="11">
        <f t="shared" si="18"/>
        <v>0.10188491909490421</v>
      </c>
      <c r="BG31" s="11">
        <f t="shared" si="19"/>
        <v>0.91495854398265064</v>
      </c>
      <c r="BH31" s="11">
        <f t="shared" si="20"/>
        <v>1.3717876688318285E-2</v>
      </c>
      <c r="BI31" s="11">
        <f t="shared" si="21"/>
        <v>0.90240725550137346</v>
      </c>
      <c r="BJ31" s="11">
        <f t="shared" si="22"/>
        <v>8.3874867810308271E-2</v>
      </c>
      <c r="BK31" s="3"/>
      <c r="BL31" s="11">
        <f t="shared" si="23"/>
        <v>1.9424073102818606</v>
      </c>
      <c r="BM31" s="11">
        <f t="shared" si="24"/>
        <v>5.7592689718139356E-2</v>
      </c>
      <c r="BN31" s="11">
        <f t="shared" si="25"/>
        <v>2</v>
      </c>
      <c r="BO31" s="11"/>
      <c r="BP31" s="11">
        <f t="shared" si="26"/>
        <v>4.3200863875821546E-2</v>
      </c>
      <c r="BQ31" s="11">
        <f t="shared" si="27"/>
        <v>1.1434328708587585E-2</v>
      </c>
      <c r="BR31" s="11">
        <f t="shared" si="28"/>
        <v>5.2227258794487785E-4</v>
      </c>
      <c r="BS31" s="11">
        <f t="shared" si="29"/>
        <v>0.86449174995877986</v>
      </c>
      <c r="BT31" s="11">
        <f t="shared" si="30"/>
        <v>8.0350784868866154E-2</v>
      </c>
      <c r="BU31" s="11">
        <f t="shared" si="31"/>
        <v>1</v>
      </c>
      <c r="BV31" s="11">
        <f t="shared" si="32"/>
        <v>5.5157465172354009E-2</v>
      </c>
      <c r="BW31" s="11">
        <f t="shared" si="33"/>
        <v>0.94484253482764602</v>
      </c>
      <c r="BX31" s="11">
        <f t="shared" si="34"/>
        <v>0.91495854398265064</v>
      </c>
      <c r="BY31" s="11"/>
      <c r="BZ31" s="11">
        <f t="shared" si="35"/>
        <v>2.6594864778451178E-2</v>
      </c>
      <c r="CA31" s="11">
        <f t="shared" si="36"/>
        <v>0</v>
      </c>
      <c r="CB31" s="11">
        <f t="shared" si="37"/>
        <v>3.7985458840842008E-3</v>
      </c>
      <c r="CC31" s="11">
        <f t="shared" si="38"/>
        <v>0.88714983321619045</v>
      </c>
      <c r="CD31" s="11">
        <f t="shared" si="39"/>
        <v>8.2456756121274122E-2</v>
      </c>
      <c r="CE31" s="11">
        <f t="shared" si="40"/>
        <v>1</v>
      </c>
      <c r="CF31" s="11">
        <f t="shared" si="41"/>
        <v>3.039341066253538E-2</v>
      </c>
      <c r="CG31" s="11">
        <f t="shared" si="42"/>
        <v>0.96960658933746457</v>
      </c>
      <c r="CH31" s="11">
        <f t="shared" si="43"/>
        <v>0.91495854398265064</v>
      </c>
      <c r="CI31" s="11"/>
      <c r="CJ31" s="11">
        <f t="shared" si="44"/>
        <v>1.7516415831749703</v>
      </c>
      <c r="CK31" s="11">
        <f t="shared" si="44"/>
        <v>0.16280754099014028</v>
      </c>
      <c r="CL31" s="8">
        <f t="shared" si="45"/>
        <v>-0.12252100584702044</v>
      </c>
      <c r="CM31" s="8">
        <f t="shared" si="45"/>
        <v>-0.12252100584710555</v>
      </c>
      <c r="CN31" s="9"/>
      <c r="CO31" s="9"/>
    </row>
    <row r="32" spans="1:93" x14ac:dyDescent="0.25">
      <c r="A32" s="9" t="s">
        <v>81</v>
      </c>
      <c r="B32" s="8">
        <v>56.128999999999998</v>
      </c>
      <c r="C32" s="8">
        <v>1.7000000000000001E-2</v>
      </c>
      <c r="D32" s="8">
        <v>2.4089999999999998</v>
      </c>
      <c r="E32" s="8">
        <v>0.50600000000000001</v>
      </c>
      <c r="F32" s="8">
        <v>5.6139999999999999</v>
      </c>
      <c r="G32" s="8">
        <v>0.111</v>
      </c>
      <c r="H32" s="8">
        <v>0.128</v>
      </c>
      <c r="I32" s="8">
        <v>33.69</v>
      </c>
      <c r="J32" s="8">
        <v>0.69</v>
      </c>
      <c r="K32" s="8">
        <v>5.0000000000000001E-3</v>
      </c>
      <c r="L32" s="8">
        <v>3.0000000000000001E-3</v>
      </c>
      <c r="M32" s="8">
        <v>0</v>
      </c>
      <c r="N32" s="8">
        <v>99.302000000000007</v>
      </c>
      <c r="O32" s="24">
        <f t="shared" si="0"/>
        <v>3.9966504898694728</v>
      </c>
      <c r="P32" s="24">
        <f t="shared" si="1"/>
        <v>1.3287118748013653E-2</v>
      </c>
      <c r="Q32" s="24">
        <f t="shared" si="1"/>
        <v>0.90233036330313099</v>
      </c>
      <c r="R32" s="24">
        <f t="shared" si="1"/>
        <v>8.4382517948855332E-2</v>
      </c>
      <c r="S32" s="3"/>
      <c r="T32" s="11">
        <f t="shared" si="3"/>
        <v>0.83556547619047616</v>
      </c>
      <c r="U32" s="11">
        <f t="shared" si="4"/>
        <v>7.8138918581863531E-2</v>
      </c>
      <c r="V32" s="11">
        <f t="shared" si="5"/>
        <v>4.7253231815057632E-2</v>
      </c>
      <c r="W32" s="11">
        <f t="shared" si="6"/>
        <v>1.2303983280848226E-2</v>
      </c>
      <c r="X32" s="11">
        <f t="shared" si="7"/>
        <v>0.93416304955662655</v>
      </c>
      <c r="Y32" s="11">
        <f t="shared" si="8"/>
        <v>1.8044078300022274E-3</v>
      </c>
      <c r="Z32" s="11">
        <f t="shared" si="9"/>
        <v>6.6583240235225695E-3</v>
      </c>
      <c r="AA32" s="11">
        <f t="shared" si="10"/>
        <v>1.4857568123957628E-3</v>
      </c>
      <c r="AB32" s="11">
        <f t="shared" si="11"/>
        <v>8.0672563938653997E-5</v>
      </c>
      <c r="AC32" s="11">
        <f t="shared" si="12"/>
        <v>1.1807031434484867E-4</v>
      </c>
      <c r="AD32" s="11">
        <f t="shared" si="13"/>
        <v>0</v>
      </c>
      <c r="AE32" s="3"/>
      <c r="AF32" s="11">
        <f t="shared" si="48"/>
        <v>0.83556547619047616</v>
      </c>
      <c r="AG32" s="11">
        <f t="shared" si="48"/>
        <v>7.8138918581863531E-2</v>
      </c>
      <c r="AH32" s="11">
        <f t="shared" si="46"/>
        <v>7.0879847722586445E-2</v>
      </c>
      <c r="AI32" s="11">
        <f t="shared" si="46"/>
        <v>1.2303983280848226E-2</v>
      </c>
      <c r="AJ32" s="11">
        <f t="shared" si="46"/>
        <v>1.8683260991132531</v>
      </c>
      <c r="AK32" s="11">
        <f t="shared" si="46"/>
        <v>1.8044078300022274E-3</v>
      </c>
      <c r="AL32" s="11">
        <f t="shared" si="46"/>
        <v>9.9874860352838542E-3</v>
      </c>
      <c r="AM32" s="11">
        <f t="shared" si="46"/>
        <v>1.4857568123957628E-3</v>
      </c>
      <c r="AN32" s="11">
        <f t="shared" si="46"/>
        <v>4.0336281969326998E-5</v>
      </c>
      <c r="AO32" s="11">
        <f t="shared" si="46"/>
        <v>2.3614062868969733E-4</v>
      </c>
      <c r="AP32" s="11">
        <f t="shared" si="46"/>
        <v>0</v>
      </c>
      <c r="AQ32" s="11">
        <f t="shared" si="15"/>
        <v>2.878768452477368</v>
      </c>
      <c r="AR32" s="3"/>
      <c r="AS32" s="12">
        <v>6</v>
      </c>
      <c r="AT32" s="11">
        <f t="shared" si="49"/>
        <v>1.7415061127366827</v>
      </c>
      <c r="AU32" s="11">
        <f t="shared" si="49"/>
        <v>0.16285905561029732</v>
      </c>
      <c r="AV32" s="11">
        <f t="shared" si="47"/>
        <v>9.8486347745807362E-2</v>
      </c>
      <c r="AW32" s="11">
        <f t="shared" si="47"/>
        <v>2.5644264519280487E-2</v>
      </c>
      <c r="AX32" s="11">
        <f t="shared" si="47"/>
        <v>1.9470055997439841</v>
      </c>
      <c r="AY32" s="11">
        <f t="shared" si="47"/>
        <v>3.7607911712025676E-3</v>
      </c>
      <c r="AZ32" s="11">
        <f t="shared" si="47"/>
        <v>1.3877442663634821E-2</v>
      </c>
      <c r="BA32" s="11">
        <f t="shared" si="47"/>
        <v>3.0966508844096274E-3</v>
      </c>
      <c r="BB32" s="11">
        <f t="shared" si="47"/>
        <v>1.6813974156739837E-4</v>
      </c>
      <c r="BC32" s="11">
        <f t="shared" si="47"/>
        <v>2.4608505260624515E-4</v>
      </c>
      <c r="BD32" s="11">
        <f t="shared" si="47"/>
        <v>0</v>
      </c>
      <c r="BE32" s="11">
        <f t="shared" si="17"/>
        <v>3.9966504898694728</v>
      </c>
      <c r="BF32" s="11">
        <f t="shared" si="18"/>
        <v>0.12350457930501309</v>
      </c>
      <c r="BG32" s="11">
        <f t="shared" si="19"/>
        <v>0.91448118337951867</v>
      </c>
      <c r="BH32" s="11">
        <f t="shared" si="20"/>
        <v>1.3287118748013653E-2</v>
      </c>
      <c r="BI32" s="11">
        <f t="shared" si="21"/>
        <v>0.90233036330313099</v>
      </c>
      <c r="BJ32" s="11">
        <f t="shared" si="22"/>
        <v>8.4382517948855332E-2</v>
      </c>
      <c r="BK32" s="3"/>
      <c r="BL32" s="11">
        <f t="shared" si="23"/>
        <v>1.9470055997439841</v>
      </c>
      <c r="BM32" s="11">
        <f t="shared" si="24"/>
        <v>5.2994400256015872E-2</v>
      </c>
      <c r="BN32" s="11">
        <f t="shared" si="25"/>
        <v>2</v>
      </c>
      <c r="BO32" s="11"/>
      <c r="BP32" s="11">
        <f t="shared" si="26"/>
        <v>4.549194748979149E-2</v>
      </c>
      <c r="BQ32" s="11">
        <f t="shared" si="27"/>
        <v>1.3877442663634821E-2</v>
      </c>
      <c r="BR32" s="11">
        <f t="shared" si="28"/>
        <v>2.4608505260624515E-4</v>
      </c>
      <c r="BS32" s="11">
        <f t="shared" si="29"/>
        <v>0.85996395306537377</v>
      </c>
      <c r="BT32" s="11">
        <f t="shared" si="30"/>
        <v>8.0420571728593737E-2</v>
      </c>
      <c r="BU32" s="11">
        <f t="shared" si="31"/>
        <v>1</v>
      </c>
      <c r="BV32" s="11">
        <f t="shared" si="32"/>
        <v>5.9615475206032553E-2</v>
      </c>
      <c r="BW32" s="11">
        <f t="shared" si="33"/>
        <v>0.9403845247939675</v>
      </c>
      <c r="BX32" s="11">
        <f t="shared" si="34"/>
        <v>0.91448118337951867</v>
      </c>
      <c r="BY32" s="11"/>
      <c r="BZ32" s="11">
        <f t="shared" si="35"/>
        <v>2.5644264519280487E-2</v>
      </c>
      <c r="CA32" s="11">
        <f t="shared" si="36"/>
        <v>1.6813974156739837E-4</v>
      </c>
      <c r="CB32" s="11">
        <f t="shared" si="37"/>
        <v>3.7607911712025676E-3</v>
      </c>
      <c r="CC32" s="11">
        <f t="shared" si="38"/>
        <v>0.88743705262450334</v>
      </c>
      <c r="CD32" s="11">
        <f t="shared" si="39"/>
        <v>8.2989751943446155E-2</v>
      </c>
      <c r="CE32" s="11">
        <f t="shared" si="40"/>
        <v>1</v>
      </c>
      <c r="CF32" s="11">
        <f t="shared" si="41"/>
        <v>2.9573195432050454E-2</v>
      </c>
      <c r="CG32" s="11">
        <f t="shared" si="42"/>
        <v>0.9704268045679495</v>
      </c>
      <c r="CH32" s="11">
        <f t="shared" si="43"/>
        <v>0.91448118337951867</v>
      </c>
      <c r="CI32" s="11"/>
      <c r="CJ32" s="11">
        <f t="shared" si="44"/>
        <v>1.747401005689877</v>
      </c>
      <c r="CK32" s="11">
        <f t="shared" si="44"/>
        <v>0.16341032367203989</v>
      </c>
      <c r="CL32" s="8">
        <f t="shared" si="45"/>
        <v>-0.33849395704565377</v>
      </c>
      <c r="CM32" s="8">
        <f t="shared" si="45"/>
        <v>-0.33849395704571505</v>
      </c>
      <c r="CN32" s="9"/>
      <c r="CO32" s="9"/>
    </row>
    <row r="33" spans="1:93" x14ac:dyDescent="0.25">
      <c r="A33" s="9" t="s">
        <v>82</v>
      </c>
      <c r="B33" s="8">
        <v>56.154000000000003</v>
      </c>
      <c r="C33" s="8">
        <v>0</v>
      </c>
      <c r="D33" s="8">
        <v>2.5609999999999999</v>
      </c>
      <c r="E33" s="8">
        <v>0.45100000000000001</v>
      </c>
      <c r="F33" s="8">
        <v>5.74</v>
      </c>
      <c r="G33" s="8">
        <v>7.3999999999999996E-2</v>
      </c>
      <c r="H33" s="8">
        <v>0.14399999999999999</v>
      </c>
      <c r="I33" s="8">
        <v>34.564</v>
      </c>
      <c r="J33" s="8">
        <v>0.64700000000000002</v>
      </c>
      <c r="K33" s="8">
        <v>2.8000000000000001E-2</v>
      </c>
      <c r="L33" s="8">
        <v>0</v>
      </c>
      <c r="M33" s="8">
        <v>0</v>
      </c>
      <c r="N33" s="8">
        <v>100.363</v>
      </c>
      <c r="O33" s="24">
        <f t="shared" si="0"/>
        <v>4.0124025849778704</v>
      </c>
      <c r="P33" s="24">
        <f t="shared" si="1"/>
        <v>1.2161436279482223E-2</v>
      </c>
      <c r="Q33" s="24">
        <f t="shared" si="1"/>
        <v>0.90362329729782687</v>
      </c>
      <c r="R33" s="24">
        <f t="shared" si="1"/>
        <v>8.4215266422690879E-2</v>
      </c>
      <c r="S33" s="3"/>
      <c r="T33" s="11">
        <f t="shared" si="3"/>
        <v>0.85724206349206344</v>
      </c>
      <c r="U33" s="11">
        <f t="shared" si="4"/>
        <v>7.9892659896668453E-2</v>
      </c>
      <c r="V33" s="11">
        <f t="shared" si="5"/>
        <v>5.0234755781802656E-2</v>
      </c>
      <c r="W33" s="11">
        <f t="shared" si="6"/>
        <v>1.1537213308273626E-2</v>
      </c>
      <c r="X33" s="11">
        <f t="shared" si="7"/>
        <v>0.93457912816552613</v>
      </c>
      <c r="Y33" s="11">
        <f t="shared" si="8"/>
        <v>2.0299588087525056E-3</v>
      </c>
      <c r="Z33" s="11">
        <f t="shared" si="9"/>
        <v>5.9345931514005511E-3</v>
      </c>
      <c r="AA33" s="11">
        <f t="shared" si="10"/>
        <v>9.90504541597175E-4</v>
      </c>
      <c r="AB33" s="11">
        <f t="shared" si="11"/>
        <v>4.5176635805646239E-4</v>
      </c>
      <c r="AC33" s="11">
        <f t="shared" si="12"/>
        <v>0</v>
      </c>
      <c r="AD33" s="11">
        <f t="shared" si="13"/>
        <v>0</v>
      </c>
      <c r="AE33" s="3"/>
      <c r="AF33" s="11">
        <f t="shared" si="48"/>
        <v>0.85724206349206344</v>
      </c>
      <c r="AG33" s="11">
        <f t="shared" si="48"/>
        <v>7.9892659896668453E-2</v>
      </c>
      <c r="AH33" s="11">
        <f t="shared" si="46"/>
        <v>7.5352133672703991E-2</v>
      </c>
      <c r="AI33" s="11">
        <f t="shared" si="46"/>
        <v>1.1537213308273626E-2</v>
      </c>
      <c r="AJ33" s="11">
        <f t="shared" si="46"/>
        <v>1.8691582563310523</v>
      </c>
      <c r="AK33" s="11">
        <f t="shared" si="46"/>
        <v>2.0299588087525056E-3</v>
      </c>
      <c r="AL33" s="11">
        <f t="shared" si="46"/>
        <v>8.9018897271008271E-3</v>
      </c>
      <c r="AM33" s="11">
        <f t="shared" si="46"/>
        <v>9.90504541597175E-4</v>
      </c>
      <c r="AN33" s="11">
        <f t="shared" si="46"/>
        <v>2.258831790282312E-4</v>
      </c>
      <c r="AO33" s="11">
        <f t="shared" si="46"/>
        <v>0</v>
      </c>
      <c r="AP33" s="11">
        <f t="shared" si="46"/>
        <v>0</v>
      </c>
      <c r="AQ33" s="11">
        <f t="shared" si="15"/>
        <v>2.9053305629572406</v>
      </c>
      <c r="AR33" s="3"/>
      <c r="AS33" s="12">
        <v>6</v>
      </c>
      <c r="AT33" s="11">
        <f t="shared" si="49"/>
        <v>1.7703501441560678</v>
      </c>
      <c r="AU33" s="11">
        <f t="shared" si="49"/>
        <v>0.1649918826765413</v>
      </c>
      <c r="AV33" s="11">
        <f t="shared" si="47"/>
        <v>0.10374328433870951</v>
      </c>
      <c r="AW33" s="11">
        <f t="shared" si="47"/>
        <v>2.3826300777004063E-2</v>
      </c>
      <c r="AX33" s="11">
        <f t="shared" si="47"/>
        <v>1.9300642895813869</v>
      </c>
      <c r="AY33" s="11">
        <f t="shared" si="47"/>
        <v>4.192208971951771E-3</v>
      </c>
      <c r="AZ33" s="11">
        <f t="shared" si="47"/>
        <v>1.2255940636290125E-2</v>
      </c>
      <c r="BA33" s="11">
        <f t="shared" si="47"/>
        <v>2.0455597464041539E-3</v>
      </c>
      <c r="BB33" s="11">
        <f t="shared" si="47"/>
        <v>9.329740935157979E-4</v>
      </c>
      <c r="BC33" s="11">
        <f t="shared" si="47"/>
        <v>0</v>
      </c>
      <c r="BD33" s="11">
        <f t="shared" si="47"/>
        <v>0</v>
      </c>
      <c r="BE33" s="11">
        <f t="shared" si="17"/>
        <v>4.0124025849778704</v>
      </c>
      <c r="BF33" s="11">
        <f t="shared" si="18"/>
        <v>0.1056553665675917</v>
      </c>
      <c r="BG33" s="11">
        <f t="shared" si="19"/>
        <v>0.91474794615680011</v>
      </c>
      <c r="BH33" s="11">
        <f t="shared" si="20"/>
        <v>1.2161436279482223E-2</v>
      </c>
      <c r="BI33" s="11">
        <f t="shared" si="21"/>
        <v>0.90362329729782687</v>
      </c>
      <c r="BJ33" s="11">
        <f t="shared" si="22"/>
        <v>8.4215266422690879E-2</v>
      </c>
      <c r="BK33" s="3"/>
      <c r="BL33" s="11">
        <f t="shared" si="23"/>
        <v>1.9300642895813869</v>
      </c>
      <c r="BM33" s="11">
        <f t="shared" si="24"/>
        <v>6.9935710418613128E-2</v>
      </c>
      <c r="BN33" s="11">
        <f t="shared" si="25"/>
        <v>2</v>
      </c>
      <c r="BO33" s="11"/>
      <c r="BP33" s="11">
        <f t="shared" si="26"/>
        <v>3.3807573920096382E-2</v>
      </c>
      <c r="BQ33" s="11">
        <f t="shared" si="27"/>
        <v>1.2255940636290125E-2</v>
      </c>
      <c r="BR33" s="11">
        <f t="shared" si="28"/>
        <v>0</v>
      </c>
      <c r="BS33" s="11">
        <f t="shared" si="29"/>
        <v>0.87261144082358177</v>
      </c>
      <c r="BT33" s="11">
        <f t="shared" si="30"/>
        <v>8.1325044620031761E-2</v>
      </c>
      <c r="BU33" s="11">
        <f t="shared" si="31"/>
        <v>1</v>
      </c>
      <c r="BV33" s="11">
        <f t="shared" si="32"/>
        <v>4.6063514556386506E-2</v>
      </c>
      <c r="BW33" s="11">
        <f t="shared" si="33"/>
        <v>0.95393648544361354</v>
      </c>
      <c r="BX33" s="11">
        <f t="shared" si="34"/>
        <v>0.91474794615680011</v>
      </c>
      <c r="BY33" s="11"/>
      <c r="BZ33" s="11">
        <f t="shared" si="35"/>
        <v>2.3826300777004063E-2</v>
      </c>
      <c r="CA33" s="11">
        <f t="shared" si="36"/>
        <v>9.329740935157979E-4</v>
      </c>
      <c r="CB33" s="11">
        <f t="shared" si="37"/>
        <v>4.192208971951771E-3</v>
      </c>
      <c r="CC33" s="11">
        <f t="shared" si="38"/>
        <v>0.8882646357737074</v>
      </c>
      <c r="CD33" s="11">
        <f t="shared" si="39"/>
        <v>8.2783880383821007E-2</v>
      </c>
      <c r="CE33" s="11">
        <f t="shared" si="40"/>
        <v>1</v>
      </c>
      <c r="CF33" s="11">
        <f t="shared" si="41"/>
        <v>2.8951483842471634E-2</v>
      </c>
      <c r="CG33" s="11">
        <f t="shared" si="42"/>
        <v>0.97104851615752841</v>
      </c>
      <c r="CH33" s="11">
        <f t="shared" si="43"/>
        <v>0.91474794615680011</v>
      </c>
      <c r="CI33" s="11"/>
      <c r="CJ33" s="11">
        <f t="shared" si="44"/>
        <v>1.7608760765972891</v>
      </c>
      <c r="CK33" s="11">
        <f t="shared" si="44"/>
        <v>0.16410892500385277</v>
      </c>
      <c r="CL33" s="8">
        <f t="shared" si="45"/>
        <v>0.53515218952887411</v>
      </c>
      <c r="CM33" s="8">
        <f t="shared" si="45"/>
        <v>0.53515218952894184</v>
      </c>
      <c r="CN33" s="9"/>
      <c r="CO33" s="9"/>
    </row>
    <row r="34" spans="1:93" x14ac:dyDescent="0.25">
      <c r="A34" s="9" t="s">
        <v>83</v>
      </c>
      <c r="B34" s="8">
        <v>56.228000000000002</v>
      </c>
      <c r="C34" s="8">
        <v>2.5999999999999999E-2</v>
      </c>
      <c r="D34" s="8">
        <v>2.63</v>
      </c>
      <c r="E34" s="8">
        <v>0.45800000000000002</v>
      </c>
      <c r="F34" s="8">
        <v>5.585</v>
      </c>
      <c r="G34" s="8">
        <v>0.11</v>
      </c>
      <c r="H34" s="8">
        <v>0.16800000000000001</v>
      </c>
      <c r="I34" s="8">
        <v>34.517000000000003</v>
      </c>
      <c r="J34" s="8">
        <v>0.63800000000000001</v>
      </c>
      <c r="K34" s="8">
        <v>0</v>
      </c>
      <c r="L34" s="8">
        <v>0</v>
      </c>
      <c r="M34" s="8">
        <v>0</v>
      </c>
      <c r="N34" s="8">
        <v>100.36</v>
      </c>
      <c r="O34" s="24">
        <f t="shared" si="0"/>
        <v>4.0089685633325072</v>
      </c>
      <c r="P34" s="24">
        <f t="shared" si="1"/>
        <v>1.2036464505918162E-2</v>
      </c>
      <c r="Q34" s="24">
        <f t="shared" si="1"/>
        <v>0.90572037624102675</v>
      </c>
      <c r="R34" s="24">
        <f t="shared" si="1"/>
        <v>8.2243159253055087E-2</v>
      </c>
      <c r="S34" s="3"/>
      <c r="T34" s="11">
        <f t="shared" si="3"/>
        <v>0.85607638888888893</v>
      </c>
      <c r="U34" s="11">
        <f t="shared" si="4"/>
        <v>7.7735279707821126E-2</v>
      </c>
      <c r="V34" s="11">
        <f t="shared" si="5"/>
        <v>5.1588210740390862E-2</v>
      </c>
      <c r="W34" s="11">
        <f t="shared" si="6"/>
        <v>1.1376726569827781E-2</v>
      </c>
      <c r="X34" s="11">
        <f t="shared" si="7"/>
        <v>0.93581072084786832</v>
      </c>
      <c r="Y34" s="11">
        <f t="shared" si="8"/>
        <v>2.3682852768779237E-3</v>
      </c>
      <c r="Z34" s="11">
        <f t="shared" si="9"/>
        <v>6.0267043533069903E-3</v>
      </c>
      <c r="AA34" s="11">
        <f t="shared" si="10"/>
        <v>1.4723716158876927E-3</v>
      </c>
      <c r="AB34" s="11">
        <f t="shared" si="11"/>
        <v>0</v>
      </c>
      <c r="AC34" s="11">
        <f t="shared" si="12"/>
        <v>1.8057812782153323E-4</v>
      </c>
      <c r="AD34" s="11">
        <f t="shared" si="13"/>
        <v>0</v>
      </c>
      <c r="AE34" s="3"/>
      <c r="AF34" s="11">
        <f t="shared" si="48"/>
        <v>0.85607638888888893</v>
      </c>
      <c r="AG34" s="11">
        <f t="shared" si="48"/>
        <v>7.7735279707821126E-2</v>
      </c>
      <c r="AH34" s="11">
        <f t="shared" si="46"/>
        <v>7.7382316110586297E-2</v>
      </c>
      <c r="AI34" s="11">
        <f t="shared" si="46"/>
        <v>1.1376726569827781E-2</v>
      </c>
      <c r="AJ34" s="11">
        <f t="shared" si="46"/>
        <v>1.8716214416957366</v>
      </c>
      <c r="AK34" s="11">
        <f t="shared" si="46"/>
        <v>2.3682852768779237E-3</v>
      </c>
      <c r="AL34" s="11">
        <f t="shared" si="46"/>
        <v>9.0400565299604864E-3</v>
      </c>
      <c r="AM34" s="11">
        <f t="shared" si="46"/>
        <v>1.4723716158876927E-3</v>
      </c>
      <c r="AN34" s="11">
        <f t="shared" si="46"/>
        <v>0</v>
      </c>
      <c r="AO34" s="11">
        <f t="shared" si="46"/>
        <v>3.6115625564306646E-4</v>
      </c>
      <c r="AP34" s="11">
        <f t="shared" si="46"/>
        <v>0</v>
      </c>
      <c r="AQ34" s="11">
        <f t="shared" si="15"/>
        <v>2.9074340226512292</v>
      </c>
      <c r="AR34" s="3"/>
      <c r="AS34" s="12">
        <v>6</v>
      </c>
      <c r="AT34" s="11">
        <f t="shared" si="49"/>
        <v>1.7666637637573983</v>
      </c>
      <c r="AU34" s="11">
        <f t="shared" si="49"/>
        <v>0.16042038258244484</v>
      </c>
      <c r="AV34" s="11">
        <f t="shared" si="47"/>
        <v>0.10646132019879571</v>
      </c>
      <c r="AW34" s="11">
        <f t="shared" si="47"/>
        <v>2.3477870482069091E-2</v>
      </c>
      <c r="AX34" s="11">
        <f t="shared" si="47"/>
        <v>1.9312095412459713</v>
      </c>
      <c r="AY34" s="11">
        <f t="shared" si="47"/>
        <v>4.8873720093259411E-3</v>
      </c>
      <c r="AZ34" s="11">
        <f t="shared" si="47"/>
        <v>1.2437161372579723E-2</v>
      </c>
      <c r="BA34" s="11">
        <f t="shared" si="47"/>
        <v>3.0384970480844841E-3</v>
      </c>
      <c r="BB34" s="11">
        <f t="shared" si="47"/>
        <v>0</v>
      </c>
      <c r="BC34" s="11">
        <f t="shared" si="47"/>
        <v>3.7265463583631262E-4</v>
      </c>
      <c r="BD34" s="11">
        <f t="shared" si="47"/>
        <v>0</v>
      </c>
      <c r="BE34" s="11">
        <f t="shared" si="17"/>
        <v>4.0089685633325072</v>
      </c>
      <c r="BF34" s="11">
        <f t="shared" si="18"/>
        <v>0.10460319768771499</v>
      </c>
      <c r="BG34" s="11">
        <f t="shared" si="19"/>
        <v>0.91675486361758773</v>
      </c>
      <c r="BH34" s="11">
        <f t="shared" si="20"/>
        <v>1.2036464505918162E-2</v>
      </c>
      <c r="BI34" s="11">
        <f t="shared" si="21"/>
        <v>0.90572037624102675</v>
      </c>
      <c r="BJ34" s="11">
        <f t="shared" si="22"/>
        <v>8.2243159253055087E-2</v>
      </c>
      <c r="BK34" s="3"/>
      <c r="BL34" s="11">
        <f t="shared" si="23"/>
        <v>1.9312095412459713</v>
      </c>
      <c r="BM34" s="11">
        <f t="shared" si="24"/>
        <v>6.8790458754028672E-2</v>
      </c>
      <c r="BN34" s="11">
        <f t="shared" si="25"/>
        <v>2</v>
      </c>
      <c r="BO34" s="11"/>
      <c r="BP34" s="11">
        <f t="shared" si="26"/>
        <v>3.7670861444767043E-2</v>
      </c>
      <c r="BQ34" s="11">
        <f t="shared" si="27"/>
        <v>1.2437161372579723E-2</v>
      </c>
      <c r="BR34" s="11">
        <f t="shared" si="28"/>
        <v>3.7265463583631262E-4</v>
      </c>
      <c r="BS34" s="11">
        <f t="shared" si="29"/>
        <v>0.87047645704367149</v>
      </c>
      <c r="BT34" s="11">
        <f t="shared" si="30"/>
        <v>7.9042865503145432E-2</v>
      </c>
      <c r="BU34" s="11">
        <f t="shared" si="31"/>
        <v>1</v>
      </c>
      <c r="BV34" s="11">
        <f t="shared" si="32"/>
        <v>5.0480677453183076E-2</v>
      </c>
      <c r="BW34" s="11">
        <f t="shared" si="33"/>
        <v>0.94951932254681692</v>
      </c>
      <c r="BX34" s="11">
        <f t="shared" si="34"/>
        <v>0.91675486361758773</v>
      </c>
      <c r="BY34" s="11"/>
      <c r="BZ34" s="11">
        <f t="shared" si="35"/>
        <v>2.3477870482069091E-2</v>
      </c>
      <c r="CA34" s="11">
        <f t="shared" si="36"/>
        <v>0</v>
      </c>
      <c r="CB34" s="11">
        <f t="shared" si="37"/>
        <v>4.8873720093259411E-3</v>
      </c>
      <c r="CC34" s="11">
        <f t="shared" si="38"/>
        <v>0.89075088960590909</v>
      </c>
      <c r="CD34" s="11">
        <f t="shared" si="39"/>
        <v>8.0883867902695861E-2</v>
      </c>
      <c r="CE34" s="11">
        <f t="shared" si="40"/>
        <v>1</v>
      </c>
      <c r="CF34" s="11">
        <f t="shared" si="41"/>
        <v>2.8365242491395031E-2</v>
      </c>
      <c r="CG34" s="11">
        <f t="shared" si="42"/>
        <v>0.97163475750860495</v>
      </c>
      <c r="CH34" s="11">
        <f t="shared" si="43"/>
        <v>0.91675486361758773</v>
      </c>
      <c r="CI34" s="11"/>
      <c r="CJ34" s="11">
        <f t="shared" si="44"/>
        <v>1.7612273466495805</v>
      </c>
      <c r="CK34" s="11">
        <f t="shared" si="44"/>
        <v>0.15992673340584129</v>
      </c>
      <c r="CL34" s="8">
        <f t="shared" si="45"/>
        <v>0.30772222871971328</v>
      </c>
      <c r="CM34" s="8">
        <f t="shared" si="45"/>
        <v>0.30772222871981303</v>
      </c>
      <c r="CN34" s="9"/>
      <c r="CO34" s="9"/>
    </row>
    <row r="35" spans="1:93" x14ac:dyDescent="0.25">
      <c r="A35" s="9" t="s">
        <v>84</v>
      </c>
      <c r="B35" s="8">
        <v>55.555999999999997</v>
      </c>
      <c r="C35" s="8">
        <v>4.9000000000000002E-2</v>
      </c>
      <c r="D35" s="8">
        <v>2.4300000000000002</v>
      </c>
      <c r="E35" s="8">
        <v>0.40300000000000002</v>
      </c>
      <c r="F35" s="8">
        <v>6.0709999999999997</v>
      </c>
      <c r="G35" s="8">
        <v>8.6999999999999994E-2</v>
      </c>
      <c r="H35" s="8">
        <v>0.13700000000000001</v>
      </c>
      <c r="I35" s="8">
        <v>34.118000000000002</v>
      </c>
      <c r="J35" s="8">
        <v>0.63700000000000001</v>
      </c>
      <c r="K35" s="8">
        <v>6.8000000000000005E-2</v>
      </c>
      <c r="L35" s="8">
        <v>0</v>
      </c>
      <c r="M35" s="8">
        <v>0</v>
      </c>
      <c r="N35" s="8">
        <v>99.555999999999997</v>
      </c>
      <c r="O35" s="24">
        <f t="shared" si="0"/>
        <v>4.0155560756862947</v>
      </c>
      <c r="P35" s="24">
        <f t="shared" si="1"/>
        <v>1.2057773374142931E-2</v>
      </c>
      <c r="Q35" s="24">
        <f t="shared" si="1"/>
        <v>0.89824350282183685</v>
      </c>
      <c r="R35" s="24">
        <f t="shared" si="1"/>
        <v>8.9698723804020122E-2</v>
      </c>
      <c r="S35" s="3"/>
      <c r="T35" s="11">
        <f t="shared" si="3"/>
        <v>0.8461805555555556</v>
      </c>
      <c r="U35" s="11">
        <f t="shared" si="4"/>
        <v>8.4499710493497235E-2</v>
      </c>
      <c r="V35" s="11">
        <f t="shared" si="5"/>
        <v>4.7665152889410568E-2</v>
      </c>
      <c r="W35" s="11">
        <f t="shared" si="6"/>
        <v>1.1358894710000464E-2</v>
      </c>
      <c r="X35" s="11">
        <f t="shared" si="7"/>
        <v>0.9246265278406518</v>
      </c>
      <c r="Y35" s="11">
        <f t="shared" si="8"/>
        <v>1.9312802555492591E-3</v>
      </c>
      <c r="Z35" s="11">
        <f t="shared" si="9"/>
        <v>5.302973481184972E-3</v>
      </c>
      <c r="AA35" s="11">
        <f t="shared" si="10"/>
        <v>1.1645120962020842E-3</v>
      </c>
      <c r="AB35" s="11">
        <f t="shared" si="11"/>
        <v>1.0971468695656944E-3</v>
      </c>
      <c r="AC35" s="11">
        <f t="shared" si="12"/>
        <v>3.4032031781750497E-4</v>
      </c>
      <c r="AD35" s="11">
        <f t="shared" si="13"/>
        <v>0</v>
      </c>
      <c r="AE35" s="3"/>
      <c r="AF35" s="11">
        <f t="shared" si="48"/>
        <v>0.8461805555555556</v>
      </c>
      <c r="AG35" s="11">
        <f t="shared" si="48"/>
        <v>8.4499710493497235E-2</v>
      </c>
      <c r="AH35" s="11">
        <f t="shared" si="46"/>
        <v>7.1497729334115856E-2</v>
      </c>
      <c r="AI35" s="11">
        <f t="shared" si="46"/>
        <v>1.1358894710000464E-2</v>
      </c>
      <c r="AJ35" s="11">
        <f t="shared" si="46"/>
        <v>1.8492530556813036</v>
      </c>
      <c r="AK35" s="11">
        <f t="shared" si="46"/>
        <v>1.9312802555492591E-3</v>
      </c>
      <c r="AL35" s="11">
        <f t="shared" si="46"/>
        <v>7.9544602217774575E-3</v>
      </c>
      <c r="AM35" s="11">
        <f t="shared" si="46"/>
        <v>1.1645120962020842E-3</v>
      </c>
      <c r="AN35" s="11">
        <f t="shared" si="46"/>
        <v>5.4857343478284721E-4</v>
      </c>
      <c r="AO35" s="11">
        <f t="shared" si="46"/>
        <v>6.8064063563500995E-4</v>
      </c>
      <c r="AP35" s="11">
        <f t="shared" si="46"/>
        <v>0</v>
      </c>
      <c r="AQ35" s="11">
        <f t="shared" si="15"/>
        <v>2.8750694124184197</v>
      </c>
      <c r="AR35" s="3"/>
      <c r="AS35" s="12">
        <v>6</v>
      </c>
      <c r="AT35" s="11">
        <f t="shared" si="49"/>
        <v>1.765899394081984</v>
      </c>
      <c r="AU35" s="11">
        <f t="shared" si="49"/>
        <v>0.17634296437194957</v>
      </c>
      <c r="AV35" s="11">
        <f t="shared" si="47"/>
        <v>9.9472700068099121E-2</v>
      </c>
      <c r="AW35" s="11">
        <f t="shared" si="47"/>
        <v>2.370494707558183E-2</v>
      </c>
      <c r="AX35" s="11">
        <f t="shared" si="47"/>
        <v>1.9296087750372977</v>
      </c>
      <c r="AY35" s="11">
        <f t="shared" si="47"/>
        <v>4.0304006168492305E-3</v>
      </c>
      <c r="AZ35" s="11">
        <f t="shared" si="47"/>
        <v>1.1066807900246708E-2</v>
      </c>
      <c r="BA35" s="11">
        <f t="shared" si="47"/>
        <v>2.4302274397386445E-3</v>
      </c>
      <c r="BB35" s="11">
        <f t="shared" si="47"/>
        <v>2.2896425348760013E-3</v>
      </c>
      <c r="BC35" s="11">
        <f t="shared" si="47"/>
        <v>7.1021655967165955E-4</v>
      </c>
      <c r="BD35" s="11">
        <f t="shared" si="47"/>
        <v>0</v>
      </c>
      <c r="BE35" s="11">
        <f t="shared" si="17"/>
        <v>4.0155560756862947</v>
      </c>
      <c r="BF35" s="11">
        <f t="shared" si="18"/>
        <v>0.10011631229094857</v>
      </c>
      <c r="BG35" s="11">
        <f t="shared" si="19"/>
        <v>0.90920650885591725</v>
      </c>
      <c r="BH35" s="11">
        <f t="shared" si="20"/>
        <v>1.2057773374142931E-2</v>
      </c>
      <c r="BI35" s="11">
        <f t="shared" si="21"/>
        <v>0.89824350282183685</v>
      </c>
      <c r="BJ35" s="11">
        <f t="shared" si="22"/>
        <v>8.9698723804020122E-2</v>
      </c>
      <c r="BK35" s="3"/>
      <c r="BL35" s="11">
        <f t="shared" si="23"/>
        <v>1.9296087750372977</v>
      </c>
      <c r="BM35" s="11">
        <f t="shared" si="24"/>
        <v>7.0391224962702337E-2</v>
      </c>
      <c r="BN35" s="11">
        <f t="shared" si="25"/>
        <v>2</v>
      </c>
      <c r="BO35" s="11"/>
      <c r="BP35" s="11">
        <f t="shared" si="26"/>
        <v>2.9081475105396784E-2</v>
      </c>
      <c r="BQ35" s="11">
        <f t="shared" si="27"/>
        <v>1.1066807900246708E-2</v>
      </c>
      <c r="BR35" s="11">
        <f t="shared" si="28"/>
        <v>7.1021655967165955E-4</v>
      </c>
      <c r="BS35" s="11">
        <f t="shared" si="29"/>
        <v>0.87205769510904607</v>
      </c>
      <c r="BT35" s="11">
        <f t="shared" si="30"/>
        <v>8.7083805325638752E-2</v>
      </c>
      <c r="BU35" s="11">
        <f t="shared" si="31"/>
        <v>1</v>
      </c>
      <c r="BV35" s="11">
        <f t="shared" si="32"/>
        <v>4.0858499565315155E-2</v>
      </c>
      <c r="BW35" s="11">
        <f t="shared" si="33"/>
        <v>0.95914150043468482</v>
      </c>
      <c r="BX35" s="11">
        <f t="shared" si="34"/>
        <v>0.90920650885591725</v>
      </c>
      <c r="BY35" s="11"/>
      <c r="BZ35" s="11">
        <f t="shared" si="35"/>
        <v>2.370494707558183E-2</v>
      </c>
      <c r="CA35" s="11">
        <f t="shared" si="36"/>
        <v>2.2896425348760013E-3</v>
      </c>
      <c r="CB35" s="11">
        <f t="shared" si="37"/>
        <v>4.0304006168492305E-3</v>
      </c>
      <c r="CC35" s="11">
        <f t="shared" si="38"/>
        <v>0.88190759231291438</v>
      </c>
      <c r="CD35" s="11">
        <f t="shared" si="39"/>
        <v>8.806741745977853E-2</v>
      </c>
      <c r="CE35" s="11">
        <f t="shared" si="40"/>
        <v>1</v>
      </c>
      <c r="CF35" s="11">
        <f t="shared" si="41"/>
        <v>3.0024990227307063E-2</v>
      </c>
      <c r="CG35" s="11">
        <f t="shared" si="42"/>
        <v>0.96997500977269291</v>
      </c>
      <c r="CH35" s="11">
        <f t="shared" si="43"/>
        <v>0.90920650885591725</v>
      </c>
      <c r="CI35" s="11"/>
      <c r="CJ35" s="11">
        <f t="shared" si="44"/>
        <v>1.7539652874219605</v>
      </c>
      <c r="CK35" s="11">
        <f t="shared" si="44"/>
        <v>0.17515122278541728</v>
      </c>
      <c r="CL35" s="8">
        <f t="shared" si="45"/>
        <v>0.67580897870048962</v>
      </c>
      <c r="CM35" s="8">
        <f t="shared" si="45"/>
        <v>0.67580897870051826</v>
      </c>
      <c r="CN35" s="9"/>
      <c r="CO35" s="9"/>
    </row>
    <row r="36" spans="1:93" x14ac:dyDescent="0.25">
      <c r="A36" s="9" t="s">
        <v>85</v>
      </c>
      <c r="B36" s="8">
        <v>55.640999999999998</v>
      </c>
      <c r="C36" s="8">
        <v>3.6999999999999998E-2</v>
      </c>
      <c r="D36" s="8">
        <v>2.3410000000000002</v>
      </c>
      <c r="E36" s="8">
        <v>0.42799999999999999</v>
      </c>
      <c r="F36" s="8">
        <v>6.1470000000000002</v>
      </c>
      <c r="G36" s="8">
        <v>8.8999999999999996E-2</v>
      </c>
      <c r="H36" s="8">
        <v>0.121</v>
      </c>
      <c r="I36" s="8">
        <v>34.375999999999998</v>
      </c>
      <c r="J36" s="8">
        <v>0.626</v>
      </c>
      <c r="K36" s="8">
        <v>2.1000000000000001E-2</v>
      </c>
      <c r="L36" s="8">
        <v>8.0000000000000002E-3</v>
      </c>
      <c r="M36" s="8">
        <v>0</v>
      </c>
      <c r="N36" s="8">
        <v>99.834999999999994</v>
      </c>
      <c r="O36" s="24">
        <f t="shared" si="0"/>
        <v>4.0184409807454777</v>
      </c>
      <c r="P36" s="24">
        <f t="shared" si="1"/>
        <v>1.1758926133613502E-2</v>
      </c>
      <c r="Q36" s="24">
        <f t="shared" si="1"/>
        <v>0.89811407936762055</v>
      </c>
      <c r="R36" s="24">
        <f t="shared" si="1"/>
        <v>9.0126994498765947E-2</v>
      </c>
      <c r="S36" s="3"/>
      <c r="T36" s="11">
        <f t="shared" si="3"/>
        <v>0.85257936507936505</v>
      </c>
      <c r="U36" s="11">
        <f t="shared" si="4"/>
        <v>8.5557522715125595E-2</v>
      </c>
      <c r="V36" s="11">
        <f t="shared" si="5"/>
        <v>4.5919392145724339E-2</v>
      </c>
      <c r="W36" s="11">
        <f t="shared" si="6"/>
        <v>1.1162744251899984E-2</v>
      </c>
      <c r="X36" s="11">
        <f t="shared" si="7"/>
        <v>0.92604119511090988</v>
      </c>
      <c r="Y36" s="11">
        <f t="shared" si="8"/>
        <v>1.7057292767989805E-3</v>
      </c>
      <c r="Z36" s="11">
        <f t="shared" si="9"/>
        <v>5.6319420594222527E-3</v>
      </c>
      <c r="AA36" s="11">
        <f t="shared" si="10"/>
        <v>1.1912824892182242E-3</v>
      </c>
      <c r="AB36" s="11">
        <f t="shared" si="11"/>
        <v>3.3882476854234684E-4</v>
      </c>
      <c r="AC36" s="11">
        <f t="shared" si="12"/>
        <v>2.5697656651525882E-4</v>
      </c>
      <c r="AD36" s="11">
        <f t="shared" si="13"/>
        <v>0</v>
      </c>
      <c r="AE36" s="3"/>
      <c r="AF36" s="11">
        <f t="shared" si="48"/>
        <v>0.85257936507936505</v>
      </c>
      <c r="AG36" s="11">
        <f t="shared" si="48"/>
        <v>8.5557522715125595E-2</v>
      </c>
      <c r="AH36" s="11">
        <f t="shared" si="46"/>
        <v>6.8879088218586515E-2</v>
      </c>
      <c r="AI36" s="11">
        <f t="shared" si="46"/>
        <v>1.1162744251899984E-2</v>
      </c>
      <c r="AJ36" s="11">
        <f t="shared" si="46"/>
        <v>1.8520823902218198</v>
      </c>
      <c r="AK36" s="11">
        <f t="shared" si="46"/>
        <v>1.7057292767989805E-3</v>
      </c>
      <c r="AL36" s="11">
        <f t="shared" si="46"/>
        <v>8.4479130891333791E-3</v>
      </c>
      <c r="AM36" s="11">
        <f t="shared" si="46"/>
        <v>1.1912824892182242E-3</v>
      </c>
      <c r="AN36" s="11">
        <f t="shared" si="46"/>
        <v>1.6941238427117342E-4</v>
      </c>
      <c r="AO36" s="11">
        <f t="shared" si="46"/>
        <v>5.1395313303051764E-4</v>
      </c>
      <c r="AP36" s="11">
        <f t="shared" si="46"/>
        <v>0</v>
      </c>
      <c r="AQ36" s="11">
        <f t="shared" si="15"/>
        <v>2.882289400859249</v>
      </c>
      <c r="AR36" s="3"/>
      <c r="AS36" s="12">
        <v>6</v>
      </c>
      <c r="AT36" s="11">
        <f t="shared" si="49"/>
        <v>1.7747961703468078</v>
      </c>
      <c r="AU36" s="11">
        <f t="shared" si="49"/>
        <v>0.17810325921391462</v>
      </c>
      <c r="AV36" s="11">
        <f t="shared" si="47"/>
        <v>9.5589413329629891E-2</v>
      </c>
      <c r="AW36" s="11">
        <f t="shared" si="47"/>
        <v>2.3237245188298346E-2</v>
      </c>
      <c r="AX36" s="11">
        <f t="shared" si="47"/>
        <v>1.9277200856406258</v>
      </c>
      <c r="AY36" s="11">
        <f t="shared" si="47"/>
        <v>3.5507800353923092E-3</v>
      </c>
      <c r="AZ36" s="11">
        <f t="shared" si="47"/>
        <v>1.1723892939570806E-2</v>
      </c>
      <c r="BA36" s="11">
        <f t="shared" si="47"/>
        <v>2.4798671962567402E-3</v>
      </c>
      <c r="BB36" s="11">
        <f t="shared" si="47"/>
        <v>7.0532425045452822E-4</v>
      </c>
      <c r="BC36" s="11">
        <f t="shared" si="47"/>
        <v>5.3494260452538315E-4</v>
      </c>
      <c r="BD36" s="11">
        <f t="shared" si="47"/>
        <v>0</v>
      </c>
      <c r="BE36" s="11">
        <f t="shared" si="17"/>
        <v>4.0184409807454777</v>
      </c>
      <c r="BF36" s="11">
        <f t="shared" si="18"/>
        <v>0.10924920074832886</v>
      </c>
      <c r="BG36" s="11">
        <f t="shared" si="19"/>
        <v>0.90880059847527506</v>
      </c>
      <c r="BH36" s="11">
        <f t="shared" si="20"/>
        <v>1.1758926133613502E-2</v>
      </c>
      <c r="BI36" s="11">
        <f t="shared" si="21"/>
        <v>0.89811407936762055</v>
      </c>
      <c r="BJ36" s="11">
        <f t="shared" si="22"/>
        <v>9.0126994498765947E-2</v>
      </c>
      <c r="BK36" s="3"/>
      <c r="BL36" s="11">
        <f t="shared" si="23"/>
        <v>1.9277200856406258</v>
      </c>
      <c r="BM36" s="11">
        <f t="shared" si="24"/>
        <v>7.2279914359374198E-2</v>
      </c>
      <c r="BN36" s="11">
        <f t="shared" si="25"/>
        <v>2</v>
      </c>
      <c r="BO36" s="11"/>
      <c r="BP36" s="11">
        <f t="shared" si="26"/>
        <v>2.3309498970255693E-2</v>
      </c>
      <c r="BQ36" s="11">
        <f t="shared" si="27"/>
        <v>1.1723892939570806E-2</v>
      </c>
      <c r="BR36" s="11">
        <f t="shared" si="28"/>
        <v>5.3494260452538315E-4</v>
      </c>
      <c r="BS36" s="11">
        <f t="shared" si="29"/>
        <v>0.87647607478186329</v>
      </c>
      <c r="BT36" s="11">
        <f t="shared" si="30"/>
        <v>8.7955590703784781E-2</v>
      </c>
      <c r="BU36" s="11">
        <f t="shared" si="31"/>
        <v>1</v>
      </c>
      <c r="BV36" s="11">
        <f t="shared" si="32"/>
        <v>3.5568334514351888E-2</v>
      </c>
      <c r="BW36" s="11">
        <f t="shared" si="33"/>
        <v>0.96443166548564807</v>
      </c>
      <c r="BX36" s="11">
        <f t="shared" si="34"/>
        <v>0.90880059847527506</v>
      </c>
      <c r="BY36" s="11"/>
      <c r="BZ36" s="11">
        <f t="shared" si="35"/>
        <v>2.3237245188298346E-2</v>
      </c>
      <c r="CA36" s="11">
        <f t="shared" si="36"/>
        <v>7.0532425045452822E-4</v>
      </c>
      <c r="CB36" s="11">
        <f t="shared" si="37"/>
        <v>3.5507800353923092E-3</v>
      </c>
      <c r="CC36" s="11">
        <f t="shared" si="38"/>
        <v>0.88381462601908201</v>
      </c>
      <c r="CD36" s="11">
        <f t="shared" si="39"/>
        <v>8.8692024506772826E-2</v>
      </c>
      <c r="CE36" s="11">
        <f t="shared" si="40"/>
        <v>1</v>
      </c>
      <c r="CF36" s="11">
        <f t="shared" si="41"/>
        <v>2.7493349474145185E-2</v>
      </c>
      <c r="CG36" s="11">
        <f t="shared" si="42"/>
        <v>0.97250665052585483</v>
      </c>
      <c r="CH36" s="11">
        <f t="shared" si="43"/>
        <v>0.90880059847527506</v>
      </c>
      <c r="CI36" s="11"/>
      <c r="CJ36" s="11">
        <f t="shared" si="44"/>
        <v>1.7602907008009452</v>
      </c>
      <c r="CK36" s="11">
        <f t="shared" si="44"/>
        <v>0.17664761521055761</v>
      </c>
      <c r="CL36" s="8">
        <f t="shared" si="45"/>
        <v>0.81730340577803662</v>
      </c>
      <c r="CM36" s="8">
        <f t="shared" si="45"/>
        <v>0.81730340577803995</v>
      </c>
      <c r="CN36" s="9"/>
      <c r="CO36" s="9"/>
    </row>
    <row r="37" spans="1:93" x14ac:dyDescent="0.25">
      <c r="A37" s="9" t="s">
        <v>86</v>
      </c>
      <c r="B37" s="8">
        <v>55.506999999999998</v>
      </c>
      <c r="C37" s="8">
        <v>4.3999999999999997E-2</v>
      </c>
      <c r="D37" s="8">
        <v>2.5659999999999998</v>
      </c>
      <c r="E37" s="8">
        <v>0.39</v>
      </c>
      <c r="F37" s="8">
        <v>5.9859999999999998</v>
      </c>
      <c r="G37" s="8">
        <v>0.13700000000000001</v>
      </c>
      <c r="H37" s="8">
        <v>0.10199999999999999</v>
      </c>
      <c r="I37" s="8">
        <v>34.064</v>
      </c>
      <c r="J37" s="8">
        <v>0.626</v>
      </c>
      <c r="K37" s="8">
        <v>0.04</v>
      </c>
      <c r="L37" s="8">
        <v>0</v>
      </c>
      <c r="M37" s="8">
        <v>0</v>
      </c>
      <c r="N37" s="8">
        <v>99.462000000000003</v>
      </c>
      <c r="O37" s="24">
        <f t="shared" si="0"/>
        <v>4.013753711415867</v>
      </c>
      <c r="P37" s="24">
        <f t="shared" si="1"/>
        <v>1.1883848513066248E-2</v>
      </c>
      <c r="Q37" s="24">
        <f t="shared" si="1"/>
        <v>0.89941733339194774</v>
      </c>
      <c r="R37" s="24">
        <f t="shared" si="1"/>
        <v>8.8698818094986059E-2</v>
      </c>
      <c r="S37" s="3"/>
      <c r="T37" s="11">
        <f t="shared" si="3"/>
        <v>0.84484126984126984</v>
      </c>
      <c r="U37" s="11">
        <f t="shared" si="4"/>
        <v>8.3316631035097094E-2</v>
      </c>
      <c r="V37" s="11">
        <f t="shared" si="5"/>
        <v>5.0332832228077162E-2</v>
      </c>
      <c r="W37" s="11">
        <f t="shared" si="6"/>
        <v>1.1162744251899984E-2</v>
      </c>
      <c r="X37" s="11">
        <f t="shared" si="7"/>
        <v>0.92381101376720898</v>
      </c>
      <c r="Y37" s="11">
        <f t="shared" si="8"/>
        <v>1.4378874895330249E-3</v>
      </c>
      <c r="Z37" s="11">
        <f t="shared" si="9"/>
        <v>5.1319098205015855E-3</v>
      </c>
      <c r="AA37" s="11">
        <f t="shared" si="10"/>
        <v>1.8337719216055812E-3</v>
      </c>
      <c r="AB37" s="11">
        <f t="shared" si="11"/>
        <v>6.4538051150923197E-4</v>
      </c>
      <c r="AC37" s="11">
        <f t="shared" si="12"/>
        <v>3.0559375477490241E-4</v>
      </c>
      <c r="AD37" s="11">
        <f t="shared" si="13"/>
        <v>0</v>
      </c>
      <c r="AE37" s="3"/>
      <c r="AF37" s="11">
        <f t="shared" si="48"/>
        <v>0.84484126984126984</v>
      </c>
      <c r="AG37" s="11">
        <f t="shared" si="48"/>
        <v>8.3316631035097094E-2</v>
      </c>
      <c r="AH37" s="11">
        <f t="shared" si="46"/>
        <v>7.5499248342115743E-2</v>
      </c>
      <c r="AI37" s="11">
        <f t="shared" si="46"/>
        <v>1.1162744251899984E-2</v>
      </c>
      <c r="AJ37" s="11">
        <f t="shared" si="46"/>
        <v>1.847622027534418</v>
      </c>
      <c r="AK37" s="11">
        <f t="shared" si="46"/>
        <v>1.4378874895330249E-3</v>
      </c>
      <c r="AL37" s="11">
        <f t="shared" si="46"/>
        <v>7.6978647307523783E-3</v>
      </c>
      <c r="AM37" s="11">
        <f t="shared" si="46"/>
        <v>1.8337719216055812E-3</v>
      </c>
      <c r="AN37" s="11">
        <f t="shared" si="46"/>
        <v>3.2269025575461599E-4</v>
      </c>
      <c r="AO37" s="11">
        <f t="shared" si="46"/>
        <v>6.1118750954980482E-4</v>
      </c>
      <c r="AP37" s="11">
        <f t="shared" si="46"/>
        <v>0</v>
      </c>
      <c r="AQ37" s="11">
        <f t="shared" si="15"/>
        <v>2.8743453229119962</v>
      </c>
      <c r="AR37" s="3"/>
      <c r="AS37" s="12">
        <v>6</v>
      </c>
      <c r="AT37" s="11">
        <f t="shared" si="49"/>
        <v>1.7635485822253856</v>
      </c>
      <c r="AU37" s="11">
        <f t="shared" si="49"/>
        <v>0.17391778998361082</v>
      </c>
      <c r="AV37" s="11">
        <f t="shared" si="47"/>
        <v>0.1050663575323337</v>
      </c>
      <c r="AW37" s="11">
        <f t="shared" si="47"/>
        <v>2.3301467982123358E-2</v>
      </c>
      <c r="AX37" s="11">
        <f t="shared" si="47"/>
        <v>1.928392541571095</v>
      </c>
      <c r="AY37" s="11">
        <f t="shared" si="47"/>
        <v>3.0014921549014911E-3</v>
      </c>
      <c r="AZ37" s="11">
        <f t="shared" si="47"/>
        <v>1.0712512055376395E-2</v>
      </c>
      <c r="BA37" s="11">
        <f t="shared" si="47"/>
        <v>3.827873930779734E-3</v>
      </c>
      <c r="BB37" s="11">
        <f t="shared" si="47"/>
        <v>1.3471878407192862E-3</v>
      </c>
      <c r="BC37" s="11">
        <f t="shared" si="47"/>
        <v>6.379061395420069E-4</v>
      </c>
      <c r="BD37" s="11">
        <f t="shared" si="47"/>
        <v>0</v>
      </c>
      <c r="BE37" s="11">
        <f t="shared" si="17"/>
        <v>4.013753711415867</v>
      </c>
      <c r="BF37" s="11">
        <f t="shared" si="18"/>
        <v>9.2525623142839242E-2</v>
      </c>
      <c r="BG37" s="11">
        <f t="shared" si="19"/>
        <v>0.91023442136684984</v>
      </c>
      <c r="BH37" s="11">
        <f t="shared" si="20"/>
        <v>1.1883848513066248E-2</v>
      </c>
      <c r="BI37" s="11">
        <f t="shared" si="21"/>
        <v>0.89941733339194774</v>
      </c>
      <c r="BJ37" s="11">
        <f t="shared" si="22"/>
        <v>8.8698818094986059E-2</v>
      </c>
      <c r="BK37" s="3"/>
      <c r="BL37" s="11">
        <f t="shared" si="23"/>
        <v>1.928392541571095</v>
      </c>
      <c r="BM37" s="11">
        <f t="shared" si="24"/>
        <v>7.1607458428905035E-2</v>
      </c>
      <c r="BN37" s="11">
        <f t="shared" si="25"/>
        <v>2</v>
      </c>
      <c r="BO37" s="11"/>
      <c r="BP37" s="11">
        <f t="shared" si="26"/>
        <v>3.3458899103428669E-2</v>
      </c>
      <c r="BQ37" s="11">
        <f t="shared" si="27"/>
        <v>1.0712512055376395E-2</v>
      </c>
      <c r="BR37" s="11">
        <f t="shared" si="28"/>
        <v>6.379061395420069E-4</v>
      </c>
      <c r="BS37" s="11">
        <f t="shared" si="29"/>
        <v>0.86944743836394534</v>
      </c>
      <c r="BT37" s="11">
        <f t="shared" si="30"/>
        <v>8.5743244337707636E-2</v>
      </c>
      <c r="BU37" s="11">
        <f t="shared" si="31"/>
        <v>1</v>
      </c>
      <c r="BV37" s="11">
        <f t="shared" si="32"/>
        <v>4.4809317298347064E-2</v>
      </c>
      <c r="BW37" s="11">
        <f t="shared" si="33"/>
        <v>0.95519068270165297</v>
      </c>
      <c r="BX37" s="11">
        <f t="shared" si="34"/>
        <v>0.91023442136684984</v>
      </c>
      <c r="BY37" s="11"/>
      <c r="BZ37" s="11">
        <f t="shared" si="35"/>
        <v>2.3301467982123358E-2</v>
      </c>
      <c r="CA37" s="11">
        <f t="shared" si="36"/>
        <v>1.3471878407192862E-3</v>
      </c>
      <c r="CB37" s="11">
        <f t="shared" si="37"/>
        <v>3.0014921549014911E-3</v>
      </c>
      <c r="CC37" s="11">
        <f t="shared" si="38"/>
        <v>0.88506630492162019</v>
      </c>
      <c r="CD37" s="11">
        <f t="shared" si="39"/>
        <v>8.7283547100635683E-2</v>
      </c>
      <c r="CE37" s="11">
        <f t="shared" si="40"/>
        <v>1</v>
      </c>
      <c r="CF37" s="11">
        <f t="shared" si="41"/>
        <v>2.7650147977744136E-2</v>
      </c>
      <c r="CG37" s="11">
        <f t="shared" si="42"/>
        <v>0.97234985202225588</v>
      </c>
      <c r="CH37" s="11">
        <f t="shared" si="43"/>
        <v>0.91023442136684984</v>
      </c>
      <c r="CI37" s="11"/>
      <c r="CJ37" s="11">
        <f t="shared" si="44"/>
        <v>1.7545137432855655</v>
      </c>
      <c r="CK37" s="11">
        <f t="shared" si="44"/>
        <v>0.17302679143834332</v>
      </c>
      <c r="CL37" s="8">
        <f t="shared" si="45"/>
        <v>0.512310181351464</v>
      </c>
      <c r="CM37" s="8">
        <f t="shared" si="45"/>
        <v>0.512310181351468</v>
      </c>
      <c r="CN37" s="9"/>
      <c r="CO37" s="9"/>
    </row>
    <row r="38" spans="1:93" x14ac:dyDescent="0.25">
      <c r="A38" s="9" t="s">
        <v>87</v>
      </c>
      <c r="B38" s="8">
        <v>55.768999999999998</v>
      </c>
      <c r="C38" s="8">
        <v>5.6000000000000001E-2</v>
      </c>
      <c r="D38" s="8">
        <v>2.7639999999999998</v>
      </c>
      <c r="E38" s="8">
        <v>0.41</v>
      </c>
      <c r="F38" s="8">
        <v>6.1619999999999999</v>
      </c>
      <c r="G38" s="8">
        <v>8.5999999999999993E-2</v>
      </c>
      <c r="H38" s="8">
        <v>0.13700000000000001</v>
      </c>
      <c r="I38" s="8">
        <v>34.011000000000003</v>
      </c>
      <c r="J38" s="8"/>
      <c r="K38" s="8">
        <v>5.8000000000000003E-2</v>
      </c>
      <c r="L38" s="8">
        <v>0</v>
      </c>
      <c r="M38" s="8">
        <v>0</v>
      </c>
      <c r="N38" s="8">
        <v>100.13500000000001</v>
      </c>
      <c r="O38" s="24">
        <f t="shared" si="0"/>
        <v>4.0039499051228171</v>
      </c>
      <c r="P38" s="24">
        <f t="shared" si="1"/>
        <v>0</v>
      </c>
      <c r="Q38" s="24">
        <f t="shared" si="1"/>
        <v>0.90770801738617146</v>
      </c>
      <c r="R38" s="24">
        <f t="shared" si="1"/>
        <v>9.2291982613828594E-2</v>
      </c>
      <c r="S38" s="3"/>
      <c r="T38" s="11">
        <f t="shared" si="3"/>
        <v>0.84352678571428574</v>
      </c>
      <c r="U38" s="11">
        <f t="shared" si="4"/>
        <v>8.5766301443078563E-2</v>
      </c>
      <c r="V38" s="11">
        <f t="shared" si="5"/>
        <v>5.4216659500547652E-2</v>
      </c>
      <c r="W38" s="11">
        <f t="shared" si="6"/>
        <v>0</v>
      </c>
      <c r="X38" s="11">
        <f t="shared" si="7"/>
        <v>0.92817151758847494</v>
      </c>
      <c r="Y38" s="11">
        <f t="shared" si="8"/>
        <v>1.9312802555492591E-3</v>
      </c>
      <c r="Z38" s="11">
        <f t="shared" si="9"/>
        <v>5.3950846830914103E-3</v>
      </c>
      <c r="AA38" s="11">
        <f t="shared" si="10"/>
        <v>1.1511268996940143E-3</v>
      </c>
      <c r="AB38" s="11">
        <f t="shared" si="11"/>
        <v>9.3580174168838648E-4</v>
      </c>
      <c r="AC38" s="11">
        <f t="shared" si="12"/>
        <v>3.8893750607714856E-4</v>
      </c>
      <c r="AD38" s="11">
        <f t="shared" si="13"/>
        <v>0</v>
      </c>
      <c r="AE38" s="3"/>
      <c r="AF38" s="11">
        <f t="shared" si="48"/>
        <v>0.84352678571428574</v>
      </c>
      <c r="AG38" s="11">
        <f t="shared" si="48"/>
        <v>8.5766301443078563E-2</v>
      </c>
      <c r="AH38" s="11">
        <f t="shared" si="46"/>
        <v>8.1324989250821475E-2</v>
      </c>
      <c r="AI38" s="11">
        <f t="shared" si="46"/>
        <v>0</v>
      </c>
      <c r="AJ38" s="11">
        <f t="shared" si="46"/>
        <v>1.8563430351769499</v>
      </c>
      <c r="AK38" s="11">
        <f t="shared" si="46"/>
        <v>1.9312802555492591E-3</v>
      </c>
      <c r="AL38" s="11">
        <f t="shared" si="46"/>
        <v>8.0926270246371151E-3</v>
      </c>
      <c r="AM38" s="11">
        <f t="shared" si="46"/>
        <v>1.1511268996940143E-3</v>
      </c>
      <c r="AN38" s="11">
        <f t="shared" si="46"/>
        <v>4.6790087084419324E-4</v>
      </c>
      <c r="AO38" s="11">
        <f t="shared" si="46"/>
        <v>7.7787501215429713E-4</v>
      </c>
      <c r="AP38" s="11">
        <f t="shared" si="46"/>
        <v>0</v>
      </c>
      <c r="AQ38" s="11">
        <f t="shared" si="15"/>
        <v>2.8793819216480143</v>
      </c>
      <c r="AR38" s="3"/>
      <c r="AS38" s="12">
        <v>6</v>
      </c>
      <c r="AT38" s="11">
        <f t="shared" si="49"/>
        <v>1.7577246964824169</v>
      </c>
      <c r="AU38" s="11">
        <f t="shared" si="49"/>
        <v>0.17871814947144674</v>
      </c>
      <c r="AV38" s="11">
        <f t="shared" si="47"/>
        <v>0.11297561971810272</v>
      </c>
      <c r="AW38" s="11">
        <f t="shared" si="47"/>
        <v>0</v>
      </c>
      <c r="AX38" s="11">
        <f t="shared" si="47"/>
        <v>1.9341057411180158</v>
      </c>
      <c r="AY38" s="11">
        <f t="shared" si="47"/>
        <v>4.0243642033646393E-3</v>
      </c>
      <c r="AZ38" s="11">
        <f t="shared" si="47"/>
        <v>1.1242172445127112E-2</v>
      </c>
      <c r="BA38" s="11">
        <f t="shared" si="47"/>
        <v>2.3986958264331261E-3</v>
      </c>
      <c r="BB38" s="11">
        <f t="shared" si="47"/>
        <v>1.9500054535720229E-3</v>
      </c>
      <c r="BC38" s="11">
        <f t="shared" si="47"/>
        <v>8.1046040433817865E-4</v>
      </c>
      <c r="BD38" s="11">
        <f t="shared" si="47"/>
        <v>0</v>
      </c>
      <c r="BE38" s="11">
        <f t="shared" si="17"/>
        <v>4.0039499051228171</v>
      </c>
      <c r="BF38" s="11">
        <f t="shared" si="18"/>
        <v>9.0503721321613939E-2</v>
      </c>
      <c r="BG38" s="11">
        <f t="shared" si="19"/>
        <v>0.90770801738617146</v>
      </c>
      <c r="BH38" s="11">
        <f t="shared" si="20"/>
        <v>0</v>
      </c>
      <c r="BI38" s="11">
        <f t="shared" si="21"/>
        <v>0.90770801738617146</v>
      </c>
      <c r="BJ38" s="11">
        <f t="shared" si="22"/>
        <v>9.2291982613828594E-2</v>
      </c>
      <c r="BK38" s="3"/>
      <c r="BL38" s="11">
        <f t="shared" si="23"/>
        <v>1.9341057411180158</v>
      </c>
      <c r="BM38" s="11">
        <f t="shared" si="24"/>
        <v>6.5894258881984191E-2</v>
      </c>
      <c r="BN38" s="11">
        <f t="shared" si="25"/>
        <v>2</v>
      </c>
      <c r="BO38" s="11"/>
      <c r="BP38" s="11">
        <f t="shared" si="26"/>
        <v>4.7081360836118524E-2</v>
      </c>
      <c r="BQ38" s="11">
        <f t="shared" si="27"/>
        <v>1.1242172445127112E-2</v>
      </c>
      <c r="BR38" s="11">
        <f t="shared" si="28"/>
        <v>8.1046040433817865E-4</v>
      </c>
      <c r="BS38" s="11">
        <f t="shared" si="29"/>
        <v>0.85403161721770382</v>
      </c>
      <c r="BT38" s="11">
        <f t="shared" si="30"/>
        <v>8.6834389096712372E-2</v>
      </c>
      <c r="BU38" s="11">
        <f t="shared" si="31"/>
        <v>1</v>
      </c>
      <c r="BV38" s="11">
        <f t="shared" si="32"/>
        <v>5.9133993685583815E-2</v>
      </c>
      <c r="BW38" s="11">
        <f t="shared" si="33"/>
        <v>0.94086600631441619</v>
      </c>
      <c r="BX38" s="11">
        <f t="shared" si="34"/>
        <v>0.90770801738617146</v>
      </c>
      <c r="BY38" s="11"/>
      <c r="BZ38" s="11">
        <f t="shared" si="35"/>
        <v>0</v>
      </c>
      <c r="CA38" s="11">
        <f t="shared" si="36"/>
        <v>1.9500054535720229E-3</v>
      </c>
      <c r="CB38" s="11">
        <f t="shared" si="37"/>
        <v>4.0243642033646393E-3</v>
      </c>
      <c r="CC38" s="11">
        <f t="shared" si="38"/>
        <v>0.90228503414974137</v>
      </c>
      <c r="CD38" s="11">
        <f t="shared" si="39"/>
        <v>9.1740596193321977E-2</v>
      </c>
      <c r="CE38" s="11">
        <f t="shared" si="40"/>
        <v>1</v>
      </c>
      <c r="CF38" s="11">
        <f t="shared" si="41"/>
        <v>5.9743696569366624E-3</v>
      </c>
      <c r="CG38" s="11">
        <f t="shared" si="42"/>
        <v>0.99402563034306335</v>
      </c>
      <c r="CH38" s="11">
        <f t="shared" si="43"/>
        <v>0.90770801738617146</v>
      </c>
      <c r="CI38" s="11"/>
      <c r="CJ38" s="11">
        <f t="shared" si="44"/>
        <v>1.7563166513674453</v>
      </c>
      <c r="CK38" s="11">
        <f t="shared" si="44"/>
        <v>0.17857498529003435</v>
      </c>
      <c r="CL38" s="8">
        <f t="shared" si="45"/>
        <v>8.010612343272025E-2</v>
      </c>
      <c r="CM38" s="8">
        <f t="shared" si="45"/>
        <v>8.010612343278499E-2</v>
      </c>
      <c r="CN38" s="9"/>
      <c r="CO38" s="9"/>
    </row>
    <row r="39" spans="1:93" x14ac:dyDescent="0.25">
      <c r="A39" s="9" t="s">
        <v>88</v>
      </c>
      <c r="B39" s="8">
        <v>56.887</v>
      </c>
      <c r="C39" s="8">
        <v>3.1E-2</v>
      </c>
      <c r="D39" s="8">
        <v>2.6619999999999999</v>
      </c>
      <c r="E39" s="8">
        <v>0.47799999999999998</v>
      </c>
      <c r="F39" s="8">
        <v>6.8470000000000004</v>
      </c>
      <c r="G39" s="8">
        <v>4.4999999999999998E-2</v>
      </c>
      <c r="H39" s="8">
        <v>0.126</v>
      </c>
      <c r="I39" s="8">
        <v>32.984999999999999</v>
      </c>
      <c r="J39" s="8">
        <v>0.64100000000000001</v>
      </c>
      <c r="K39" s="8">
        <v>1.7000000000000001E-2</v>
      </c>
      <c r="L39" s="8">
        <v>3.0000000000000001E-3</v>
      </c>
      <c r="M39" s="8">
        <v>0</v>
      </c>
      <c r="N39" s="8">
        <v>100.72199999999999</v>
      </c>
      <c r="O39" s="24">
        <f t="shared" si="0"/>
        <v>3.9867616756952002</v>
      </c>
      <c r="P39" s="24">
        <f t="shared" si="1"/>
        <v>1.2359520808325924E-2</v>
      </c>
      <c r="Q39" s="24">
        <f t="shared" si="1"/>
        <v>0.88459183600385694</v>
      </c>
      <c r="R39" s="24">
        <f t="shared" si="1"/>
        <v>0.10304864318781716</v>
      </c>
      <c r="S39" s="3"/>
      <c r="T39" s="11">
        <f t="shared" si="3"/>
        <v>0.8180803571428571</v>
      </c>
      <c r="U39" s="11">
        <f t="shared" si="4"/>
        <v>9.530053001959736E-2</v>
      </c>
      <c r="V39" s="11">
        <f t="shared" si="5"/>
        <v>5.2215899996547709E-2</v>
      </c>
      <c r="W39" s="11">
        <f t="shared" si="6"/>
        <v>1.143022214930973E-2</v>
      </c>
      <c r="X39" s="11">
        <f t="shared" si="7"/>
        <v>0.94677855297845714</v>
      </c>
      <c r="Y39" s="11">
        <f t="shared" si="8"/>
        <v>1.7762139576584426E-3</v>
      </c>
      <c r="Z39" s="11">
        <f t="shared" si="9"/>
        <v>6.2898792158968143E-3</v>
      </c>
      <c r="AA39" s="11">
        <f t="shared" si="10"/>
        <v>6.0233384286314704E-4</v>
      </c>
      <c r="AB39" s="11">
        <f t="shared" si="11"/>
        <v>2.7428671739142361E-4</v>
      </c>
      <c r="AC39" s="11">
        <f t="shared" si="12"/>
        <v>2.1530469086413579E-4</v>
      </c>
      <c r="AD39" s="11">
        <f t="shared" si="13"/>
        <v>0</v>
      </c>
      <c r="AE39" s="3"/>
      <c r="AF39" s="11">
        <f t="shared" si="48"/>
        <v>0.8180803571428571</v>
      </c>
      <c r="AG39" s="11">
        <f t="shared" si="48"/>
        <v>9.530053001959736E-2</v>
      </c>
      <c r="AH39" s="11">
        <f t="shared" si="46"/>
        <v>7.8323849994821559E-2</v>
      </c>
      <c r="AI39" s="11">
        <f t="shared" si="46"/>
        <v>1.143022214930973E-2</v>
      </c>
      <c r="AJ39" s="11">
        <f t="shared" si="46"/>
        <v>1.8935571059569143</v>
      </c>
      <c r="AK39" s="11">
        <f t="shared" si="46"/>
        <v>1.7762139576584426E-3</v>
      </c>
      <c r="AL39" s="11">
        <f t="shared" si="46"/>
        <v>9.4348188238452223E-3</v>
      </c>
      <c r="AM39" s="11">
        <f t="shared" si="46"/>
        <v>6.0233384286314704E-4</v>
      </c>
      <c r="AN39" s="11">
        <f t="shared" si="46"/>
        <v>1.371433586957118E-4</v>
      </c>
      <c r="AO39" s="11">
        <f t="shared" si="46"/>
        <v>4.3060938172827159E-4</v>
      </c>
      <c r="AP39" s="11">
        <f t="shared" si="46"/>
        <v>0</v>
      </c>
      <c r="AQ39" s="11">
        <f t="shared" si="15"/>
        <v>2.9090731846282911</v>
      </c>
      <c r="AR39" s="3"/>
      <c r="AS39" s="12">
        <v>6</v>
      </c>
      <c r="AT39" s="11">
        <f t="shared" si="49"/>
        <v>1.6873010169678242</v>
      </c>
      <c r="AU39" s="11">
        <f t="shared" si="49"/>
        <v>0.1965585407541566</v>
      </c>
      <c r="AV39" s="11">
        <f t="shared" si="47"/>
        <v>0.10769594991104281</v>
      </c>
      <c r="AW39" s="11">
        <f t="shared" si="47"/>
        <v>2.3574976820193477E-2</v>
      </c>
      <c r="AX39" s="11">
        <f t="shared" si="47"/>
        <v>1.952742663157371</v>
      </c>
      <c r="AY39" s="11">
        <f t="shared" si="47"/>
        <v>3.663463608363087E-3</v>
      </c>
      <c r="AZ39" s="11">
        <f t="shared" si="47"/>
        <v>1.2972954924199699E-2</v>
      </c>
      <c r="BA39" s="11">
        <f t="shared" si="47"/>
        <v>1.2423211200995152E-3</v>
      </c>
      <c r="BB39" s="11">
        <f t="shared" si="47"/>
        <v>5.6571980142837994E-4</v>
      </c>
      <c r="BC39" s="11">
        <f t="shared" si="47"/>
        <v>4.4406863052153808E-4</v>
      </c>
      <c r="BD39" s="11">
        <f t="shared" si="47"/>
        <v>0</v>
      </c>
      <c r="BE39" s="11">
        <f t="shared" si="17"/>
        <v>3.9867616756952002</v>
      </c>
      <c r="BF39" s="11">
        <f t="shared" si="18"/>
        <v>0.10750868205783885</v>
      </c>
      <c r="BG39" s="11">
        <f t="shared" si="19"/>
        <v>0.89566178649121753</v>
      </c>
      <c r="BH39" s="11">
        <f t="shared" si="20"/>
        <v>1.2359520808325924E-2</v>
      </c>
      <c r="BI39" s="11">
        <f t="shared" si="21"/>
        <v>0.88459183600385694</v>
      </c>
      <c r="BJ39" s="11">
        <f t="shared" si="22"/>
        <v>0.10304864318781716</v>
      </c>
      <c r="BK39" s="3"/>
      <c r="BL39" s="11">
        <f t="shared" si="23"/>
        <v>1.952742663157371</v>
      </c>
      <c r="BM39" s="11">
        <f t="shared" si="24"/>
        <v>4.7257336842629005E-2</v>
      </c>
      <c r="BN39" s="11">
        <f t="shared" si="25"/>
        <v>2</v>
      </c>
      <c r="BO39" s="11"/>
      <c r="BP39" s="11">
        <f t="shared" si="26"/>
        <v>6.0438613068413805E-2</v>
      </c>
      <c r="BQ39" s="11">
        <f t="shared" si="27"/>
        <v>1.2972954924199699E-2</v>
      </c>
      <c r="BR39" s="11">
        <f t="shared" si="28"/>
        <v>4.4406863052153808E-4</v>
      </c>
      <c r="BS39" s="11">
        <f t="shared" si="29"/>
        <v>0.82951211505089417</v>
      </c>
      <c r="BT39" s="11">
        <f t="shared" si="30"/>
        <v>9.6632248325970727E-2</v>
      </c>
      <c r="BU39" s="11">
        <f t="shared" si="31"/>
        <v>1</v>
      </c>
      <c r="BV39" s="11">
        <f t="shared" si="32"/>
        <v>7.3855636623135046E-2</v>
      </c>
      <c r="BW39" s="11">
        <f t="shared" si="33"/>
        <v>0.9261443633768649</v>
      </c>
      <c r="BX39" s="11">
        <f t="shared" si="34"/>
        <v>0.89566178649121753</v>
      </c>
      <c r="BY39" s="11"/>
      <c r="BZ39" s="11">
        <f t="shared" si="35"/>
        <v>2.3574976820193477E-2</v>
      </c>
      <c r="CA39" s="11">
        <f t="shared" si="36"/>
        <v>5.6571980142837994E-4</v>
      </c>
      <c r="CB39" s="11">
        <f t="shared" si="37"/>
        <v>3.663463608363087E-3</v>
      </c>
      <c r="CC39" s="11">
        <f t="shared" si="38"/>
        <v>0.87075866266774116</v>
      </c>
      <c r="CD39" s="11">
        <f t="shared" si="39"/>
        <v>0.10143717710227385</v>
      </c>
      <c r="CE39" s="11">
        <f t="shared" si="40"/>
        <v>1</v>
      </c>
      <c r="CF39" s="11">
        <f t="shared" si="41"/>
        <v>2.7804160229984946E-2</v>
      </c>
      <c r="CG39" s="11">
        <f t="shared" si="42"/>
        <v>0.972195839770015</v>
      </c>
      <c r="CH39" s="11">
        <f t="shared" si="43"/>
        <v>0.89566178649121764</v>
      </c>
      <c r="CI39" s="11"/>
      <c r="CJ39" s="11">
        <f t="shared" si="44"/>
        <v>1.7002707777186354</v>
      </c>
      <c r="CK39" s="11">
        <f t="shared" si="44"/>
        <v>0.19806942542824457</v>
      </c>
      <c r="CL39" s="8">
        <f t="shared" si="45"/>
        <v>-0.76866905314373846</v>
      </c>
      <c r="CM39" s="8">
        <f t="shared" si="45"/>
        <v>-0.76866905314365963</v>
      </c>
      <c r="CN39" s="9"/>
      <c r="CO39" s="9"/>
    </row>
    <row r="40" spans="1:93" x14ac:dyDescent="0.25">
      <c r="A40" s="9" t="s">
        <v>89</v>
      </c>
      <c r="B40" s="8">
        <v>56.972999999999999</v>
      </c>
      <c r="C40" s="8">
        <v>0.01</v>
      </c>
      <c r="D40" s="8">
        <v>2.6520000000000001</v>
      </c>
      <c r="E40" s="8">
        <v>0.47899999999999998</v>
      </c>
      <c r="F40" s="8">
        <v>6.6470000000000002</v>
      </c>
      <c r="G40" s="8">
        <v>0.122</v>
      </c>
      <c r="H40" s="8">
        <v>0.17499999999999999</v>
      </c>
      <c r="I40" s="8">
        <v>32.979999999999997</v>
      </c>
      <c r="J40" s="8">
        <v>0.66300000000000003</v>
      </c>
      <c r="K40" s="8">
        <v>2.3E-2</v>
      </c>
      <c r="L40" s="8">
        <v>0</v>
      </c>
      <c r="M40" s="8">
        <v>0</v>
      </c>
      <c r="N40" s="8">
        <v>100.724</v>
      </c>
      <c r="O40" s="24">
        <f t="shared" si="0"/>
        <v>3.9854728847154397</v>
      </c>
      <c r="P40" s="24">
        <f t="shared" si="1"/>
        <v>1.2818582203096398E-2</v>
      </c>
      <c r="Q40" s="24">
        <f t="shared" si="1"/>
        <v>0.88686997206490947</v>
      </c>
      <c r="R40" s="24">
        <f t="shared" si="1"/>
        <v>0.1003114457319942</v>
      </c>
      <c r="S40" s="3"/>
      <c r="T40" s="11">
        <f t="shared" si="3"/>
        <v>0.81795634920634908</v>
      </c>
      <c r="U40" s="11">
        <f t="shared" si="4"/>
        <v>9.2516813646891141E-2</v>
      </c>
      <c r="V40" s="11">
        <f t="shared" si="5"/>
        <v>5.2019747103998697E-2</v>
      </c>
      <c r="W40" s="11">
        <f t="shared" si="6"/>
        <v>1.1822523065510687E-2</v>
      </c>
      <c r="X40" s="11">
        <f t="shared" si="7"/>
        <v>0.94820986339307112</v>
      </c>
      <c r="Y40" s="11">
        <f t="shared" si="8"/>
        <v>2.46696383008117E-3</v>
      </c>
      <c r="Z40" s="11">
        <f t="shared" si="9"/>
        <v>6.3030379590263063E-3</v>
      </c>
      <c r="AA40" s="11">
        <f t="shared" si="10"/>
        <v>1.632993973984532E-3</v>
      </c>
      <c r="AB40" s="11">
        <f t="shared" si="11"/>
        <v>3.7109379411780837E-4</v>
      </c>
      <c r="AC40" s="11">
        <f t="shared" si="12"/>
        <v>6.9453126085205103E-5</v>
      </c>
      <c r="AD40" s="11">
        <f t="shared" si="13"/>
        <v>0</v>
      </c>
      <c r="AE40" s="3"/>
      <c r="AF40" s="11">
        <f t="shared" si="48"/>
        <v>0.81795634920634908</v>
      </c>
      <c r="AG40" s="11">
        <f t="shared" si="48"/>
        <v>9.2516813646891141E-2</v>
      </c>
      <c r="AH40" s="11">
        <f t="shared" si="46"/>
        <v>7.8029620655998042E-2</v>
      </c>
      <c r="AI40" s="11">
        <f t="shared" si="46"/>
        <v>1.1822523065510687E-2</v>
      </c>
      <c r="AJ40" s="11">
        <f t="shared" si="46"/>
        <v>1.8964197267861422</v>
      </c>
      <c r="AK40" s="11">
        <f t="shared" si="46"/>
        <v>2.46696383008117E-3</v>
      </c>
      <c r="AL40" s="11">
        <f t="shared" si="46"/>
        <v>9.4545569385394591E-3</v>
      </c>
      <c r="AM40" s="11">
        <f t="shared" si="46"/>
        <v>1.632993973984532E-3</v>
      </c>
      <c r="AN40" s="11">
        <f t="shared" si="46"/>
        <v>1.8554689705890418E-4</v>
      </c>
      <c r="AO40" s="11">
        <f t="shared" si="46"/>
        <v>1.3890625217041021E-4</v>
      </c>
      <c r="AP40" s="11">
        <f t="shared" si="46"/>
        <v>0</v>
      </c>
      <c r="AQ40" s="11">
        <f t="shared" si="15"/>
        <v>2.9106240012527258</v>
      </c>
      <c r="AR40" s="3"/>
      <c r="AS40" s="12">
        <v>6</v>
      </c>
      <c r="AT40" s="11">
        <f t="shared" si="49"/>
        <v>1.6861463703748116</v>
      </c>
      <c r="AU40" s="11">
        <f t="shared" si="49"/>
        <v>0.1907154210376994</v>
      </c>
      <c r="AV40" s="11">
        <f t="shared" si="47"/>
        <v>0.10723421592402767</v>
      </c>
      <c r="AW40" s="11">
        <f t="shared" si="47"/>
        <v>2.4371110237026081E-2</v>
      </c>
      <c r="AX40" s="11">
        <f t="shared" si="47"/>
        <v>1.9546527404122906</v>
      </c>
      <c r="AY40" s="11">
        <f t="shared" si="47"/>
        <v>5.085432874227783E-3</v>
      </c>
      <c r="AZ40" s="11">
        <f t="shared" si="47"/>
        <v>1.2993168385157601E-2</v>
      </c>
      <c r="BA40" s="11">
        <f t="shared" si="47"/>
        <v>3.3662760424191416E-3</v>
      </c>
      <c r="BB40" s="11">
        <f t="shared" si="47"/>
        <v>7.6497780673441258E-4</v>
      </c>
      <c r="BC40" s="11">
        <f t="shared" si="47"/>
        <v>1.431716210447917E-4</v>
      </c>
      <c r="BD40" s="11">
        <f t="shared" si="47"/>
        <v>0</v>
      </c>
      <c r="BE40" s="11">
        <f t="shared" si="17"/>
        <v>3.9854728847154397</v>
      </c>
      <c r="BF40" s="11">
        <f t="shared" si="18"/>
        <v>0.10807162161777926</v>
      </c>
      <c r="BG40" s="11">
        <f t="shared" si="19"/>
        <v>0.898386006945046</v>
      </c>
      <c r="BH40" s="11">
        <f t="shared" si="20"/>
        <v>1.2818582203096398E-2</v>
      </c>
      <c r="BI40" s="11">
        <f t="shared" si="21"/>
        <v>0.88686997206490947</v>
      </c>
      <c r="BJ40" s="11">
        <f t="shared" si="22"/>
        <v>0.1003114457319942</v>
      </c>
      <c r="BK40" s="3"/>
      <c r="BL40" s="11">
        <f t="shared" si="23"/>
        <v>1.9546527404122906</v>
      </c>
      <c r="BM40" s="11">
        <f t="shared" si="24"/>
        <v>4.5347259587709354E-2</v>
      </c>
      <c r="BN40" s="11">
        <f t="shared" si="25"/>
        <v>2</v>
      </c>
      <c r="BO40" s="11"/>
      <c r="BP40" s="11">
        <f t="shared" si="26"/>
        <v>6.1886956336318313E-2</v>
      </c>
      <c r="BQ40" s="11">
        <f t="shared" si="27"/>
        <v>1.2993168385157601E-2</v>
      </c>
      <c r="BR40" s="11">
        <f t="shared" si="28"/>
        <v>1.431716210447917E-4</v>
      </c>
      <c r="BS40" s="11">
        <f t="shared" si="29"/>
        <v>0.83098612731603394</v>
      </c>
      <c r="BT40" s="11">
        <f t="shared" si="30"/>
        <v>9.3990576341445364E-2</v>
      </c>
      <c r="BU40" s="11">
        <f t="shared" si="31"/>
        <v>1</v>
      </c>
      <c r="BV40" s="11">
        <f t="shared" si="32"/>
        <v>7.5023296342520709E-2</v>
      </c>
      <c r="BW40" s="11">
        <f t="shared" si="33"/>
        <v>0.9249767036574793</v>
      </c>
      <c r="BX40" s="11">
        <f t="shared" si="34"/>
        <v>0.898386006945046</v>
      </c>
      <c r="BY40" s="11"/>
      <c r="BZ40" s="11">
        <f t="shared" si="35"/>
        <v>2.4371110237026081E-2</v>
      </c>
      <c r="CA40" s="11">
        <f t="shared" si="36"/>
        <v>7.6497780673441258E-4</v>
      </c>
      <c r="CB40" s="11">
        <f t="shared" si="37"/>
        <v>5.085432874227783E-3</v>
      </c>
      <c r="CC40" s="11">
        <f t="shared" si="38"/>
        <v>0.8712354154437284</v>
      </c>
      <c r="CD40" s="11">
        <f t="shared" si="39"/>
        <v>9.8543063638283357E-2</v>
      </c>
      <c r="CE40" s="11">
        <f t="shared" si="40"/>
        <v>1</v>
      </c>
      <c r="CF40" s="11">
        <f t="shared" si="41"/>
        <v>3.0221520917988277E-2</v>
      </c>
      <c r="CG40" s="11">
        <f t="shared" si="42"/>
        <v>0.96977847908201176</v>
      </c>
      <c r="CH40" s="11">
        <f t="shared" si="43"/>
        <v>0.898386006945046</v>
      </c>
      <c r="CI40" s="11"/>
      <c r="CJ40" s="11">
        <f t="shared" si="44"/>
        <v>1.7022215427597622</v>
      </c>
      <c r="CK40" s="11">
        <f t="shared" si="44"/>
        <v>0.19253363997972872</v>
      </c>
      <c r="CL40" s="8">
        <f t="shared" si="45"/>
        <v>-0.95336755262695649</v>
      </c>
      <c r="CM40" s="8">
        <f t="shared" si="45"/>
        <v>-0.9533675526269646</v>
      </c>
      <c r="CN40" s="9"/>
      <c r="CO40" s="9"/>
    </row>
    <row r="41" spans="1:93" x14ac:dyDescent="0.25">
      <c r="A41" s="9" t="s">
        <v>90</v>
      </c>
      <c r="B41" s="8">
        <v>57.064999999999998</v>
      </c>
      <c r="C41" s="8">
        <v>3.2000000000000001E-2</v>
      </c>
      <c r="D41" s="8">
        <v>2.5950000000000002</v>
      </c>
      <c r="E41" s="8">
        <v>0.42899999999999999</v>
      </c>
      <c r="F41" s="8">
        <v>6.6050000000000004</v>
      </c>
      <c r="G41" s="8">
        <v>0.09</v>
      </c>
      <c r="H41" s="8">
        <v>0.152</v>
      </c>
      <c r="I41" s="8">
        <v>32.985999999999997</v>
      </c>
      <c r="J41" s="8">
        <v>0.64300000000000002</v>
      </c>
      <c r="K41" s="8">
        <v>2.9000000000000001E-2</v>
      </c>
      <c r="L41" s="8">
        <v>1.9E-2</v>
      </c>
      <c r="M41" s="8">
        <v>0</v>
      </c>
      <c r="N41" s="8">
        <v>100.645</v>
      </c>
      <c r="O41" s="24">
        <f t="shared" si="0"/>
        <v>3.9833826788214561</v>
      </c>
      <c r="P41" s="24">
        <f t="shared" si="1"/>
        <v>1.2442588263214515E-2</v>
      </c>
      <c r="Q41" s="24">
        <f t="shared" si="1"/>
        <v>0.88779408433188534</v>
      </c>
      <c r="R41" s="24">
        <f t="shared" si="1"/>
        <v>9.9763327404900196E-2</v>
      </c>
      <c r="S41" s="3"/>
      <c r="T41" s="11">
        <f t="shared" si="3"/>
        <v>0.81810515873015865</v>
      </c>
      <c r="U41" s="11">
        <f t="shared" si="4"/>
        <v>9.1932233208622843E-2</v>
      </c>
      <c r="V41" s="11">
        <f t="shared" si="5"/>
        <v>5.0901675616469313E-2</v>
      </c>
      <c r="W41" s="11">
        <f t="shared" si="6"/>
        <v>1.1465885868964361E-2</v>
      </c>
      <c r="X41" s="11">
        <f t="shared" si="7"/>
        <v>0.94974103267382093</v>
      </c>
      <c r="Y41" s="11">
        <f t="shared" si="8"/>
        <v>2.1427342981276448E-3</v>
      </c>
      <c r="Z41" s="11">
        <f t="shared" si="9"/>
        <v>5.6451008025517439E-3</v>
      </c>
      <c r="AA41" s="11">
        <f t="shared" si="10"/>
        <v>1.2046676857262941E-3</v>
      </c>
      <c r="AB41" s="11">
        <f t="shared" si="11"/>
        <v>4.6790087084419324E-4</v>
      </c>
      <c r="AC41" s="11">
        <f t="shared" si="12"/>
        <v>2.2225000347265631E-4</v>
      </c>
      <c r="AD41" s="11">
        <f t="shared" si="13"/>
        <v>0</v>
      </c>
      <c r="AE41" s="3"/>
      <c r="AF41" s="11">
        <f t="shared" si="48"/>
        <v>0.81810515873015865</v>
      </c>
      <c r="AG41" s="11">
        <f t="shared" si="48"/>
        <v>9.1932233208622843E-2</v>
      </c>
      <c r="AH41" s="11">
        <f t="shared" si="46"/>
        <v>7.6352513424703977E-2</v>
      </c>
      <c r="AI41" s="11">
        <f t="shared" si="46"/>
        <v>1.1465885868964361E-2</v>
      </c>
      <c r="AJ41" s="11">
        <f t="shared" si="46"/>
        <v>1.8994820653476419</v>
      </c>
      <c r="AK41" s="11">
        <f t="shared" si="46"/>
        <v>2.1427342981276448E-3</v>
      </c>
      <c r="AL41" s="11">
        <f t="shared" si="46"/>
        <v>8.4676512038276159E-3</v>
      </c>
      <c r="AM41" s="11">
        <f t="shared" si="46"/>
        <v>1.2046676857262941E-3</v>
      </c>
      <c r="AN41" s="11">
        <f t="shared" si="46"/>
        <v>2.3395043542209662E-4</v>
      </c>
      <c r="AO41" s="11">
        <f t="shared" si="46"/>
        <v>4.4450000694531261E-4</v>
      </c>
      <c r="AP41" s="11">
        <f t="shared" si="46"/>
        <v>0</v>
      </c>
      <c r="AQ41" s="11">
        <f t="shared" si="15"/>
        <v>2.9098313602101409</v>
      </c>
      <c r="AR41" s="3"/>
      <c r="AS41" s="12">
        <v>6</v>
      </c>
      <c r="AT41" s="11">
        <f t="shared" si="49"/>
        <v>1.6869125199154023</v>
      </c>
      <c r="AU41" s="11">
        <f t="shared" si="49"/>
        <v>0.18956198176787203</v>
      </c>
      <c r="AV41" s="11">
        <f t="shared" si="47"/>
        <v>0.10495799099393854</v>
      </c>
      <c r="AW41" s="11">
        <f t="shared" si="47"/>
        <v>2.3642371910108886E-2</v>
      </c>
      <c r="AX41" s="11">
        <f t="shared" si="47"/>
        <v>1.9583424228514046</v>
      </c>
      <c r="AY41" s="11">
        <f t="shared" si="47"/>
        <v>4.4182649086019236E-3</v>
      </c>
      <c r="AZ41" s="11">
        <f t="shared" si="47"/>
        <v>1.1640057660545803E-2</v>
      </c>
      <c r="BA41" s="11">
        <f t="shared" si="47"/>
        <v>2.4839948504217701E-3</v>
      </c>
      <c r="BB41" s="11">
        <f t="shared" si="47"/>
        <v>9.6479997550868914E-4</v>
      </c>
      <c r="BC41" s="11">
        <f t="shared" si="47"/>
        <v>4.5827398765117296E-4</v>
      </c>
      <c r="BD41" s="11">
        <f t="shared" si="47"/>
        <v>0</v>
      </c>
      <c r="BE41" s="11">
        <f t="shared" si="17"/>
        <v>3.9833826788214561</v>
      </c>
      <c r="BF41" s="11">
        <f t="shared" si="18"/>
        <v>9.9830638633060242E-2</v>
      </c>
      <c r="BG41" s="11">
        <f t="shared" si="19"/>
        <v>0.89897971883027072</v>
      </c>
      <c r="BH41" s="11">
        <f t="shared" si="20"/>
        <v>1.2442588263214515E-2</v>
      </c>
      <c r="BI41" s="11">
        <f t="shared" si="21"/>
        <v>0.88779408433188534</v>
      </c>
      <c r="BJ41" s="11">
        <f t="shared" si="22"/>
        <v>9.9763327404900196E-2</v>
      </c>
      <c r="BK41" s="3"/>
      <c r="BL41" s="11">
        <f t="shared" si="23"/>
        <v>1.9583424228514046</v>
      </c>
      <c r="BM41" s="11">
        <f t="shared" si="24"/>
        <v>4.1657577148595415E-2</v>
      </c>
      <c r="BN41" s="11">
        <f t="shared" si="25"/>
        <v>2</v>
      </c>
      <c r="BO41" s="11"/>
      <c r="BP41" s="11">
        <f t="shared" si="26"/>
        <v>6.3300413845343129E-2</v>
      </c>
      <c r="BQ41" s="11">
        <f t="shared" si="27"/>
        <v>1.1640057660545803E-2</v>
      </c>
      <c r="BR41" s="11">
        <f t="shared" si="28"/>
        <v>4.5827398765117296E-4</v>
      </c>
      <c r="BS41" s="11">
        <f t="shared" si="29"/>
        <v>0.83119777580633292</v>
      </c>
      <c r="BT41" s="11">
        <f t="shared" si="30"/>
        <v>9.3403478700126996E-2</v>
      </c>
      <c r="BU41" s="11">
        <f t="shared" si="31"/>
        <v>1</v>
      </c>
      <c r="BV41" s="11">
        <f t="shared" si="32"/>
        <v>7.5398745493540115E-2</v>
      </c>
      <c r="BW41" s="11">
        <f t="shared" si="33"/>
        <v>0.92460125450645991</v>
      </c>
      <c r="BX41" s="11">
        <f t="shared" si="34"/>
        <v>0.89897971883027072</v>
      </c>
      <c r="BY41" s="11"/>
      <c r="BZ41" s="11">
        <f t="shared" si="35"/>
        <v>2.3642371910108886E-2</v>
      </c>
      <c r="CA41" s="11">
        <f t="shared" si="36"/>
        <v>9.6479997550868914E-4</v>
      </c>
      <c r="CB41" s="11">
        <f t="shared" si="37"/>
        <v>4.4182649086019236E-3</v>
      </c>
      <c r="CC41" s="11">
        <f t="shared" si="38"/>
        <v>0.87288643982207748</v>
      </c>
      <c r="CD41" s="11">
        <f t="shared" si="39"/>
        <v>9.8088123383702985E-2</v>
      </c>
      <c r="CE41" s="11">
        <f t="shared" si="40"/>
        <v>1</v>
      </c>
      <c r="CF41" s="11">
        <f t="shared" si="41"/>
        <v>2.9025436794219501E-2</v>
      </c>
      <c r="CG41" s="11">
        <f t="shared" si="42"/>
        <v>0.97097456320578046</v>
      </c>
      <c r="CH41" s="11">
        <f t="shared" si="43"/>
        <v>0.89897971883027072</v>
      </c>
      <c r="CI41" s="11"/>
      <c r="CJ41" s="11">
        <f t="shared" si="44"/>
        <v>1.7040842156284104</v>
      </c>
      <c r="CK41" s="11">
        <f t="shared" si="44"/>
        <v>0.19149160208382998</v>
      </c>
      <c r="CL41" s="8">
        <f t="shared" si="45"/>
        <v>-1.0179363488196347</v>
      </c>
      <c r="CM41" s="8">
        <f t="shared" si="45"/>
        <v>-1.0179363488195974</v>
      </c>
      <c r="CN41" s="9"/>
      <c r="CO41" s="9"/>
    </row>
    <row r="42" spans="1:93" x14ac:dyDescent="0.25">
      <c r="A42" s="9" t="s">
        <v>91</v>
      </c>
      <c r="B42" s="8">
        <v>56.411000000000001</v>
      </c>
      <c r="C42" s="8">
        <v>2.7E-2</v>
      </c>
      <c r="D42" s="8">
        <v>2.64</v>
      </c>
      <c r="E42" s="8">
        <v>0.42299999999999999</v>
      </c>
      <c r="F42" s="8">
        <v>6.617</v>
      </c>
      <c r="G42" s="8">
        <v>0.12</v>
      </c>
      <c r="H42" s="8">
        <v>0.128</v>
      </c>
      <c r="I42" s="8">
        <v>33.06</v>
      </c>
      <c r="J42" s="8">
        <v>0.66</v>
      </c>
      <c r="K42" s="8">
        <v>4.5999999999999999E-2</v>
      </c>
      <c r="L42" s="8">
        <v>0</v>
      </c>
      <c r="M42" s="8">
        <v>0</v>
      </c>
      <c r="N42" s="8">
        <v>100.13200000000001</v>
      </c>
      <c r="O42" s="24">
        <f t="shared" si="0"/>
        <v>3.9928483878177716</v>
      </c>
      <c r="P42" s="24">
        <f t="shared" si="1"/>
        <v>1.2739679463222311E-2</v>
      </c>
      <c r="Q42" s="24">
        <f t="shared" si="1"/>
        <v>0.88756516695954191</v>
      </c>
      <c r="R42" s="24">
        <f t="shared" si="1"/>
        <v>9.9695153577235823E-2</v>
      </c>
      <c r="S42" s="3"/>
      <c r="T42" s="11">
        <f t="shared" si="3"/>
        <v>0.81994047619047628</v>
      </c>
      <c r="U42" s="11">
        <f t="shared" si="4"/>
        <v>9.2099256190985204E-2</v>
      </c>
      <c r="V42" s="11">
        <f t="shared" si="5"/>
        <v>5.1784363632939881E-2</v>
      </c>
      <c r="W42" s="11">
        <f t="shared" si="6"/>
        <v>1.1769027486028738E-2</v>
      </c>
      <c r="X42" s="11">
        <f t="shared" si="7"/>
        <v>0.93885641626501215</v>
      </c>
      <c r="Y42" s="11">
        <f t="shared" si="8"/>
        <v>1.8044078300022274E-3</v>
      </c>
      <c r="Z42" s="11">
        <f t="shared" si="9"/>
        <v>5.5661483437747959E-3</v>
      </c>
      <c r="AA42" s="11">
        <f t="shared" si="10"/>
        <v>1.606223580968392E-3</v>
      </c>
      <c r="AB42" s="11">
        <f t="shared" si="11"/>
        <v>7.4218758823561674E-4</v>
      </c>
      <c r="AC42" s="11">
        <f t="shared" si="12"/>
        <v>1.8752344043005374E-4</v>
      </c>
      <c r="AD42" s="11">
        <f t="shared" si="13"/>
        <v>0</v>
      </c>
      <c r="AE42" s="3"/>
      <c r="AF42" s="11">
        <f t="shared" si="48"/>
        <v>0.81994047619047628</v>
      </c>
      <c r="AG42" s="11">
        <f t="shared" si="48"/>
        <v>9.2099256190985204E-2</v>
      </c>
      <c r="AH42" s="11">
        <f t="shared" si="46"/>
        <v>7.7676545449409828E-2</v>
      </c>
      <c r="AI42" s="11">
        <f t="shared" si="46"/>
        <v>1.1769027486028738E-2</v>
      </c>
      <c r="AJ42" s="11">
        <f t="shared" si="46"/>
        <v>1.8777128325300243</v>
      </c>
      <c r="AK42" s="11">
        <f t="shared" si="46"/>
        <v>1.8044078300022274E-3</v>
      </c>
      <c r="AL42" s="11">
        <f t="shared" si="46"/>
        <v>8.3492225156621934E-3</v>
      </c>
      <c r="AM42" s="11">
        <f t="shared" si="46"/>
        <v>1.606223580968392E-3</v>
      </c>
      <c r="AN42" s="11">
        <f t="shared" si="46"/>
        <v>3.7109379411780837E-4</v>
      </c>
      <c r="AO42" s="11">
        <f t="shared" si="46"/>
        <v>3.7504688086010748E-4</v>
      </c>
      <c r="AP42" s="11">
        <f t="shared" si="46"/>
        <v>0</v>
      </c>
      <c r="AQ42" s="11">
        <f t="shared" si="15"/>
        <v>2.8917041324485351</v>
      </c>
      <c r="AR42" s="3"/>
      <c r="AS42" s="12">
        <v>6</v>
      </c>
      <c r="AT42" s="11">
        <f t="shared" si="49"/>
        <v>1.7012953717976591</v>
      </c>
      <c r="AU42" s="11">
        <f t="shared" si="49"/>
        <v>0.1910968452633513</v>
      </c>
      <c r="AV42" s="11">
        <f t="shared" si="47"/>
        <v>0.10744743153738572</v>
      </c>
      <c r="AW42" s="11">
        <f t="shared" si="47"/>
        <v>2.441956772955892E-2</v>
      </c>
      <c r="AX42" s="11">
        <f t="shared" si="47"/>
        <v>1.9480341831583727</v>
      </c>
      <c r="AY42" s="11">
        <f t="shared" si="47"/>
        <v>3.7439677380984781E-3</v>
      </c>
      <c r="AZ42" s="11">
        <f t="shared" si="47"/>
        <v>1.1549207157085651E-2</v>
      </c>
      <c r="BA42" s="11">
        <f t="shared" si="47"/>
        <v>3.3327550276210259E-3</v>
      </c>
      <c r="BB42" s="11">
        <f t="shared" si="47"/>
        <v>1.5399658213452981E-3</v>
      </c>
      <c r="BC42" s="11">
        <f t="shared" si="47"/>
        <v>3.8909258729302146E-4</v>
      </c>
      <c r="BD42" s="11">
        <f t="shared" si="47"/>
        <v>0</v>
      </c>
      <c r="BE42" s="11">
        <f t="shared" si="17"/>
        <v>3.9928483878177716</v>
      </c>
      <c r="BF42" s="11">
        <f t="shared" si="18"/>
        <v>9.705490242240121E-2</v>
      </c>
      <c r="BG42" s="11">
        <f t="shared" si="19"/>
        <v>0.89901837286134312</v>
      </c>
      <c r="BH42" s="11">
        <f t="shared" si="20"/>
        <v>1.2739679463222311E-2</v>
      </c>
      <c r="BI42" s="11">
        <f t="shared" si="21"/>
        <v>0.88756516695954191</v>
      </c>
      <c r="BJ42" s="11">
        <f t="shared" si="22"/>
        <v>9.9695153577235823E-2</v>
      </c>
      <c r="BK42" s="3"/>
      <c r="BL42" s="11">
        <f t="shared" si="23"/>
        <v>1.9480341831583727</v>
      </c>
      <c r="BM42" s="11">
        <f t="shared" si="24"/>
        <v>5.1965816841627266E-2</v>
      </c>
      <c r="BN42" s="11">
        <f t="shared" si="25"/>
        <v>2</v>
      </c>
      <c r="BO42" s="11"/>
      <c r="BP42" s="11">
        <f t="shared" si="26"/>
        <v>5.5481614695758449E-2</v>
      </c>
      <c r="BQ42" s="11">
        <f t="shared" si="27"/>
        <v>1.1549207157085651E-2</v>
      </c>
      <c r="BR42" s="11">
        <f t="shared" si="28"/>
        <v>3.8909258729302146E-4</v>
      </c>
      <c r="BS42" s="11">
        <f t="shared" si="29"/>
        <v>0.83840663108292002</v>
      </c>
      <c r="BT42" s="11">
        <f t="shared" si="30"/>
        <v>9.4173454476942808E-2</v>
      </c>
      <c r="BU42" s="11">
        <f t="shared" si="31"/>
        <v>1</v>
      </c>
      <c r="BV42" s="11">
        <f t="shared" si="32"/>
        <v>6.7419914440137133E-2</v>
      </c>
      <c r="BW42" s="11">
        <f t="shared" si="33"/>
        <v>0.93258008555986283</v>
      </c>
      <c r="BX42" s="11">
        <f t="shared" si="34"/>
        <v>0.89901837286134312</v>
      </c>
      <c r="BY42" s="11"/>
      <c r="BZ42" s="11">
        <f t="shared" si="35"/>
        <v>2.441956772955892E-2</v>
      </c>
      <c r="CA42" s="11">
        <f t="shared" si="36"/>
        <v>1.5399658213452981E-3</v>
      </c>
      <c r="CB42" s="11">
        <f t="shared" si="37"/>
        <v>3.7439677380984781E-3</v>
      </c>
      <c r="CC42" s="11">
        <f t="shared" si="38"/>
        <v>0.87231437946421908</v>
      </c>
      <c r="CD42" s="11">
        <f t="shared" si="39"/>
        <v>9.7982119246778243E-2</v>
      </c>
      <c r="CE42" s="11">
        <f t="shared" si="40"/>
        <v>1</v>
      </c>
      <c r="CF42" s="11">
        <f t="shared" si="41"/>
        <v>2.9703501289002697E-2</v>
      </c>
      <c r="CG42" s="11">
        <f t="shared" si="42"/>
        <v>0.97029649871099732</v>
      </c>
      <c r="CH42" s="11">
        <f t="shared" si="43"/>
        <v>0.89901837286134312</v>
      </c>
      <c r="CI42" s="11"/>
      <c r="CJ42" s="11">
        <f t="shared" si="44"/>
        <v>1.7107210105471391</v>
      </c>
      <c r="CK42" s="11">
        <f t="shared" si="44"/>
        <v>0.19215557372372105</v>
      </c>
      <c r="CL42" s="8">
        <f t="shared" si="45"/>
        <v>-0.554027178685643</v>
      </c>
      <c r="CM42" s="8">
        <f t="shared" si="45"/>
        <v>-0.55402717868561002</v>
      </c>
      <c r="CN42" s="9"/>
      <c r="CO42" s="9"/>
    </row>
    <row r="43" spans="1:93" x14ac:dyDescent="0.25">
      <c r="A43" s="9" t="s">
        <v>92</v>
      </c>
      <c r="B43" s="8">
        <v>56.994999999999997</v>
      </c>
      <c r="C43" s="8">
        <v>3.6999999999999998E-2</v>
      </c>
      <c r="D43" s="8">
        <v>2.6240000000000001</v>
      </c>
      <c r="E43" s="8">
        <v>0.44400000000000001</v>
      </c>
      <c r="F43" s="8">
        <v>6.476</v>
      </c>
      <c r="G43" s="8">
        <v>0.124</v>
      </c>
      <c r="H43" s="8">
        <v>0.121</v>
      </c>
      <c r="I43" s="8">
        <v>33.253999999999998</v>
      </c>
      <c r="J43" s="8">
        <v>0.65700000000000003</v>
      </c>
      <c r="K43" s="8">
        <v>2.5000000000000001E-2</v>
      </c>
      <c r="L43" s="8">
        <v>7.0000000000000001E-3</v>
      </c>
      <c r="M43" s="8">
        <v>0</v>
      </c>
      <c r="N43" s="8">
        <v>100.764</v>
      </c>
      <c r="O43" s="24">
        <f t="shared" si="0"/>
        <v>3.9876062359331494</v>
      </c>
      <c r="P43" s="24">
        <f t="shared" si="1"/>
        <v>1.2643511918881986E-2</v>
      </c>
      <c r="Q43" s="24">
        <f t="shared" si="1"/>
        <v>0.89008007699624148</v>
      </c>
      <c r="R43" s="24">
        <f t="shared" si="1"/>
        <v>9.7276411084876543E-2</v>
      </c>
      <c r="S43" s="3"/>
      <c r="T43" s="11">
        <f t="shared" si="3"/>
        <v>0.82475198412698403</v>
      </c>
      <c r="U43" s="11">
        <f t="shared" si="4"/>
        <v>9.0136736148227328E-2</v>
      </c>
      <c r="V43" s="11">
        <f t="shared" si="5"/>
        <v>5.1470519004861458E-2</v>
      </c>
      <c r="W43" s="11">
        <f t="shared" si="6"/>
        <v>1.171553190654679E-2</v>
      </c>
      <c r="X43" s="11">
        <f t="shared" si="7"/>
        <v>0.94857601256890256</v>
      </c>
      <c r="Y43" s="11">
        <f t="shared" si="8"/>
        <v>1.7057292767989805E-3</v>
      </c>
      <c r="Z43" s="11">
        <f t="shared" si="9"/>
        <v>5.8424819494941127E-3</v>
      </c>
      <c r="AA43" s="11">
        <f t="shared" si="10"/>
        <v>1.6597643670006718E-3</v>
      </c>
      <c r="AB43" s="11">
        <f t="shared" si="11"/>
        <v>4.0336281969327001E-4</v>
      </c>
      <c r="AC43" s="11">
        <f t="shared" si="12"/>
        <v>2.5697656651525882E-4</v>
      </c>
      <c r="AD43" s="11">
        <f t="shared" si="13"/>
        <v>0</v>
      </c>
      <c r="AE43" s="3"/>
      <c r="AF43" s="11">
        <f t="shared" si="48"/>
        <v>0.82475198412698403</v>
      </c>
      <c r="AG43" s="11">
        <f t="shared" si="48"/>
        <v>9.0136736148227328E-2</v>
      </c>
      <c r="AH43" s="11">
        <f t="shared" si="46"/>
        <v>7.7205778507292183E-2</v>
      </c>
      <c r="AI43" s="11">
        <f t="shared" si="46"/>
        <v>1.171553190654679E-2</v>
      </c>
      <c r="AJ43" s="11">
        <f t="shared" si="46"/>
        <v>1.8971520251378051</v>
      </c>
      <c r="AK43" s="11">
        <f t="shared" si="46"/>
        <v>1.7057292767989805E-3</v>
      </c>
      <c r="AL43" s="11">
        <f t="shared" si="46"/>
        <v>8.7637229242411695E-3</v>
      </c>
      <c r="AM43" s="11">
        <f t="shared" si="46"/>
        <v>1.6597643670006718E-3</v>
      </c>
      <c r="AN43" s="11">
        <f t="shared" si="46"/>
        <v>2.0168140984663501E-4</v>
      </c>
      <c r="AO43" s="11">
        <f t="shared" si="46"/>
        <v>5.1395313303051764E-4</v>
      </c>
      <c r="AP43" s="11">
        <f t="shared" si="46"/>
        <v>0</v>
      </c>
      <c r="AQ43" s="11">
        <f t="shared" si="15"/>
        <v>2.913806906937773</v>
      </c>
      <c r="AR43" s="3"/>
      <c r="AS43" s="12">
        <v>6</v>
      </c>
      <c r="AT43" s="11">
        <f t="shared" si="49"/>
        <v>1.6982978154727755</v>
      </c>
      <c r="AU43" s="11">
        <f t="shared" si="49"/>
        <v>0.18560612770931073</v>
      </c>
      <c r="AV43" s="11">
        <f t="shared" si="47"/>
        <v>0.1059861287629805</v>
      </c>
      <c r="AW43" s="11">
        <f t="shared" si="47"/>
        <v>2.4124176269852571E-2</v>
      </c>
      <c r="AX43" s="11">
        <f t="shared" si="47"/>
        <v>1.9532715300598886</v>
      </c>
      <c r="AY43" s="11">
        <f t="shared" si="47"/>
        <v>3.5123726409000671E-3</v>
      </c>
      <c r="AZ43" s="11">
        <f t="shared" si="47"/>
        <v>1.2030615897539057E-2</v>
      </c>
      <c r="BA43" s="11">
        <f t="shared" si="47"/>
        <v>3.4177234525364876E-3</v>
      </c>
      <c r="BB43" s="11">
        <f t="shared" si="47"/>
        <v>8.3058932710921229E-4</v>
      </c>
      <c r="BC43" s="11">
        <f t="shared" si="47"/>
        <v>5.2915634025727171E-4</v>
      </c>
      <c r="BD43" s="11">
        <f t="shared" si="47"/>
        <v>0</v>
      </c>
      <c r="BE43" s="11">
        <f t="shared" si="17"/>
        <v>3.9876062359331494</v>
      </c>
      <c r="BF43" s="11">
        <f t="shared" si="18"/>
        <v>0.10193990634249116</v>
      </c>
      <c r="BG43" s="11">
        <f t="shared" si="19"/>
        <v>0.90147792387131742</v>
      </c>
      <c r="BH43" s="11">
        <f t="shared" si="20"/>
        <v>1.2643511918881986E-2</v>
      </c>
      <c r="BI43" s="11">
        <f t="shared" si="21"/>
        <v>0.89008007699624148</v>
      </c>
      <c r="BJ43" s="11">
        <f t="shared" si="22"/>
        <v>9.7276411084876543E-2</v>
      </c>
      <c r="BK43" s="3"/>
      <c r="BL43" s="11">
        <f t="shared" si="23"/>
        <v>1.9532715300598886</v>
      </c>
      <c r="BM43" s="11">
        <f t="shared" si="24"/>
        <v>4.6728469940111372E-2</v>
      </c>
      <c r="BN43" s="11">
        <f t="shared" si="25"/>
        <v>2</v>
      </c>
      <c r="BO43" s="11"/>
      <c r="BP43" s="11">
        <f t="shared" si="26"/>
        <v>5.9257658822869125E-2</v>
      </c>
      <c r="BQ43" s="11">
        <f t="shared" si="27"/>
        <v>1.2030615897539057E-2</v>
      </c>
      <c r="BR43" s="11">
        <f t="shared" si="28"/>
        <v>5.2915634025727171E-4</v>
      </c>
      <c r="BS43" s="11">
        <f t="shared" si="29"/>
        <v>0.83673609522097736</v>
      </c>
      <c r="BT43" s="11">
        <f t="shared" si="30"/>
        <v>9.1446473718357235E-2</v>
      </c>
      <c r="BU43" s="11">
        <f t="shared" si="31"/>
        <v>1</v>
      </c>
      <c r="BV43" s="11">
        <f t="shared" si="32"/>
        <v>7.1817431060665446E-2</v>
      </c>
      <c r="BW43" s="11">
        <f t="shared" si="33"/>
        <v>0.9281825689393346</v>
      </c>
      <c r="BX43" s="11">
        <f t="shared" si="34"/>
        <v>0.90147792387131753</v>
      </c>
      <c r="BY43" s="11"/>
      <c r="BZ43" s="11">
        <f t="shared" si="35"/>
        <v>2.4124176269852571E-2</v>
      </c>
      <c r="CA43" s="11">
        <f t="shared" si="36"/>
        <v>8.3058932710921229E-4</v>
      </c>
      <c r="CB43" s="11">
        <f t="shared" si="37"/>
        <v>3.5123726409000671E-3</v>
      </c>
      <c r="CC43" s="11">
        <f t="shared" si="38"/>
        <v>0.87581542719409189</v>
      </c>
      <c r="CD43" s="11">
        <f t="shared" si="39"/>
        <v>9.5717434568046267E-2</v>
      </c>
      <c r="CE43" s="11">
        <f t="shared" si="40"/>
        <v>1</v>
      </c>
      <c r="CF43" s="11">
        <f t="shared" si="41"/>
        <v>2.8467138237861851E-2</v>
      </c>
      <c r="CG43" s="11">
        <f t="shared" si="42"/>
        <v>0.97153286176213816</v>
      </c>
      <c r="CH43" s="11">
        <f t="shared" si="43"/>
        <v>0.90147792387131742</v>
      </c>
      <c r="CI43" s="11"/>
      <c r="CJ43" s="11">
        <f t="shared" si="44"/>
        <v>1.7125515224150694</v>
      </c>
      <c r="CK43" s="11">
        <f t="shared" si="44"/>
        <v>0.1871639082864035</v>
      </c>
      <c r="CL43" s="8">
        <f t="shared" si="45"/>
        <v>-0.83929372177434691</v>
      </c>
      <c r="CM43" s="8">
        <f t="shared" si="45"/>
        <v>-0.83929372177437356</v>
      </c>
      <c r="CN43" s="9"/>
      <c r="CO43" s="9"/>
    </row>
    <row r="44" spans="1:93" x14ac:dyDescent="0.25">
      <c r="A44" s="9" t="s">
        <v>93</v>
      </c>
      <c r="B44" s="8">
        <v>56.661999999999999</v>
      </c>
      <c r="C44" s="8">
        <v>4.1000000000000002E-2</v>
      </c>
      <c r="D44" s="8">
        <v>2.6389999999999998</v>
      </c>
      <c r="E44" s="8">
        <v>0.39800000000000002</v>
      </c>
      <c r="F44" s="8">
        <v>6.7560000000000002</v>
      </c>
      <c r="G44" s="8">
        <v>0.13</v>
      </c>
      <c r="H44" s="8">
        <v>0.15</v>
      </c>
      <c r="I44" s="8">
        <v>33.402000000000001</v>
      </c>
      <c r="J44" s="8">
        <v>0.66200000000000003</v>
      </c>
      <c r="K44" s="8">
        <v>0</v>
      </c>
      <c r="L44" s="8">
        <v>0</v>
      </c>
      <c r="M44" s="8">
        <v>0</v>
      </c>
      <c r="N44" s="8">
        <v>100.84</v>
      </c>
      <c r="O44" s="24">
        <f t="shared" si="0"/>
        <v>3.9964245495349155</v>
      </c>
      <c r="P44" s="24">
        <f t="shared" si="1"/>
        <v>1.2635321452359774E-2</v>
      </c>
      <c r="Q44" s="24">
        <f t="shared" si="1"/>
        <v>0.88671409592085937</v>
      </c>
      <c r="R44" s="24">
        <f t="shared" si="1"/>
        <v>0.10065058262678071</v>
      </c>
      <c r="S44" s="3"/>
      <c r="T44" s="11">
        <f t="shared" si="3"/>
        <v>0.82842261904761905</v>
      </c>
      <c r="U44" s="11">
        <f t="shared" si="4"/>
        <v>9.4033939070016032E-2</v>
      </c>
      <c r="V44" s="11">
        <f t="shared" si="5"/>
        <v>5.1764748343684969E-2</v>
      </c>
      <c r="W44" s="11">
        <f t="shared" si="6"/>
        <v>1.180469120568337E-2</v>
      </c>
      <c r="X44" s="11">
        <f t="shared" si="7"/>
        <v>0.94303384549836233</v>
      </c>
      <c r="Y44" s="11">
        <f t="shared" si="8"/>
        <v>2.1145404257838602E-3</v>
      </c>
      <c r="Z44" s="11">
        <f t="shared" si="9"/>
        <v>5.237179765537516E-3</v>
      </c>
      <c r="AA44" s="11">
        <f t="shared" si="10"/>
        <v>1.7400755460490916E-3</v>
      </c>
      <c r="AB44" s="11">
        <f t="shared" si="11"/>
        <v>0</v>
      </c>
      <c r="AC44" s="11">
        <f t="shared" si="12"/>
        <v>2.8475781694934092E-4</v>
      </c>
      <c r="AD44" s="11">
        <f t="shared" si="13"/>
        <v>0</v>
      </c>
      <c r="AE44" s="3"/>
      <c r="AF44" s="11">
        <f t="shared" si="48"/>
        <v>0.82842261904761905</v>
      </c>
      <c r="AG44" s="11">
        <f t="shared" si="48"/>
        <v>9.4033939070016032E-2</v>
      </c>
      <c r="AH44" s="11">
        <f t="shared" si="46"/>
        <v>7.7647122515527453E-2</v>
      </c>
      <c r="AI44" s="11">
        <f t="shared" si="46"/>
        <v>1.180469120568337E-2</v>
      </c>
      <c r="AJ44" s="11">
        <f t="shared" si="46"/>
        <v>1.8860676909967247</v>
      </c>
      <c r="AK44" s="11">
        <f t="shared" si="46"/>
        <v>2.1145404257838602E-3</v>
      </c>
      <c r="AL44" s="11">
        <f t="shared" si="46"/>
        <v>7.8557696483062735E-3</v>
      </c>
      <c r="AM44" s="11">
        <f t="shared" si="46"/>
        <v>1.7400755460490916E-3</v>
      </c>
      <c r="AN44" s="11">
        <f t="shared" si="46"/>
        <v>0</v>
      </c>
      <c r="AO44" s="11">
        <f t="shared" si="46"/>
        <v>5.6951563389868185E-4</v>
      </c>
      <c r="AP44" s="11">
        <f t="shared" si="46"/>
        <v>0</v>
      </c>
      <c r="AQ44" s="11">
        <f t="shared" si="15"/>
        <v>2.9102559640896084</v>
      </c>
      <c r="AR44" s="3"/>
      <c r="AS44" s="12">
        <v>6</v>
      </c>
      <c r="AT44" s="11">
        <f t="shared" si="49"/>
        <v>1.7079376438424743</v>
      </c>
      <c r="AU44" s="11">
        <f t="shared" si="49"/>
        <v>0.19386735784822676</v>
      </c>
      <c r="AV44" s="11">
        <f t="shared" si="47"/>
        <v>0.10672205259418432</v>
      </c>
      <c r="AW44" s="11">
        <f t="shared" si="47"/>
        <v>2.4337428771924813E-2</v>
      </c>
      <c r="AX44" s="11">
        <f t="shared" si="47"/>
        <v>1.9442286667592772</v>
      </c>
      <c r="AY44" s="11">
        <f t="shared" si="47"/>
        <v>4.3594937047649034E-3</v>
      </c>
      <c r="AZ44" s="11">
        <f t="shared" si="47"/>
        <v>1.0797359057403364E-2</v>
      </c>
      <c r="BA44" s="11">
        <f t="shared" si="47"/>
        <v>3.5874690766454801E-3</v>
      </c>
      <c r="BB44" s="11">
        <f t="shared" si="47"/>
        <v>0</v>
      </c>
      <c r="BC44" s="11">
        <f t="shared" si="47"/>
        <v>5.8707788001407504E-4</v>
      </c>
      <c r="BD44" s="11">
        <f t="shared" si="47"/>
        <v>0</v>
      </c>
      <c r="BE44" s="11">
        <f t="shared" si="17"/>
        <v>3.9964245495349155</v>
      </c>
      <c r="BF44" s="11">
        <f t="shared" si="18"/>
        <v>9.1877238880454279E-2</v>
      </c>
      <c r="BG44" s="11">
        <f t="shared" si="19"/>
        <v>0.89806139027088527</v>
      </c>
      <c r="BH44" s="11">
        <f t="shared" si="20"/>
        <v>1.2635321452359774E-2</v>
      </c>
      <c r="BI44" s="11">
        <f t="shared" si="21"/>
        <v>0.88671409592085937</v>
      </c>
      <c r="BJ44" s="11">
        <f t="shared" si="22"/>
        <v>0.10065058262678071</v>
      </c>
      <c r="BK44" s="3"/>
      <c r="BL44" s="11">
        <f t="shared" si="23"/>
        <v>1.9442286667592772</v>
      </c>
      <c r="BM44" s="11">
        <f t="shared" si="24"/>
        <v>5.5771333240722809E-2</v>
      </c>
      <c r="BN44" s="11">
        <f t="shared" si="25"/>
        <v>2</v>
      </c>
      <c r="BO44" s="11"/>
      <c r="BP44" s="11">
        <f t="shared" si="26"/>
        <v>5.0950719353461515E-2</v>
      </c>
      <c r="BQ44" s="11">
        <f t="shared" si="27"/>
        <v>1.0797359057403364E-2</v>
      </c>
      <c r="BR44" s="11">
        <f t="shared" si="28"/>
        <v>5.8707788001407504E-4</v>
      </c>
      <c r="BS44" s="11">
        <f t="shared" si="29"/>
        <v>0.84208059314954564</v>
      </c>
      <c r="BT44" s="11">
        <f t="shared" si="30"/>
        <v>9.5584250559575423E-2</v>
      </c>
      <c r="BU44" s="11">
        <f t="shared" si="31"/>
        <v>1</v>
      </c>
      <c r="BV44" s="11">
        <f t="shared" si="32"/>
        <v>6.2335156290878956E-2</v>
      </c>
      <c r="BW44" s="11">
        <f t="shared" si="33"/>
        <v>0.93766484370912107</v>
      </c>
      <c r="BX44" s="11">
        <f t="shared" si="34"/>
        <v>0.89806139027088527</v>
      </c>
      <c r="BY44" s="11"/>
      <c r="BZ44" s="11">
        <f t="shared" si="35"/>
        <v>2.4337428771924813E-2</v>
      </c>
      <c r="CA44" s="11">
        <f t="shared" si="36"/>
        <v>0</v>
      </c>
      <c r="CB44" s="11">
        <f t="shared" si="37"/>
        <v>4.3594937047649034E-3</v>
      </c>
      <c r="CC44" s="11">
        <f t="shared" si="38"/>
        <v>0.87228979217497349</v>
      </c>
      <c r="CD44" s="11">
        <f t="shared" si="39"/>
        <v>9.9013285348336755E-2</v>
      </c>
      <c r="CE44" s="11">
        <f t="shared" si="40"/>
        <v>1</v>
      </c>
      <c r="CF44" s="11">
        <f t="shared" si="41"/>
        <v>2.8696922476689715E-2</v>
      </c>
      <c r="CG44" s="11">
        <f t="shared" si="42"/>
        <v>0.97130307752331024</v>
      </c>
      <c r="CH44" s="11">
        <f t="shared" si="43"/>
        <v>0.89806139027088527</v>
      </c>
      <c r="CI44" s="11"/>
      <c r="CJ44" s="11">
        <f t="shared" si="44"/>
        <v>1.7143703853245191</v>
      </c>
      <c r="CK44" s="11">
        <f t="shared" si="44"/>
        <v>0.19459753590791218</v>
      </c>
      <c r="CL44" s="8">
        <f t="shared" si="45"/>
        <v>-0.37663795895807128</v>
      </c>
      <c r="CM44" s="8">
        <f t="shared" si="45"/>
        <v>-0.37663795895802987</v>
      </c>
      <c r="CN44" s="9"/>
      <c r="CO44" s="9"/>
    </row>
    <row r="45" spans="1:93" x14ac:dyDescent="0.25">
      <c r="A45" s="9" t="s">
        <v>94</v>
      </c>
      <c r="B45" s="8">
        <v>57.095999999999997</v>
      </c>
      <c r="C45" s="8">
        <v>8.9999999999999993E-3</v>
      </c>
      <c r="D45" s="8">
        <v>2.7280000000000002</v>
      </c>
      <c r="E45" s="8">
        <v>0.49</v>
      </c>
      <c r="F45" s="8">
        <v>5.7759999999999998</v>
      </c>
      <c r="G45" s="8">
        <v>8.4000000000000005E-2</v>
      </c>
      <c r="H45" s="8">
        <v>0.127</v>
      </c>
      <c r="I45" s="8">
        <v>33.61</v>
      </c>
      <c r="J45" s="8">
        <v>0.63100000000000001</v>
      </c>
      <c r="K45" s="8">
        <v>0</v>
      </c>
      <c r="L45" s="8">
        <v>1.4E-2</v>
      </c>
      <c r="M45" s="8">
        <v>0</v>
      </c>
      <c r="N45" s="8">
        <v>100.565</v>
      </c>
      <c r="O45" s="24">
        <f t="shared" si="0"/>
        <v>3.9848030343317888</v>
      </c>
      <c r="P45" s="24">
        <f t="shared" si="1"/>
        <v>1.2161235864052202E-2</v>
      </c>
      <c r="Q45" s="24">
        <f t="shared" si="1"/>
        <v>0.90094794659339072</v>
      </c>
      <c r="R45" s="24">
        <f t="shared" si="1"/>
        <v>8.6890817542557064E-2</v>
      </c>
      <c r="S45" s="3"/>
      <c r="T45" s="11">
        <f t="shared" si="3"/>
        <v>0.83358134920634919</v>
      </c>
      <c r="U45" s="11">
        <f t="shared" si="4"/>
        <v>8.0393728843755563E-2</v>
      </c>
      <c r="V45" s="11">
        <f t="shared" si="5"/>
        <v>5.3510509087371212E-2</v>
      </c>
      <c r="W45" s="11">
        <f t="shared" si="6"/>
        <v>1.1251903551036566E-2</v>
      </c>
      <c r="X45" s="11">
        <f t="shared" si="7"/>
        <v>0.95025697014885624</v>
      </c>
      <c r="Y45" s="11">
        <f t="shared" si="8"/>
        <v>1.7903108938303351E-3</v>
      </c>
      <c r="Z45" s="11">
        <f t="shared" si="9"/>
        <v>6.4477841334507095E-3</v>
      </c>
      <c r="AA45" s="11">
        <f t="shared" si="10"/>
        <v>1.1243565066778745E-3</v>
      </c>
      <c r="AB45" s="11">
        <f t="shared" si="11"/>
        <v>0</v>
      </c>
      <c r="AC45" s="11">
        <f t="shared" si="12"/>
        <v>6.2507813476684576E-5</v>
      </c>
      <c r="AD45" s="11">
        <f t="shared" si="13"/>
        <v>0</v>
      </c>
      <c r="AE45" s="3"/>
      <c r="AF45" s="11">
        <f t="shared" si="48"/>
        <v>0.83358134920634919</v>
      </c>
      <c r="AG45" s="11">
        <f t="shared" si="48"/>
        <v>8.0393728843755563E-2</v>
      </c>
      <c r="AH45" s="11">
        <f t="shared" si="46"/>
        <v>8.0265763631056822E-2</v>
      </c>
      <c r="AI45" s="11">
        <f t="shared" si="46"/>
        <v>1.1251903551036566E-2</v>
      </c>
      <c r="AJ45" s="11">
        <f t="shared" si="46"/>
        <v>1.9005139402977125</v>
      </c>
      <c r="AK45" s="11">
        <f t="shared" si="46"/>
        <v>1.7903108938303351E-3</v>
      </c>
      <c r="AL45" s="11">
        <f t="shared" si="46"/>
        <v>9.6716762001760638E-3</v>
      </c>
      <c r="AM45" s="11">
        <f t="shared" si="46"/>
        <v>1.1243565066778745E-3</v>
      </c>
      <c r="AN45" s="11">
        <f t="shared" si="46"/>
        <v>0</v>
      </c>
      <c r="AO45" s="11">
        <f t="shared" si="46"/>
        <v>1.2501562695336915E-4</v>
      </c>
      <c r="AP45" s="11">
        <f t="shared" si="46"/>
        <v>0</v>
      </c>
      <c r="AQ45" s="11">
        <f t="shared" si="15"/>
        <v>2.9187180447575485</v>
      </c>
      <c r="AR45" s="3"/>
      <c r="AS45" s="12">
        <v>6</v>
      </c>
      <c r="AT45" s="11">
        <f t="shared" si="49"/>
        <v>1.7135906992528829</v>
      </c>
      <c r="AU45" s="11">
        <f t="shared" si="49"/>
        <v>0.16526514917359966</v>
      </c>
      <c r="AV45" s="11">
        <f t="shared" si="47"/>
        <v>0.11000139431107581</v>
      </c>
      <c r="AW45" s="11">
        <f t="shared" si="47"/>
        <v>2.3130504649971226E-2</v>
      </c>
      <c r="AX45" s="11">
        <f t="shared" si="47"/>
        <v>1.9534404260575817</v>
      </c>
      <c r="AY45" s="11">
        <f t="shared" si="47"/>
        <v>3.6803367773999267E-3</v>
      </c>
      <c r="AZ45" s="11">
        <f t="shared" si="47"/>
        <v>1.3254690657835664E-2</v>
      </c>
      <c r="BA45" s="11">
        <f t="shared" si="47"/>
        <v>2.3113363252693477E-3</v>
      </c>
      <c r="BB45" s="11">
        <f t="shared" si="47"/>
        <v>0</v>
      </c>
      <c r="BC45" s="11">
        <f t="shared" si="47"/>
        <v>1.2849712617282353E-4</v>
      </c>
      <c r="BD45" s="11">
        <f t="shared" si="47"/>
        <v>0</v>
      </c>
      <c r="BE45" s="11">
        <f t="shared" si="17"/>
        <v>3.9848030343317888</v>
      </c>
      <c r="BF45" s="11">
        <f t="shared" si="18"/>
        <v>0.10753781982592467</v>
      </c>
      <c r="BG45" s="11">
        <f t="shared" si="19"/>
        <v>0.91203947375100269</v>
      </c>
      <c r="BH45" s="11">
        <f t="shared" si="20"/>
        <v>1.2161235864052202E-2</v>
      </c>
      <c r="BI45" s="11">
        <f t="shared" si="21"/>
        <v>0.90094794659339072</v>
      </c>
      <c r="BJ45" s="11">
        <f t="shared" si="22"/>
        <v>8.6890817542557064E-2</v>
      </c>
      <c r="BK45" s="3"/>
      <c r="BL45" s="11">
        <f t="shared" si="23"/>
        <v>1.9534404260575817</v>
      </c>
      <c r="BM45" s="11">
        <f t="shared" si="24"/>
        <v>4.6559573942418275E-2</v>
      </c>
      <c r="BN45" s="11">
        <f t="shared" si="25"/>
        <v>2</v>
      </c>
      <c r="BO45" s="11"/>
      <c r="BP45" s="11">
        <f t="shared" si="26"/>
        <v>6.3441820368657531E-2</v>
      </c>
      <c r="BQ45" s="11">
        <f t="shared" si="27"/>
        <v>1.3254690657835664E-2</v>
      </c>
      <c r="BR45" s="11">
        <f t="shared" si="28"/>
        <v>1.2849712617282353E-4</v>
      </c>
      <c r="BS45" s="11">
        <f t="shared" si="29"/>
        <v>0.84197203374452867</v>
      </c>
      <c r="BT45" s="11">
        <f t="shared" si="30"/>
        <v>8.1202958102805312E-2</v>
      </c>
      <c r="BU45" s="11">
        <f t="shared" si="31"/>
        <v>1</v>
      </c>
      <c r="BV45" s="11">
        <f t="shared" si="32"/>
        <v>7.6825008152666019E-2</v>
      </c>
      <c r="BW45" s="11">
        <f t="shared" si="33"/>
        <v>0.92317499184733398</v>
      </c>
      <c r="BX45" s="11">
        <f t="shared" si="34"/>
        <v>0.91203947375100269</v>
      </c>
      <c r="BY45" s="11"/>
      <c r="BZ45" s="11">
        <f t="shared" si="35"/>
        <v>2.3130504649971226E-2</v>
      </c>
      <c r="CA45" s="11">
        <f t="shared" si="36"/>
        <v>0</v>
      </c>
      <c r="CB45" s="11">
        <f t="shared" si="37"/>
        <v>3.6803367773999267E-3</v>
      </c>
      <c r="CC45" s="11">
        <f t="shared" si="38"/>
        <v>0.88758692804476158</v>
      </c>
      <c r="CD45" s="11">
        <f t="shared" si="39"/>
        <v>8.5602230527867307E-2</v>
      </c>
      <c r="CE45" s="11">
        <f t="shared" si="40"/>
        <v>1</v>
      </c>
      <c r="CF45" s="11">
        <f t="shared" si="41"/>
        <v>2.6810841427371154E-2</v>
      </c>
      <c r="CG45" s="11">
        <f t="shared" si="42"/>
        <v>0.97318915857262889</v>
      </c>
      <c r="CH45" s="11">
        <f t="shared" si="43"/>
        <v>0.91203947375100269</v>
      </c>
      <c r="CI45" s="11"/>
      <c r="CJ45" s="11">
        <f t="shared" si="44"/>
        <v>1.7295589617892904</v>
      </c>
      <c r="CK45" s="11">
        <f t="shared" si="44"/>
        <v>0.16680518863067262</v>
      </c>
      <c r="CL45" s="8">
        <f t="shared" si="45"/>
        <v>-0.93185978094824906</v>
      </c>
      <c r="CM45" s="8">
        <f t="shared" si="45"/>
        <v>-0.93185978094828115</v>
      </c>
      <c r="CN45" s="9"/>
      <c r="CO45" s="9"/>
    </row>
    <row r="46" spans="1:93" x14ac:dyDescent="0.25">
      <c r="A46" s="9" t="s">
        <v>95</v>
      </c>
      <c r="B46" s="8">
        <v>56.828000000000003</v>
      </c>
      <c r="C46" s="8">
        <v>7.0000000000000001E-3</v>
      </c>
      <c r="D46" s="8">
        <v>2.7360000000000002</v>
      </c>
      <c r="E46" s="8">
        <v>0.49399999999999999</v>
      </c>
      <c r="F46" s="8">
        <v>5.9610000000000003</v>
      </c>
      <c r="G46" s="8">
        <v>0.10100000000000001</v>
      </c>
      <c r="H46" s="8">
        <v>0.113</v>
      </c>
      <c r="I46" s="8">
        <v>33.707999999999998</v>
      </c>
      <c r="J46" s="8">
        <v>0.67800000000000005</v>
      </c>
      <c r="K46" s="8">
        <v>3.6999999999999998E-2</v>
      </c>
      <c r="L46" s="8">
        <v>0</v>
      </c>
      <c r="M46" s="8">
        <v>0</v>
      </c>
      <c r="N46" s="8">
        <v>100.663</v>
      </c>
      <c r="O46" s="24">
        <f t="shared" si="0"/>
        <v>3.9927058260120321</v>
      </c>
      <c r="P46" s="24">
        <f t="shared" si="1"/>
        <v>1.2985053253460877E-2</v>
      </c>
      <c r="Q46" s="24">
        <f t="shared" si="1"/>
        <v>0.89790390729946878</v>
      </c>
      <c r="R46" s="24">
        <f t="shared" si="1"/>
        <v>8.9111039447070411E-2</v>
      </c>
      <c r="S46" s="3"/>
      <c r="T46" s="11">
        <f t="shared" si="3"/>
        <v>0.83601190476190468</v>
      </c>
      <c r="U46" s="11">
        <f t="shared" si="4"/>
        <v>8.2968666488508813E-2</v>
      </c>
      <c r="V46" s="11">
        <f t="shared" si="5"/>
        <v>5.366743140141042E-2</v>
      </c>
      <c r="W46" s="11">
        <f t="shared" si="6"/>
        <v>1.2090000962920431E-2</v>
      </c>
      <c r="X46" s="11">
        <f t="shared" si="7"/>
        <v>0.94579660746145455</v>
      </c>
      <c r="Y46" s="11">
        <f t="shared" si="8"/>
        <v>1.5929537874238414E-3</v>
      </c>
      <c r="Z46" s="11">
        <f t="shared" si="9"/>
        <v>6.5004191059686751E-3</v>
      </c>
      <c r="AA46" s="11">
        <f t="shared" si="10"/>
        <v>1.3519048473150635E-3</v>
      </c>
      <c r="AB46" s="11">
        <f t="shared" si="11"/>
        <v>5.9697697314603959E-4</v>
      </c>
      <c r="AC46" s="11">
        <f t="shared" si="12"/>
        <v>4.8617188259643571E-5</v>
      </c>
      <c r="AD46" s="11">
        <f t="shared" si="13"/>
        <v>0</v>
      </c>
      <c r="AE46" s="3"/>
      <c r="AF46" s="11">
        <f t="shared" si="48"/>
        <v>0.83601190476190468</v>
      </c>
      <c r="AG46" s="11">
        <f t="shared" si="48"/>
        <v>8.2968666488508813E-2</v>
      </c>
      <c r="AH46" s="11">
        <f t="shared" si="46"/>
        <v>8.0501147102115631E-2</v>
      </c>
      <c r="AI46" s="11">
        <f t="shared" si="46"/>
        <v>1.2090000962920431E-2</v>
      </c>
      <c r="AJ46" s="11">
        <f t="shared" si="46"/>
        <v>1.8915932149229091</v>
      </c>
      <c r="AK46" s="11">
        <f t="shared" si="46"/>
        <v>1.5929537874238414E-3</v>
      </c>
      <c r="AL46" s="11">
        <f t="shared" si="46"/>
        <v>9.7506286589530127E-3</v>
      </c>
      <c r="AM46" s="11">
        <f t="shared" si="46"/>
        <v>1.3519048473150635E-3</v>
      </c>
      <c r="AN46" s="11">
        <f t="shared" si="46"/>
        <v>2.984884865730198E-4</v>
      </c>
      <c r="AO46" s="11">
        <f t="shared" si="46"/>
        <v>9.7234376519287141E-5</v>
      </c>
      <c r="AP46" s="11">
        <f t="shared" si="46"/>
        <v>0</v>
      </c>
      <c r="AQ46" s="11">
        <f t="shared" si="15"/>
        <v>2.9162561443951427</v>
      </c>
      <c r="AR46" s="3"/>
      <c r="AS46" s="12">
        <v>6</v>
      </c>
      <c r="AT46" s="11">
        <f t="shared" si="49"/>
        <v>1.7200380145660372</v>
      </c>
      <c r="AU46" s="11">
        <f t="shared" si="49"/>
        <v>0.17070242608414751</v>
      </c>
      <c r="AV46" s="11">
        <f t="shared" si="47"/>
        <v>0.11041711443191803</v>
      </c>
      <c r="AW46" s="11">
        <f t="shared" si="47"/>
        <v>2.4874360202185884E-2</v>
      </c>
      <c r="AX46" s="11">
        <f t="shared" si="47"/>
        <v>1.9459126235105548</v>
      </c>
      <c r="AY46" s="11">
        <f t="shared" si="47"/>
        <v>3.2773948004918493E-3</v>
      </c>
      <c r="AZ46" s="11">
        <f t="shared" si="47"/>
        <v>1.3374173153744531E-2</v>
      </c>
      <c r="BA46" s="11">
        <f t="shared" si="47"/>
        <v>2.7814528910569216E-3</v>
      </c>
      <c r="BB46" s="11">
        <f t="shared" si="47"/>
        <v>1.2282397915424359E-3</v>
      </c>
      <c r="BC46" s="11">
        <f t="shared" si="47"/>
        <v>1.0002658035320257E-4</v>
      </c>
      <c r="BD46" s="11">
        <f t="shared" si="47"/>
        <v>0</v>
      </c>
      <c r="BE46" s="11">
        <f t="shared" si="17"/>
        <v>3.9927058260120321</v>
      </c>
      <c r="BF46" s="11">
        <f t="shared" si="18"/>
        <v>0.10803808098764392</v>
      </c>
      <c r="BG46" s="11">
        <f t="shared" si="19"/>
        <v>0.90971662613539561</v>
      </c>
      <c r="BH46" s="11">
        <f t="shared" si="20"/>
        <v>1.2985053253460877E-2</v>
      </c>
      <c r="BI46" s="11">
        <f t="shared" si="21"/>
        <v>0.89790390729946878</v>
      </c>
      <c r="BJ46" s="11">
        <f t="shared" si="22"/>
        <v>8.9111039447070411E-2</v>
      </c>
      <c r="BK46" s="3"/>
      <c r="BL46" s="11">
        <f t="shared" si="23"/>
        <v>1.9459126235105548</v>
      </c>
      <c r="BM46" s="11">
        <f t="shared" si="24"/>
        <v>5.4087376489445171E-2</v>
      </c>
      <c r="BN46" s="11">
        <f t="shared" si="25"/>
        <v>2</v>
      </c>
      <c r="BO46" s="11"/>
      <c r="BP46" s="11">
        <f t="shared" si="26"/>
        <v>5.6329737942472854E-2</v>
      </c>
      <c r="BQ46" s="11">
        <f t="shared" si="27"/>
        <v>1.3374173153744531E-2</v>
      </c>
      <c r="BR46" s="11">
        <f t="shared" si="28"/>
        <v>1.0002658035320257E-4</v>
      </c>
      <c r="BS46" s="11">
        <f t="shared" si="29"/>
        <v>0.84621482346130039</v>
      </c>
      <c r="BT46" s="11">
        <f t="shared" si="30"/>
        <v>8.3981238862129048E-2</v>
      </c>
      <c r="BU46" s="11">
        <f t="shared" si="31"/>
        <v>1</v>
      </c>
      <c r="BV46" s="11">
        <f t="shared" si="32"/>
        <v>6.9803937676570588E-2</v>
      </c>
      <c r="BW46" s="11">
        <f t="shared" si="33"/>
        <v>0.93019606232342944</v>
      </c>
      <c r="BX46" s="11">
        <f t="shared" si="34"/>
        <v>0.90971662613539561</v>
      </c>
      <c r="BY46" s="11"/>
      <c r="BZ46" s="11">
        <f t="shared" si="35"/>
        <v>2.4874360202185884E-2</v>
      </c>
      <c r="CA46" s="11">
        <f t="shared" si="36"/>
        <v>1.2282397915424359E-3</v>
      </c>
      <c r="CB46" s="11">
        <f t="shared" si="37"/>
        <v>3.2773948004918493E-3</v>
      </c>
      <c r="CC46" s="11">
        <f t="shared" si="38"/>
        <v>0.88298915639532216</v>
      </c>
      <c r="CD46" s="11">
        <f t="shared" si="39"/>
        <v>8.7630848810457684E-2</v>
      </c>
      <c r="CE46" s="11">
        <f t="shared" si="40"/>
        <v>1</v>
      </c>
      <c r="CF46" s="11">
        <f t="shared" si="41"/>
        <v>2.9379994794220168E-2</v>
      </c>
      <c r="CG46" s="11">
        <f t="shared" si="42"/>
        <v>0.97062000520577985</v>
      </c>
      <c r="CH46" s="11">
        <f t="shared" si="43"/>
        <v>0.90971662613539561</v>
      </c>
      <c r="CI46" s="11"/>
      <c r="CJ46" s="11">
        <f t="shared" si="44"/>
        <v>1.7292039798566226</v>
      </c>
      <c r="CK46" s="11">
        <f t="shared" si="44"/>
        <v>0.17161208767258673</v>
      </c>
      <c r="CL46" s="8">
        <f t="shared" si="45"/>
        <v>-0.53289318102064687</v>
      </c>
      <c r="CM46" s="8">
        <f t="shared" si="45"/>
        <v>-0.53289318102063976</v>
      </c>
      <c r="CN46" s="9"/>
      <c r="CO46" s="9"/>
    </row>
    <row r="47" spans="1:93" x14ac:dyDescent="0.25">
      <c r="A47" s="9" t="s">
        <v>96</v>
      </c>
      <c r="B47" s="8">
        <v>57.061</v>
      </c>
      <c r="C47" s="8">
        <v>1.9E-2</v>
      </c>
      <c r="D47" s="8">
        <v>2.968</v>
      </c>
      <c r="E47" s="8">
        <v>0.52500000000000002</v>
      </c>
      <c r="F47" s="8">
        <v>5.88</v>
      </c>
      <c r="G47" s="8">
        <v>0.12</v>
      </c>
      <c r="H47" s="8">
        <v>0.11</v>
      </c>
      <c r="I47" s="8">
        <v>33.036000000000001</v>
      </c>
      <c r="J47" s="8">
        <v>1.202</v>
      </c>
      <c r="K47" s="8">
        <v>5.0999999999999997E-2</v>
      </c>
      <c r="L47" s="8">
        <v>5.0000000000000001E-3</v>
      </c>
      <c r="M47" s="8">
        <v>0</v>
      </c>
      <c r="N47" s="8">
        <v>100.977</v>
      </c>
      <c r="O47" s="24">
        <f t="shared" si="0"/>
        <v>3.9846871998803821</v>
      </c>
      <c r="P47" s="24">
        <f t="shared" si="1"/>
        <v>2.3231543145371066E-2</v>
      </c>
      <c r="Q47" s="24">
        <f t="shared" si="1"/>
        <v>0.88806321924642861</v>
      </c>
      <c r="R47" s="24">
        <f t="shared" si="1"/>
        <v>8.8705237608200302E-2</v>
      </c>
      <c r="S47" s="3"/>
      <c r="T47" s="11">
        <f t="shared" si="3"/>
        <v>0.81934523809523807</v>
      </c>
      <c r="U47" s="11">
        <f t="shared" si="4"/>
        <v>8.1841261357562797E-2</v>
      </c>
      <c r="V47" s="11">
        <f t="shared" si="5"/>
        <v>5.8218178508547554E-2</v>
      </c>
      <c r="W47" s="11">
        <f t="shared" si="6"/>
        <v>2.1433895512434156E-2</v>
      </c>
      <c r="X47" s="11">
        <f t="shared" si="7"/>
        <v>0.94967446009639711</v>
      </c>
      <c r="Y47" s="11">
        <f t="shared" si="8"/>
        <v>1.5506629789081641E-3</v>
      </c>
      <c r="Z47" s="11">
        <f t="shared" si="9"/>
        <v>6.908340142982904E-3</v>
      </c>
      <c r="AA47" s="11">
        <f t="shared" si="10"/>
        <v>1.606223580968392E-3</v>
      </c>
      <c r="AB47" s="11">
        <f t="shared" si="11"/>
        <v>8.2286015217427071E-4</v>
      </c>
      <c r="AC47" s="11">
        <f t="shared" si="12"/>
        <v>1.3196093956188967E-4</v>
      </c>
      <c r="AD47" s="11">
        <f t="shared" si="13"/>
        <v>0</v>
      </c>
      <c r="AE47" s="3"/>
      <c r="AF47" s="11">
        <f t="shared" si="48"/>
        <v>0.81934523809523807</v>
      </c>
      <c r="AG47" s="11">
        <f t="shared" si="48"/>
        <v>8.1841261357562797E-2</v>
      </c>
      <c r="AH47" s="11">
        <f t="shared" si="46"/>
        <v>8.7327267762821334E-2</v>
      </c>
      <c r="AI47" s="11">
        <f t="shared" si="46"/>
        <v>2.1433895512434156E-2</v>
      </c>
      <c r="AJ47" s="11">
        <f t="shared" si="46"/>
        <v>1.8993489201927942</v>
      </c>
      <c r="AK47" s="11">
        <f t="shared" si="46"/>
        <v>1.5506629789081641E-3</v>
      </c>
      <c r="AL47" s="11">
        <f t="shared" si="46"/>
        <v>1.0362510214474357E-2</v>
      </c>
      <c r="AM47" s="11">
        <f t="shared" si="46"/>
        <v>1.606223580968392E-3</v>
      </c>
      <c r="AN47" s="11">
        <f t="shared" si="46"/>
        <v>4.1143007608713535E-4</v>
      </c>
      <c r="AO47" s="11">
        <f t="shared" si="46"/>
        <v>2.6392187912377933E-4</v>
      </c>
      <c r="AP47" s="11">
        <f t="shared" si="46"/>
        <v>0</v>
      </c>
      <c r="AQ47" s="11">
        <f t="shared" si="15"/>
        <v>2.9234913316504123</v>
      </c>
      <c r="AR47" s="3"/>
      <c r="AS47" s="12">
        <v>6</v>
      </c>
      <c r="AT47" s="11">
        <f t="shared" si="49"/>
        <v>1.6815755105373054</v>
      </c>
      <c r="AU47" s="11">
        <f t="shared" si="49"/>
        <v>0.16796614473563817</v>
      </c>
      <c r="AV47" s="11">
        <f t="shared" si="47"/>
        <v>0.11948353233326957</v>
      </c>
      <c r="AW47" s="11">
        <f t="shared" si="47"/>
        <v>4.3989654315822399E-2</v>
      </c>
      <c r="AX47" s="11">
        <f t="shared" si="47"/>
        <v>1.9490554662810089</v>
      </c>
      <c r="AY47" s="11">
        <f t="shared" si="47"/>
        <v>3.1824886130914459E-3</v>
      </c>
      <c r="AZ47" s="11">
        <f t="shared" si="47"/>
        <v>1.4178267063476272E-2</v>
      </c>
      <c r="BA47" s="11">
        <f t="shared" si="47"/>
        <v>3.2965178933401316E-3</v>
      </c>
      <c r="BB47" s="11">
        <f t="shared" si="47"/>
        <v>1.6887893114628891E-3</v>
      </c>
      <c r="BC47" s="11">
        <f t="shared" si="47"/>
        <v>2.7082879596716943E-4</v>
      </c>
      <c r="BD47" s="11">
        <f t="shared" si="47"/>
        <v>0</v>
      </c>
      <c r="BE47" s="11">
        <f t="shared" si="17"/>
        <v>3.9846871998803821</v>
      </c>
      <c r="BF47" s="11">
        <f t="shared" si="18"/>
        <v>0.10607568600353184</v>
      </c>
      <c r="BG47" s="11">
        <f t="shared" si="19"/>
        <v>0.90918498955848015</v>
      </c>
      <c r="BH47" s="11">
        <f t="shared" si="20"/>
        <v>2.3231543145371066E-2</v>
      </c>
      <c r="BI47" s="11">
        <f t="shared" si="21"/>
        <v>0.88806321924642861</v>
      </c>
      <c r="BJ47" s="11">
        <f t="shared" si="22"/>
        <v>8.8705237608200302E-2</v>
      </c>
      <c r="BK47" s="3"/>
      <c r="BL47" s="11">
        <f t="shared" si="23"/>
        <v>1.9490554662810089</v>
      </c>
      <c r="BM47" s="11">
        <f t="shared" si="24"/>
        <v>5.0944533718991103E-2</v>
      </c>
      <c r="BN47" s="11">
        <f t="shared" si="25"/>
        <v>2</v>
      </c>
      <c r="BO47" s="11"/>
      <c r="BP47" s="11">
        <f t="shared" si="26"/>
        <v>6.8538998614278465E-2</v>
      </c>
      <c r="BQ47" s="11">
        <f t="shared" si="27"/>
        <v>1.4178267063476272E-2</v>
      </c>
      <c r="BR47" s="11">
        <f t="shared" si="28"/>
        <v>2.7082879596716943E-4</v>
      </c>
      <c r="BS47" s="11">
        <f t="shared" si="29"/>
        <v>0.83373345975091118</v>
      </c>
      <c r="BT47" s="11">
        <f t="shared" si="30"/>
        <v>8.3278445775366916E-2</v>
      </c>
      <c r="BU47" s="11">
        <f t="shared" si="31"/>
        <v>1</v>
      </c>
      <c r="BV47" s="11">
        <f t="shared" si="32"/>
        <v>8.2988094473721907E-2</v>
      </c>
      <c r="BW47" s="11">
        <f t="shared" si="33"/>
        <v>0.91701190552627809</v>
      </c>
      <c r="BX47" s="11">
        <f t="shared" si="34"/>
        <v>0.90918498955848015</v>
      </c>
      <c r="BY47" s="11"/>
      <c r="BZ47" s="11">
        <f t="shared" si="35"/>
        <v>4.3989654315822399E-2</v>
      </c>
      <c r="CA47" s="11">
        <f t="shared" si="36"/>
        <v>1.6887893114628891E-3</v>
      </c>
      <c r="CB47" s="11">
        <f t="shared" si="37"/>
        <v>3.1824886130914459E-3</v>
      </c>
      <c r="CC47" s="11">
        <f t="shared" si="38"/>
        <v>0.86476136338969567</v>
      </c>
      <c r="CD47" s="11">
        <f t="shared" si="39"/>
        <v>8.6377704369927644E-2</v>
      </c>
      <c r="CE47" s="11">
        <f t="shared" si="40"/>
        <v>1</v>
      </c>
      <c r="CF47" s="11">
        <f t="shared" si="41"/>
        <v>4.8860932240376728E-2</v>
      </c>
      <c r="CG47" s="11">
        <f t="shared" si="42"/>
        <v>0.95113906775962331</v>
      </c>
      <c r="CH47" s="11">
        <f t="shared" si="43"/>
        <v>0.90918498955848015</v>
      </c>
      <c r="CI47" s="11"/>
      <c r="CJ47" s="11">
        <f t="shared" si="44"/>
        <v>1.698494823140607</v>
      </c>
      <c r="CK47" s="11">
        <f t="shared" si="44"/>
        <v>0.16965615014529456</v>
      </c>
      <c r="CL47" s="8">
        <f t="shared" si="45"/>
        <v>-1.0061583614461327</v>
      </c>
      <c r="CM47" s="8">
        <f t="shared" si="45"/>
        <v>-1.0061583614461624</v>
      </c>
      <c r="CN47" s="9"/>
      <c r="CO47" s="9"/>
    </row>
    <row r="48" spans="1:93" x14ac:dyDescent="0.25">
      <c r="A48" s="9" t="s">
        <v>97</v>
      </c>
      <c r="B48" s="8">
        <v>57.377000000000002</v>
      </c>
      <c r="C48" s="8">
        <v>0</v>
      </c>
      <c r="D48" s="8">
        <v>2.6640000000000001</v>
      </c>
      <c r="E48" s="8">
        <v>0.48</v>
      </c>
      <c r="F48" s="8">
        <v>5.7249999999999996</v>
      </c>
      <c r="G48" s="8">
        <v>0.112</v>
      </c>
      <c r="H48" s="8">
        <v>8.5999999999999993E-2</v>
      </c>
      <c r="I48" s="8">
        <v>33.557000000000002</v>
      </c>
      <c r="J48" s="8">
        <v>0.66</v>
      </c>
      <c r="K48" s="8">
        <v>0.02</v>
      </c>
      <c r="L48" s="8">
        <v>0</v>
      </c>
      <c r="M48" s="8">
        <v>0</v>
      </c>
      <c r="N48" s="8">
        <v>100.681</v>
      </c>
      <c r="O48" s="24">
        <f t="shared" si="0"/>
        <v>3.9809479880745888</v>
      </c>
      <c r="P48" s="24">
        <f t="shared" si="1"/>
        <v>1.2740906734574708E-2</v>
      </c>
      <c r="Q48" s="24">
        <f t="shared" si="1"/>
        <v>0.90099496486358788</v>
      </c>
      <c r="R48" s="24">
        <f t="shared" si="1"/>
        <v>8.6264128401837489E-2</v>
      </c>
      <c r="S48" s="3"/>
      <c r="T48" s="11">
        <f t="shared" si="3"/>
        <v>0.83226686507936509</v>
      </c>
      <c r="U48" s="11">
        <f t="shared" si="4"/>
        <v>7.968388116871547E-2</v>
      </c>
      <c r="V48" s="11">
        <f t="shared" si="5"/>
        <v>5.2255130575057512E-2</v>
      </c>
      <c r="W48" s="11">
        <f t="shared" si="6"/>
        <v>1.1769027486028738E-2</v>
      </c>
      <c r="X48" s="11">
        <f t="shared" si="7"/>
        <v>0.95493369371288583</v>
      </c>
      <c r="Y48" s="11">
        <f t="shared" si="8"/>
        <v>1.2123365107827465E-3</v>
      </c>
      <c r="Z48" s="11">
        <f t="shared" si="9"/>
        <v>6.3161967021557975E-3</v>
      </c>
      <c r="AA48" s="11">
        <f t="shared" si="10"/>
        <v>1.4991420089038327E-3</v>
      </c>
      <c r="AB48" s="11">
        <f t="shared" si="11"/>
        <v>3.2269025575461599E-4</v>
      </c>
      <c r="AC48" s="11">
        <f t="shared" si="12"/>
        <v>0</v>
      </c>
      <c r="AD48" s="11">
        <f t="shared" si="13"/>
        <v>0</v>
      </c>
      <c r="AE48" s="3"/>
      <c r="AF48" s="11">
        <f t="shared" si="48"/>
        <v>0.83226686507936509</v>
      </c>
      <c r="AG48" s="11">
        <f t="shared" si="48"/>
        <v>7.968388116871547E-2</v>
      </c>
      <c r="AH48" s="11">
        <f t="shared" si="46"/>
        <v>7.8382695862586269E-2</v>
      </c>
      <c r="AI48" s="11">
        <f t="shared" si="46"/>
        <v>1.1769027486028738E-2</v>
      </c>
      <c r="AJ48" s="11">
        <f t="shared" si="46"/>
        <v>1.9098673874257717</v>
      </c>
      <c r="AK48" s="11">
        <f t="shared" si="46"/>
        <v>1.2123365107827465E-3</v>
      </c>
      <c r="AL48" s="11">
        <f t="shared" si="46"/>
        <v>9.4742950532336959E-3</v>
      </c>
      <c r="AM48" s="11">
        <f t="shared" si="46"/>
        <v>1.4991420089038327E-3</v>
      </c>
      <c r="AN48" s="11">
        <f t="shared" si="46"/>
        <v>1.6134512787730799E-4</v>
      </c>
      <c r="AO48" s="11">
        <f t="shared" si="46"/>
        <v>0</v>
      </c>
      <c r="AP48" s="11">
        <f t="shared" si="46"/>
        <v>0</v>
      </c>
      <c r="AQ48" s="11">
        <f t="shared" si="15"/>
        <v>2.9243169757232645</v>
      </c>
      <c r="AR48" s="3"/>
      <c r="AS48" s="12">
        <v>6</v>
      </c>
      <c r="AT48" s="11">
        <f t="shared" si="49"/>
        <v>1.7076128312804171</v>
      </c>
      <c r="AU48" s="11">
        <f t="shared" si="49"/>
        <v>0.16349229272385721</v>
      </c>
      <c r="AV48" s="11">
        <f t="shared" si="47"/>
        <v>0.10721504749764695</v>
      </c>
      <c r="AW48" s="11">
        <f t="shared" si="47"/>
        <v>2.4147233525773172E-2</v>
      </c>
      <c r="AX48" s="11">
        <f t="shared" si="47"/>
        <v>1.9592958662971978</v>
      </c>
      <c r="AY48" s="11">
        <f t="shared" si="47"/>
        <v>2.4874249696879773E-3</v>
      </c>
      <c r="AZ48" s="11">
        <f t="shared" si="47"/>
        <v>1.2959327093316127E-2</v>
      </c>
      <c r="BA48" s="11">
        <f t="shared" si="47"/>
        <v>3.0758813521568813E-3</v>
      </c>
      <c r="BB48" s="11">
        <f t="shared" si="47"/>
        <v>6.6208333453620727E-4</v>
      </c>
      <c r="BC48" s="11">
        <f t="shared" si="47"/>
        <v>0</v>
      </c>
      <c r="BD48" s="11">
        <f t="shared" si="47"/>
        <v>0</v>
      </c>
      <c r="BE48" s="11">
        <f t="shared" si="17"/>
        <v>3.9809479880745888</v>
      </c>
      <c r="BF48" s="11">
        <f t="shared" si="18"/>
        <v>0.10783769116690413</v>
      </c>
      <c r="BG48" s="11">
        <f t="shared" si="19"/>
        <v>0.91262260434946907</v>
      </c>
      <c r="BH48" s="11">
        <f t="shared" si="20"/>
        <v>1.2740906734574708E-2</v>
      </c>
      <c r="BI48" s="11">
        <f t="shared" si="21"/>
        <v>0.90099496486358788</v>
      </c>
      <c r="BJ48" s="11">
        <f t="shared" si="22"/>
        <v>8.6264128401837489E-2</v>
      </c>
      <c r="BK48" s="3"/>
      <c r="BL48" s="11">
        <f t="shared" si="23"/>
        <v>1.9592958662971978</v>
      </c>
      <c r="BM48" s="11">
        <f t="shared" si="24"/>
        <v>4.0704133702802237E-2</v>
      </c>
      <c r="BN48" s="11">
        <f t="shared" si="25"/>
        <v>2</v>
      </c>
      <c r="BO48" s="11"/>
      <c r="BP48" s="11">
        <f t="shared" si="26"/>
        <v>6.6510913794844709E-2</v>
      </c>
      <c r="BQ48" s="11">
        <f t="shared" si="27"/>
        <v>1.2959327093316127E-2</v>
      </c>
      <c r="BR48" s="11">
        <f t="shared" si="28"/>
        <v>0</v>
      </c>
      <c r="BS48" s="11">
        <f t="shared" si="29"/>
        <v>0.84009626614183608</v>
      </c>
      <c r="BT48" s="11">
        <f t="shared" si="30"/>
        <v>8.0433492970003129E-2</v>
      </c>
      <c r="BU48" s="11">
        <f t="shared" si="31"/>
        <v>1</v>
      </c>
      <c r="BV48" s="11">
        <f t="shared" si="32"/>
        <v>7.9470240888160834E-2</v>
      </c>
      <c r="BW48" s="11">
        <f t="shared" si="33"/>
        <v>0.92052975911183921</v>
      </c>
      <c r="BX48" s="11">
        <f t="shared" si="34"/>
        <v>0.91262260434946907</v>
      </c>
      <c r="BY48" s="11"/>
      <c r="BZ48" s="11">
        <f t="shared" si="35"/>
        <v>2.4147233525773172E-2</v>
      </c>
      <c r="CA48" s="11">
        <f t="shared" si="36"/>
        <v>6.6208333453620727E-4</v>
      </c>
      <c r="CB48" s="11">
        <f t="shared" si="37"/>
        <v>2.4874249696879773E-3</v>
      </c>
      <c r="CC48" s="11">
        <f t="shared" si="38"/>
        <v>0.88771098073032184</v>
      </c>
      <c r="CD48" s="11">
        <f t="shared" si="39"/>
        <v>8.4992277439680852E-2</v>
      </c>
      <c r="CE48" s="11">
        <f t="shared" si="40"/>
        <v>1</v>
      </c>
      <c r="CF48" s="11">
        <f t="shared" si="41"/>
        <v>2.7296741829997358E-2</v>
      </c>
      <c r="CG48" s="11">
        <f t="shared" si="42"/>
        <v>0.97270325817000269</v>
      </c>
      <c r="CH48" s="11">
        <f t="shared" si="43"/>
        <v>0.91262260434946907</v>
      </c>
      <c r="CI48" s="11"/>
      <c r="CJ48" s="11">
        <f t="shared" si="44"/>
        <v>1.7278072468721579</v>
      </c>
      <c r="CK48" s="11">
        <f t="shared" si="44"/>
        <v>0.16542577040968398</v>
      </c>
      <c r="CL48" s="8">
        <f t="shared" si="45"/>
        <v>-1.1826109069816775</v>
      </c>
      <c r="CM48" s="8">
        <f t="shared" si="45"/>
        <v>-1.1826109069816937</v>
      </c>
      <c r="CN48" s="9"/>
      <c r="CO48" s="9"/>
    </row>
    <row r="49" spans="1:93" x14ac:dyDescent="0.25">
      <c r="A49" s="9" t="s">
        <v>98</v>
      </c>
      <c r="B49" s="8">
        <v>57.113</v>
      </c>
      <c r="C49" s="8">
        <v>7.0000000000000001E-3</v>
      </c>
      <c r="D49" s="8">
        <v>2.6190000000000002</v>
      </c>
      <c r="E49" s="8">
        <v>0.44500000000000001</v>
      </c>
      <c r="F49" s="8">
        <v>5.7910000000000004</v>
      </c>
      <c r="G49" s="8">
        <v>6.4000000000000001E-2</v>
      </c>
      <c r="H49" s="8">
        <v>0.13</v>
      </c>
      <c r="I49" s="8">
        <v>33.843000000000004</v>
      </c>
      <c r="J49" s="8">
        <v>0.67900000000000005</v>
      </c>
      <c r="K49" s="8">
        <v>3.3000000000000002E-2</v>
      </c>
      <c r="L49" s="8">
        <v>5.0000000000000001E-3</v>
      </c>
      <c r="M49" s="8">
        <v>0</v>
      </c>
      <c r="N49" s="8">
        <v>100.729</v>
      </c>
      <c r="O49" s="24">
        <f t="shared" si="0"/>
        <v>3.9898947971555589</v>
      </c>
      <c r="P49" s="24">
        <f t="shared" si="1"/>
        <v>1.2990254867636651E-2</v>
      </c>
      <c r="Q49" s="24">
        <f t="shared" si="1"/>
        <v>0.9005329055810315</v>
      </c>
      <c r="R49" s="24">
        <f t="shared" si="1"/>
        <v>8.6476839551331883E-2</v>
      </c>
      <c r="S49" s="3"/>
      <c r="T49" s="11">
        <f t="shared" si="3"/>
        <v>0.83936011904761909</v>
      </c>
      <c r="U49" s="11">
        <f t="shared" si="4"/>
        <v>8.0602507571708532E-2</v>
      </c>
      <c r="V49" s="11">
        <f t="shared" si="5"/>
        <v>5.1372442558586952E-2</v>
      </c>
      <c r="W49" s="11">
        <f t="shared" si="6"/>
        <v>1.2107832822747747E-2</v>
      </c>
      <c r="X49" s="11">
        <f t="shared" si="7"/>
        <v>0.95053990360290785</v>
      </c>
      <c r="Y49" s="11">
        <f t="shared" si="8"/>
        <v>1.8326017023460122E-3</v>
      </c>
      <c r="Z49" s="11">
        <f t="shared" si="9"/>
        <v>5.8556406926236039E-3</v>
      </c>
      <c r="AA49" s="11">
        <f t="shared" si="10"/>
        <v>8.5665257651647579E-4</v>
      </c>
      <c r="AB49" s="11">
        <f t="shared" si="11"/>
        <v>5.3243892199511642E-4</v>
      </c>
      <c r="AC49" s="11">
        <f t="shared" si="12"/>
        <v>4.8617188259643571E-5</v>
      </c>
      <c r="AD49" s="11">
        <f t="shared" si="13"/>
        <v>0</v>
      </c>
      <c r="AE49" s="3"/>
      <c r="AF49" s="11">
        <f t="shared" si="48"/>
        <v>0.83936011904761909</v>
      </c>
      <c r="AG49" s="11">
        <f t="shared" si="48"/>
        <v>8.0602507571708532E-2</v>
      </c>
      <c r="AH49" s="11">
        <f t="shared" si="46"/>
        <v>7.7058663837880431E-2</v>
      </c>
      <c r="AI49" s="11">
        <f t="shared" si="46"/>
        <v>1.2107832822747747E-2</v>
      </c>
      <c r="AJ49" s="11">
        <f t="shared" si="46"/>
        <v>1.9010798072058157</v>
      </c>
      <c r="AK49" s="11">
        <f t="shared" si="46"/>
        <v>1.8326017023460122E-3</v>
      </c>
      <c r="AL49" s="11">
        <f t="shared" si="46"/>
        <v>8.7834610389354063E-3</v>
      </c>
      <c r="AM49" s="11">
        <f t="shared" si="46"/>
        <v>8.5665257651647579E-4</v>
      </c>
      <c r="AN49" s="11">
        <f t="shared" si="46"/>
        <v>2.6621946099755821E-4</v>
      </c>
      <c r="AO49" s="11">
        <f t="shared" si="46"/>
        <v>9.7234376519287141E-5</v>
      </c>
      <c r="AP49" s="11">
        <f t="shared" si="46"/>
        <v>0</v>
      </c>
      <c r="AQ49" s="11">
        <f t="shared" si="15"/>
        <v>2.9220450996410863</v>
      </c>
      <c r="AR49" s="3"/>
      <c r="AS49" s="12">
        <v>6</v>
      </c>
      <c r="AT49" s="11">
        <f t="shared" si="49"/>
        <v>1.7235054705022534</v>
      </c>
      <c r="AU49" s="11">
        <f t="shared" si="49"/>
        <v>0.16550567460086549</v>
      </c>
      <c r="AV49" s="11">
        <f t="shared" si="47"/>
        <v>0.10548593359814401</v>
      </c>
      <c r="AW49" s="11">
        <f t="shared" si="47"/>
        <v>2.4861695990048099E-2</v>
      </c>
      <c r="AX49" s="11">
        <f t="shared" si="47"/>
        <v>1.9517971924245705</v>
      </c>
      <c r="AY49" s="11">
        <f t="shared" si="47"/>
        <v>3.7629844301262354E-3</v>
      </c>
      <c r="AZ49" s="11">
        <f t="shared" si="47"/>
        <v>1.2023717279400343E-2</v>
      </c>
      <c r="BA49" s="11">
        <f t="shared" si="47"/>
        <v>1.7590130486795665E-3</v>
      </c>
      <c r="BB49" s="11">
        <f t="shared" si="47"/>
        <v>1.09328686691492E-3</v>
      </c>
      <c r="BC49" s="11">
        <f t="shared" si="47"/>
        <v>9.9828414555850362E-5</v>
      </c>
      <c r="BD49" s="11">
        <f t="shared" si="47"/>
        <v>0</v>
      </c>
      <c r="BE49" s="11">
        <f t="shared" si="17"/>
        <v>3.9898947971555589</v>
      </c>
      <c r="BF49" s="11">
        <f t="shared" si="18"/>
        <v>0.10232110460382646</v>
      </c>
      <c r="BG49" s="11">
        <f t="shared" si="19"/>
        <v>0.91238501952203643</v>
      </c>
      <c r="BH49" s="11">
        <f t="shared" si="20"/>
        <v>1.2990254867636651E-2</v>
      </c>
      <c r="BI49" s="11">
        <f t="shared" si="21"/>
        <v>0.9005329055810315</v>
      </c>
      <c r="BJ49" s="11">
        <f t="shared" si="22"/>
        <v>8.6476839551331883E-2</v>
      </c>
      <c r="BK49" s="3"/>
      <c r="BL49" s="11">
        <f t="shared" si="23"/>
        <v>1.9517971924245705</v>
      </c>
      <c r="BM49" s="11">
        <f t="shared" si="24"/>
        <v>4.8202807575429496E-2</v>
      </c>
      <c r="BN49" s="11">
        <f t="shared" si="25"/>
        <v>2</v>
      </c>
      <c r="BO49" s="11"/>
      <c r="BP49" s="11">
        <f t="shared" si="26"/>
        <v>5.7283126022714514E-2</v>
      </c>
      <c r="BQ49" s="11">
        <f t="shared" si="27"/>
        <v>1.2023717279400343E-2</v>
      </c>
      <c r="BR49" s="11">
        <f t="shared" si="28"/>
        <v>9.9828414555850362E-5</v>
      </c>
      <c r="BS49" s="11">
        <f t="shared" si="29"/>
        <v>0.84905941199286228</v>
      </c>
      <c r="BT49" s="11">
        <f t="shared" si="30"/>
        <v>8.1533916290467023E-2</v>
      </c>
      <c r="BU49" s="11">
        <f t="shared" si="31"/>
        <v>1</v>
      </c>
      <c r="BV49" s="11">
        <f t="shared" si="32"/>
        <v>6.9406671716670698E-2</v>
      </c>
      <c r="BW49" s="11">
        <f t="shared" si="33"/>
        <v>0.9305933282833293</v>
      </c>
      <c r="BX49" s="11">
        <f t="shared" si="34"/>
        <v>0.91238501952203643</v>
      </c>
      <c r="BY49" s="11"/>
      <c r="BZ49" s="11">
        <f t="shared" si="35"/>
        <v>2.4861695990048099E-2</v>
      </c>
      <c r="CA49" s="11">
        <f t="shared" si="36"/>
        <v>1.09328686691492E-3</v>
      </c>
      <c r="CB49" s="11">
        <f t="shared" si="37"/>
        <v>3.7629844301262354E-3</v>
      </c>
      <c r="CC49" s="11">
        <f t="shared" si="38"/>
        <v>0.88527079135865017</v>
      </c>
      <c r="CD49" s="11">
        <f t="shared" si="39"/>
        <v>8.5011241354260525E-2</v>
      </c>
      <c r="CE49" s="11">
        <f t="shared" si="40"/>
        <v>1</v>
      </c>
      <c r="CF49" s="11">
        <f t="shared" si="41"/>
        <v>2.9717967287089253E-2</v>
      </c>
      <c r="CG49" s="11">
        <f t="shared" si="42"/>
        <v>0.97028203271291069</v>
      </c>
      <c r="CH49" s="11">
        <f t="shared" si="43"/>
        <v>0.91238501952203643</v>
      </c>
      <c r="CI49" s="11"/>
      <c r="CJ49" s="11">
        <f t="shared" si="44"/>
        <v>1.7343302033515124</v>
      </c>
      <c r="CK49" s="11">
        <f t="shared" si="44"/>
        <v>0.16654515764472755</v>
      </c>
      <c r="CL49" s="8">
        <f t="shared" si="45"/>
        <v>-0.62806489648707198</v>
      </c>
      <c r="CM49" s="8">
        <f t="shared" si="45"/>
        <v>-0.62806489648701436</v>
      </c>
      <c r="CN49" s="9"/>
      <c r="CO49" s="9"/>
    </row>
    <row r="50" spans="1:93" x14ac:dyDescent="0.25">
      <c r="A50" s="9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4"/>
      <c r="P50" s="4"/>
      <c r="Q50" s="4"/>
      <c r="R50" s="4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5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</row>
    <row r="51" spans="1:93" x14ac:dyDescent="0.25">
      <c r="A51" s="9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4"/>
      <c r="P51" s="4"/>
      <c r="Q51" s="4"/>
      <c r="R51" s="4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5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</row>
    <row r="52" spans="1:93" x14ac:dyDescent="0.25">
      <c r="A52" s="9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4"/>
      <c r="P52" s="4"/>
      <c r="Q52" s="4"/>
      <c r="R52" s="4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5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</row>
    <row r="53" spans="1:93" x14ac:dyDescent="0.25">
      <c r="A53" s="9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4"/>
      <c r="P53" s="4"/>
      <c r="Q53" s="4"/>
      <c r="R53" s="4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5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</row>
    <row r="54" spans="1:93" x14ac:dyDescent="0.25">
      <c r="A54" s="9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4"/>
      <c r="P54" s="4"/>
      <c r="Q54" s="4"/>
      <c r="R54" s="4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5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</row>
    <row r="55" spans="1:93" x14ac:dyDescent="0.25">
      <c r="A55" s="9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24"/>
      <c r="O55" s="24"/>
      <c r="P55" s="24"/>
      <c r="Q55" s="24"/>
      <c r="R55" s="24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5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</row>
    <row r="56" spans="1:93" x14ac:dyDescent="0.25">
      <c r="A56" s="9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24"/>
      <c r="O56" s="24"/>
      <c r="P56" s="24"/>
      <c r="Q56" s="24"/>
      <c r="R56" s="24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5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</row>
    <row r="58" spans="1:93" x14ac:dyDescent="0.25">
      <c r="P58" s="26"/>
      <c r="Q58" s="26"/>
      <c r="R58" s="26"/>
    </row>
    <row r="59" spans="1:93" x14ac:dyDescent="0.25">
      <c r="P59" s="26"/>
      <c r="Q59" s="26"/>
      <c r="R59" s="26"/>
    </row>
    <row r="60" spans="1:93" x14ac:dyDescent="0.25">
      <c r="P60" s="26"/>
      <c r="Q60" s="26"/>
      <c r="R60" s="26"/>
    </row>
    <row r="61" spans="1:93" x14ac:dyDescent="0.25">
      <c r="P61" s="26"/>
      <c r="Q61" s="26"/>
      <c r="R61" s="26"/>
    </row>
    <row r="62" spans="1:93" x14ac:dyDescent="0.25">
      <c r="P62" s="26"/>
      <c r="Q62" s="26"/>
      <c r="R62" s="26"/>
    </row>
    <row r="63" spans="1:93" x14ac:dyDescent="0.25">
      <c r="P63" s="26"/>
      <c r="Q63" s="26"/>
      <c r="R63" s="26"/>
    </row>
  </sheetData>
  <mergeCells count="5">
    <mergeCell ref="AT3:BE3"/>
    <mergeCell ref="BL3:BN3"/>
    <mergeCell ref="BP3:BX3"/>
    <mergeCell ref="BZ3:CH3"/>
    <mergeCell ref="CJ3:CM3"/>
  </mergeCells>
  <pageMargins left="0.7" right="0.7" top="0.75" bottom="0.75" header="0.3" footer="0.3"/>
  <pageSetup scale="71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Day</dc:creator>
  <cp:lastModifiedBy>James Day</cp:lastModifiedBy>
  <cp:lastPrinted>2022-09-30T03:37:57Z</cp:lastPrinted>
  <dcterms:created xsi:type="dcterms:W3CDTF">2022-09-30T03:37:40Z</dcterms:created>
  <dcterms:modified xsi:type="dcterms:W3CDTF">2022-09-30T03:38:13Z</dcterms:modified>
</cp:coreProperties>
</file>