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98037F5F-811F-4D52-B3A7-C265788C4E8F}" xr6:coauthVersionLast="47" xr6:coauthVersionMax="47" xr10:uidLastSave="{00000000-0000-0000-0000-000000000000}"/>
  <bookViews>
    <workbookView xWindow="-120" yWindow="-120" windowWidth="29040" windowHeight="15720" xr2:uid="{E418642B-FFF3-4F8F-BE28-FD1E83F63EFA}"/>
  </bookViews>
  <sheets>
    <sheet name="Table S6" sheetId="1" r:id="rId1"/>
  </sheets>
  <externalReferences>
    <externalReference r:id="rId2"/>
  </externalReferenc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6" i="1" l="1"/>
  <c r="AN26" i="1"/>
  <c r="AH26" i="1"/>
  <c r="AF26" i="1"/>
  <c r="AD26" i="1"/>
  <c r="AC26" i="1"/>
  <c r="AB26" i="1"/>
  <c r="AA26" i="1"/>
  <c r="AM26" i="1" s="1"/>
  <c r="Z26" i="1"/>
  <c r="Y26" i="1"/>
  <c r="X26" i="1"/>
  <c r="AJ26" i="1" s="1"/>
  <c r="W26" i="1"/>
  <c r="AI26" i="1" s="1"/>
  <c r="V26" i="1"/>
  <c r="U26" i="1"/>
  <c r="T26" i="1"/>
  <c r="AM25" i="1"/>
  <c r="AK25" i="1"/>
  <c r="AI25" i="1"/>
  <c r="AD25" i="1"/>
  <c r="AP25" i="1" s="1"/>
  <c r="AC25" i="1"/>
  <c r="AO25" i="1" s="1"/>
  <c r="AB25" i="1"/>
  <c r="AA25" i="1"/>
  <c r="Z25" i="1"/>
  <c r="Y25" i="1"/>
  <c r="X25" i="1"/>
  <c r="AJ25" i="1" s="1"/>
  <c r="W25" i="1"/>
  <c r="V25" i="1"/>
  <c r="AH25" i="1" s="1"/>
  <c r="U25" i="1"/>
  <c r="AG25" i="1" s="1"/>
  <c r="T25" i="1"/>
  <c r="AP24" i="1"/>
  <c r="AK24" i="1"/>
  <c r="AJ24" i="1"/>
  <c r="AH24" i="1"/>
  <c r="AF24" i="1"/>
  <c r="AD24" i="1"/>
  <c r="AC24" i="1"/>
  <c r="AO24" i="1" s="1"/>
  <c r="AB24" i="1"/>
  <c r="AA24" i="1"/>
  <c r="AM24" i="1" s="1"/>
  <c r="Z24" i="1"/>
  <c r="AL24" i="1" s="1"/>
  <c r="Y24" i="1"/>
  <c r="X24" i="1"/>
  <c r="W24" i="1"/>
  <c r="V24" i="1"/>
  <c r="U24" i="1"/>
  <c r="AG24" i="1" s="1"/>
  <c r="T24" i="1"/>
  <c r="AO23" i="1"/>
  <c r="AM23" i="1"/>
  <c r="AK23" i="1"/>
  <c r="AH23" i="1"/>
  <c r="AG23" i="1"/>
  <c r="AF23" i="1"/>
  <c r="AD23" i="1"/>
  <c r="AC23" i="1"/>
  <c r="AB23" i="1"/>
  <c r="AA23" i="1"/>
  <c r="Z23" i="1"/>
  <c r="AL23" i="1" s="1"/>
  <c r="Y23" i="1"/>
  <c r="X23" i="1"/>
  <c r="AJ23" i="1" s="1"/>
  <c r="W23" i="1"/>
  <c r="V23" i="1"/>
  <c r="U23" i="1"/>
  <c r="T23" i="1"/>
  <c r="AM22" i="1"/>
  <c r="AL22" i="1"/>
  <c r="AK22" i="1"/>
  <c r="AJ22" i="1"/>
  <c r="AD22" i="1"/>
  <c r="AC22" i="1"/>
  <c r="AO22" i="1" s="1"/>
  <c r="AB22" i="1"/>
  <c r="AN22" i="1" s="1"/>
  <c r="AA22" i="1"/>
  <c r="Z22" i="1"/>
  <c r="Y22" i="1"/>
  <c r="X22" i="1"/>
  <c r="W22" i="1"/>
  <c r="AI22" i="1" s="1"/>
  <c r="V22" i="1"/>
  <c r="U22" i="1"/>
  <c r="T22" i="1"/>
  <c r="AF22" i="1" s="1"/>
  <c r="AO21" i="1"/>
  <c r="AK21" i="1"/>
  <c r="AJ21" i="1"/>
  <c r="AI21" i="1"/>
  <c r="AH21" i="1"/>
  <c r="AG21" i="1"/>
  <c r="AD21" i="1"/>
  <c r="AC21" i="1"/>
  <c r="AB21" i="1"/>
  <c r="AN21" i="1" s="1"/>
  <c r="AA21" i="1"/>
  <c r="Z21" i="1"/>
  <c r="AL21" i="1" s="1"/>
  <c r="Y21" i="1"/>
  <c r="X21" i="1"/>
  <c r="W21" i="1"/>
  <c r="V21" i="1"/>
  <c r="U21" i="1"/>
  <c r="T21" i="1"/>
  <c r="AF21" i="1" s="1"/>
  <c r="AP20" i="1"/>
  <c r="AN20" i="1"/>
  <c r="AM20" i="1"/>
  <c r="AL20" i="1"/>
  <c r="AJ20" i="1"/>
  <c r="AH20" i="1"/>
  <c r="AG20" i="1"/>
  <c r="AF20" i="1"/>
  <c r="AD20" i="1"/>
  <c r="AC20" i="1"/>
  <c r="AB20" i="1"/>
  <c r="AA20" i="1"/>
  <c r="Z20" i="1"/>
  <c r="Y20" i="1"/>
  <c r="AK20" i="1" s="1"/>
  <c r="X20" i="1"/>
  <c r="W20" i="1"/>
  <c r="V20" i="1"/>
  <c r="U20" i="1"/>
  <c r="T20" i="1"/>
  <c r="AK19" i="1"/>
  <c r="AI19" i="1"/>
  <c r="AD19" i="1"/>
  <c r="AP19" i="1" s="1"/>
  <c r="AC19" i="1"/>
  <c r="AB19" i="1"/>
  <c r="AN19" i="1" s="1"/>
  <c r="AA19" i="1"/>
  <c r="Z19" i="1"/>
  <c r="Y19" i="1"/>
  <c r="X19" i="1"/>
  <c r="W19" i="1"/>
  <c r="V19" i="1"/>
  <c r="U19" i="1"/>
  <c r="AG19" i="1" s="1"/>
  <c r="T19" i="1"/>
  <c r="AF19" i="1" s="1"/>
  <c r="AP18" i="1"/>
  <c r="AO18" i="1"/>
  <c r="AN18" i="1"/>
  <c r="AL18" i="1"/>
  <c r="AJ18" i="1"/>
  <c r="AH18" i="1"/>
  <c r="AF18" i="1"/>
  <c r="AD18" i="1"/>
  <c r="AC18" i="1"/>
  <c r="AB18" i="1"/>
  <c r="AA18" i="1"/>
  <c r="AM18" i="1" s="1"/>
  <c r="Z18" i="1"/>
  <c r="Y18" i="1"/>
  <c r="AK18" i="1" s="1"/>
  <c r="X18" i="1"/>
  <c r="W18" i="1"/>
  <c r="V18" i="1"/>
  <c r="U18" i="1"/>
  <c r="T18" i="1"/>
  <c r="AM17" i="1"/>
  <c r="AL17" i="1"/>
  <c r="AK17" i="1"/>
  <c r="AI17" i="1"/>
  <c r="AG17" i="1"/>
  <c r="AD17" i="1"/>
  <c r="AC17" i="1"/>
  <c r="AO17" i="1" s="1"/>
  <c r="AB17" i="1"/>
  <c r="AA17" i="1"/>
  <c r="Z17" i="1"/>
  <c r="Y17" i="1"/>
  <c r="X17" i="1"/>
  <c r="W17" i="1"/>
  <c r="V17" i="1"/>
  <c r="U17" i="1"/>
  <c r="T17" i="1"/>
  <c r="AP16" i="1"/>
  <c r="AJ16" i="1"/>
  <c r="AI16" i="1"/>
  <c r="AH16" i="1"/>
  <c r="AD16" i="1"/>
  <c r="AC16" i="1"/>
  <c r="AO16" i="1" s="1"/>
  <c r="AB16" i="1"/>
  <c r="AN16" i="1" s="1"/>
  <c r="AA16" i="1"/>
  <c r="Z16" i="1"/>
  <c r="AL16" i="1" s="1"/>
  <c r="Y16" i="1"/>
  <c r="X16" i="1"/>
  <c r="W16" i="1"/>
  <c r="V16" i="1"/>
  <c r="U16" i="1"/>
  <c r="AG16" i="1" s="1"/>
  <c r="T16" i="1"/>
  <c r="AP15" i="1"/>
  <c r="AK15" i="1"/>
  <c r="AJ15" i="1"/>
  <c r="AI15" i="1"/>
  <c r="AH15" i="1"/>
  <c r="AD15" i="1"/>
  <c r="AC15" i="1"/>
  <c r="AB15" i="1"/>
  <c r="AA15" i="1"/>
  <c r="Z15" i="1"/>
  <c r="AL15" i="1" s="1"/>
  <c r="Y15" i="1"/>
  <c r="X15" i="1"/>
  <c r="W15" i="1"/>
  <c r="V15" i="1"/>
  <c r="U15" i="1"/>
  <c r="AG15" i="1" s="1"/>
  <c r="T15" i="1"/>
  <c r="AF15" i="1" s="1"/>
  <c r="AP14" i="1"/>
  <c r="AO14" i="1"/>
  <c r="AM14" i="1"/>
  <c r="AI14" i="1"/>
  <c r="AH14" i="1"/>
  <c r="AG14" i="1"/>
  <c r="AD14" i="1"/>
  <c r="AC14" i="1"/>
  <c r="AB14" i="1"/>
  <c r="AA14" i="1"/>
  <c r="Z14" i="1"/>
  <c r="AL14" i="1" s="1"/>
  <c r="Y14" i="1"/>
  <c r="AK14" i="1" s="1"/>
  <c r="X14" i="1"/>
  <c r="AJ14" i="1" s="1"/>
  <c r="W14" i="1"/>
  <c r="V14" i="1"/>
  <c r="U14" i="1"/>
  <c r="T14" i="1"/>
  <c r="AF14" i="1" s="1"/>
  <c r="AM13" i="1"/>
  <c r="AL13" i="1"/>
  <c r="AK13" i="1"/>
  <c r="AJ13" i="1"/>
  <c r="AH13" i="1"/>
  <c r="AF13" i="1"/>
  <c r="AD13" i="1"/>
  <c r="AP13" i="1" s="1"/>
  <c r="AC13" i="1"/>
  <c r="AO13" i="1" s="1"/>
  <c r="AB13" i="1"/>
  <c r="AA13" i="1"/>
  <c r="Z13" i="1"/>
  <c r="Y13" i="1"/>
  <c r="X13" i="1"/>
  <c r="W13" i="1"/>
  <c r="AI13" i="1" s="1"/>
  <c r="V13" i="1"/>
  <c r="U13" i="1"/>
  <c r="AG13" i="1" s="1"/>
  <c r="T13" i="1"/>
  <c r="AO12" i="1"/>
  <c r="AK12" i="1"/>
  <c r="AJ12" i="1"/>
  <c r="AI12" i="1"/>
  <c r="AH12" i="1"/>
  <c r="AG12" i="1"/>
  <c r="AD12" i="1"/>
  <c r="AC12" i="1"/>
  <c r="AB12" i="1"/>
  <c r="AA12" i="1"/>
  <c r="AM12" i="1" s="1"/>
  <c r="Z12" i="1"/>
  <c r="AL12" i="1" s="1"/>
  <c r="Y12" i="1"/>
  <c r="X12" i="1"/>
  <c r="W12" i="1"/>
  <c r="V12" i="1"/>
  <c r="U12" i="1"/>
  <c r="T12" i="1"/>
  <c r="AP11" i="1"/>
  <c r="AO11" i="1"/>
  <c r="AL11" i="1"/>
  <c r="AJ11" i="1"/>
  <c r="AH11" i="1"/>
  <c r="AG11" i="1"/>
  <c r="AD11" i="1"/>
  <c r="AC11" i="1"/>
  <c r="AB11" i="1"/>
  <c r="AN11" i="1" s="1"/>
  <c r="AA11" i="1"/>
  <c r="Z11" i="1"/>
  <c r="Y11" i="1"/>
  <c r="X11" i="1"/>
  <c r="W11" i="1"/>
  <c r="AI11" i="1" s="1"/>
  <c r="V11" i="1"/>
  <c r="U11" i="1"/>
  <c r="T11" i="1"/>
  <c r="AF11" i="1" s="1"/>
  <c r="AL10" i="1"/>
  <c r="AJ10" i="1"/>
  <c r="AI10" i="1"/>
  <c r="AD10" i="1"/>
  <c r="AC10" i="1"/>
  <c r="AO10" i="1" s="1"/>
  <c r="AB10" i="1"/>
  <c r="AA10" i="1"/>
  <c r="Z10" i="1"/>
  <c r="Y10" i="1"/>
  <c r="AK10" i="1" s="1"/>
  <c r="X10" i="1"/>
  <c r="W10" i="1"/>
  <c r="V10" i="1"/>
  <c r="AH10" i="1" s="1"/>
  <c r="U10" i="1"/>
  <c r="T10" i="1"/>
  <c r="AF10" i="1" s="1"/>
  <c r="AP9" i="1"/>
  <c r="AO9" i="1"/>
  <c r="AN9" i="1"/>
  <c r="AJ9" i="1"/>
  <c r="AH9" i="1"/>
  <c r="AF9" i="1"/>
  <c r="AD9" i="1"/>
  <c r="AC9" i="1"/>
  <c r="AB9" i="1"/>
  <c r="AA9" i="1"/>
  <c r="Z9" i="1"/>
  <c r="Y9" i="1"/>
  <c r="X9" i="1"/>
  <c r="W9" i="1"/>
  <c r="AI9" i="1" s="1"/>
  <c r="V9" i="1"/>
  <c r="U9" i="1"/>
  <c r="AG9" i="1" s="1"/>
  <c r="T9" i="1"/>
  <c r="AN8" i="1"/>
  <c r="AM8" i="1"/>
  <c r="AK8" i="1"/>
  <c r="AI8" i="1"/>
  <c r="AG8" i="1"/>
  <c r="AF8" i="1"/>
  <c r="AD8" i="1"/>
  <c r="AP8" i="1" s="1"/>
  <c r="AC8" i="1"/>
  <c r="AB8" i="1"/>
  <c r="AA8" i="1"/>
  <c r="Z8" i="1"/>
  <c r="Y8" i="1"/>
  <c r="X8" i="1"/>
  <c r="W8" i="1"/>
  <c r="V8" i="1"/>
  <c r="AH8" i="1" s="1"/>
  <c r="U8" i="1"/>
  <c r="T8" i="1"/>
  <c r="AP7" i="1"/>
  <c r="AN7" i="1"/>
  <c r="AL7" i="1"/>
  <c r="AJ7" i="1"/>
  <c r="AH7" i="1"/>
  <c r="AF7" i="1"/>
  <c r="AD7" i="1"/>
  <c r="AC7" i="1"/>
  <c r="AB7" i="1"/>
  <c r="AA7" i="1"/>
  <c r="AM7" i="1" s="1"/>
  <c r="Z7" i="1"/>
  <c r="Y7" i="1"/>
  <c r="AK7" i="1" s="1"/>
  <c r="X7" i="1"/>
  <c r="W7" i="1"/>
  <c r="V7" i="1"/>
  <c r="U7" i="1"/>
  <c r="AG7" i="1" s="1"/>
  <c r="T7" i="1"/>
  <c r="AN6" i="1"/>
  <c r="AM6" i="1"/>
  <c r="AL6" i="1"/>
  <c r="AD6" i="1"/>
  <c r="AC6" i="1"/>
  <c r="AO6" i="1" s="1"/>
  <c r="AB6" i="1"/>
  <c r="AA6" i="1"/>
  <c r="Z6" i="1"/>
  <c r="Y6" i="1"/>
  <c r="X6" i="1"/>
  <c r="AJ6" i="1" s="1"/>
  <c r="W6" i="1"/>
  <c r="AI6" i="1" s="1"/>
  <c r="V6" i="1"/>
  <c r="AH6" i="1" s="1"/>
  <c r="U6" i="1"/>
  <c r="T6" i="1"/>
  <c r="AN5" i="1"/>
  <c r="AJ5" i="1"/>
  <c r="AI5" i="1"/>
  <c r="AD5" i="1"/>
  <c r="AP5" i="1" s="1"/>
  <c r="AC5" i="1"/>
  <c r="AO5" i="1" s="1"/>
  <c r="AB5" i="1"/>
  <c r="AA5" i="1"/>
  <c r="Z5" i="1"/>
  <c r="AL5" i="1" s="1"/>
  <c r="Y5" i="1"/>
  <c r="X5" i="1"/>
  <c r="W5" i="1"/>
  <c r="V5" i="1"/>
  <c r="U5" i="1"/>
  <c r="AG5" i="1" s="1"/>
  <c r="T5" i="1"/>
  <c r="AF5" i="1" s="1"/>
  <c r="BE4" i="1"/>
  <c r="O4" i="1" s="1"/>
  <c r="BD4" i="1"/>
  <c r="BC4" i="1"/>
  <c r="BB4" i="1"/>
  <c r="BA4" i="1"/>
  <c r="AZ4" i="1"/>
  <c r="AY4" i="1"/>
  <c r="AX4" i="1"/>
  <c r="AW4" i="1"/>
  <c r="AV4" i="1"/>
  <c r="AU4" i="1"/>
  <c r="AT4" i="1"/>
  <c r="R4" i="1"/>
  <c r="Q4" i="1"/>
  <c r="P4" i="1"/>
  <c r="AD3" i="1"/>
  <c r="Z3" i="1"/>
  <c r="V3" i="1"/>
  <c r="AQ14" i="1" l="1"/>
  <c r="AI7" i="1"/>
  <c r="AH5" i="1"/>
  <c r="AQ5" i="1" s="1"/>
  <c r="AF6" i="1"/>
  <c r="AO8" i="1"/>
  <c r="AM10" i="1"/>
  <c r="AW14" i="1"/>
  <c r="AH17" i="1"/>
  <c r="AP17" i="1"/>
  <c r="AO19" i="1"/>
  <c r="AI18" i="1"/>
  <c r="AQ18" i="1" s="1"/>
  <c r="AJ19" i="1"/>
  <c r="AG6" i="1"/>
  <c r="AK9" i="1"/>
  <c r="AQ9" i="1" s="1"/>
  <c r="AN10" i="1"/>
  <c r="AM11" i="1"/>
  <c r="AK11" i="1"/>
  <c r="AQ11" i="1" s="1"/>
  <c r="AN13" i="1"/>
  <c r="AQ13" i="1" s="1"/>
  <c r="AF16" i="1"/>
  <c r="AQ16" i="1" s="1"/>
  <c r="AL19" i="1"/>
  <c r="AI20" i="1"/>
  <c r="AP6" i="1"/>
  <c r="AG10" i="1"/>
  <c r="AQ10" i="1" s="1"/>
  <c r="AJ17" i="1"/>
  <c r="AI24" i="1"/>
  <c r="AQ24" i="1"/>
  <c r="AW24" i="1" s="1"/>
  <c r="AM15" i="1"/>
  <c r="AK5" i="1"/>
  <c r="AO7" i="1"/>
  <c r="AQ7" i="1" s="1"/>
  <c r="AM9" i="1"/>
  <c r="AL9" i="1"/>
  <c r="AP10" i="1"/>
  <c r="AZ14" i="1"/>
  <c r="AY14" i="1"/>
  <c r="CB14" i="1" s="1"/>
  <c r="AM5" i="1"/>
  <c r="AK6" i="1"/>
  <c r="AL8" i="1"/>
  <c r="AJ8" i="1"/>
  <c r="AQ8" i="1" s="1"/>
  <c r="AF12" i="1"/>
  <c r="AN12" i="1"/>
  <c r="AT14" i="1"/>
  <c r="BB14" i="1"/>
  <c r="CA14" i="1" s="1"/>
  <c r="AN14" i="1"/>
  <c r="AK16" i="1"/>
  <c r="AI23" i="1"/>
  <c r="AG22" i="1"/>
  <c r="AN23" i="1"/>
  <c r="AM21" i="1"/>
  <c r="AK26" i="1"/>
  <c r="AQ20" i="1"/>
  <c r="AF17" i="1"/>
  <c r="AN17" i="1"/>
  <c r="AG18" i="1"/>
  <c r="AH19" i="1"/>
  <c r="AP12" i="1"/>
  <c r="AO15" i="1"/>
  <c r="AN15" i="1"/>
  <c r="AQ15" i="1" s="1"/>
  <c r="AM16" i="1"/>
  <c r="BC20" i="1"/>
  <c r="BR20" i="1" s="1"/>
  <c r="AP21" i="1"/>
  <c r="AQ21" i="1" s="1"/>
  <c r="AM19" i="1"/>
  <c r="AQ19" i="1" s="1"/>
  <c r="AO20" i="1"/>
  <c r="AH22" i="1"/>
  <c r="AL25" i="1"/>
  <c r="AL26" i="1"/>
  <c r="AN25" i="1"/>
  <c r="AO26" i="1"/>
  <c r="AN24" i="1"/>
  <c r="AP22" i="1"/>
  <c r="AQ22" i="1" s="1"/>
  <c r="AP23" i="1"/>
  <c r="AQ23" i="1" s="1"/>
  <c r="AF25" i="1"/>
  <c r="AG26" i="1"/>
  <c r="AQ26" i="1" s="1"/>
  <c r="BD18" i="1" l="1"/>
  <c r="AX18" i="1"/>
  <c r="BL18" i="1" s="1"/>
  <c r="AV18" i="1"/>
  <c r="AT18" i="1"/>
  <c r="AZ18" i="1"/>
  <c r="BA18" i="1"/>
  <c r="BB18" i="1"/>
  <c r="CA18" i="1" s="1"/>
  <c r="AU18" i="1"/>
  <c r="BC18" i="1"/>
  <c r="BR18" i="1" s="1"/>
  <c r="AW18" i="1"/>
  <c r="AY18" i="1"/>
  <c r="CB18" i="1" s="1"/>
  <c r="BZ24" i="1"/>
  <c r="AV26" i="1"/>
  <c r="BD26" i="1"/>
  <c r="BA26" i="1"/>
  <c r="AX26" i="1"/>
  <c r="BL26" i="1" s="1"/>
  <c r="AZ26" i="1"/>
  <c r="AT26" i="1"/>
  <c r="BC26" i="1"/>
  <c r="BR26" i="1" s="1"/>
  <c r="BB26" i="1"/>
  <c r="CA26" i="1" s="1"/>
  <c r="AW26" i="1"/>
  <c r="AU26" i="1"/>
  <c r="AY26" i="1"/>
  <c r="CB26" i="1" s="1"/>
  <c r="AZ10" i="1"/>
  <c r="AW10" i="1"/>
  <c r="AT10" i="1"/>
  <c r="AY10" i="1"/>
  <c r="CB10" i="1" s="1"/>
  <c r="BC10" i="1"/>
  <c r="BR10" i="1" s="1"/>
  <c r="BD10" i="1"/>
  <c r="BA10" i="1"/>
  <c r="BB10" i="1"/>
  <c r="CA10" i="1" s="1"/>
  <c r="AV10" i="1"/>
  <c r="AX10" i="1"/>
  <c r="BL10" i="1" s="1"/>
  <c r="AU10" i="1"/>
  <c r="BA23" i="1"/>
  <c r="AZ23" i="1"/>
  <c r="BC23" i="1"/>
  <c r="BR23" i="1" s="1"/>
  <c r="AU23" i="1"/>
  <c r="AY23" i="1"/>
  <c r="CB23" i="1" s="1"/>
  <c r="AX23" i="1"/>
  <c r="BL23" i="1" s="1"/>
  <c r="BB23" i="1"/>
  <c r="CA23" i="1" s="1"/>
  <c r="AV23" i="1"/>
  <c r="AW23" i="1"/>
  <c r="BD23" i="1"/>
  <c r="AT23" i="1"/>
  <c r="AV8" i="1"/>
  <c r="AY8" i="1"/>
  <c r="CB8" i="1" s="1"/>
  <c r="BB8" i="1"/>
  <c r="CA8" i="1" s="1"/>
  <c r="AT8" i="1"/>
  <c r="BD8" i="1"/>
  <c r="BA8" i="1"/>
  <c r="AZ8" i="1"/>
  <c r="BC8" i="1"/>
  <c r="BR8" i="1" s="1"/>
  <c r="AX8" i="1"/>
  <c r="BL8" i="1" s="1"/>
  <c r="AU8" i="1"/>
  <c r="AW8" i="1"/>
  <c r="AX9" i="1"/>
  <c r="BL9" i="1" s="1"/>
  <c r="BD9" i="1"/>
  <c r="BB9" i="1"/>
  <c r="CA9" i="1" s="1"/>
  <c r="AW9" i="1"/>
  <c r="AV9" i="1"/>
  <c r="AT9" i="1"/>
  <c r="BA9" i="1"/>
  <c r="AU9" i="1"/>
  <c r="BC9" i="1"/>
  <c r="BR9" i="1" s="1"/>
  <c r="AY9" i="1"/>
  <c r="CB9" i="1" s="1"/>
  <c r="AZ9" i="1"/>
  <c r="AX22" i="1"/>
  <c r="BL22" i="1" s="1"/>
  <c r="AT22" i="1"/>
  <c r="BC22" i="1"/>
  <c r="BR22" i="1" s="1"/>
  <c r="AZ22" i="1"/>
  <c r="AW22" i="1"/>
  <c r="BB22" i="1"/>
  <c r="CA22" i="1" s="1"/>
  <c r="AV22" i="1"/>
  <c r="BA22" i="1"/>
  <c r="BD22" i="1"/>
  <c r="AY22" i="1"/>
  <c r="CB22" i="1" s="1"/>
  <c r="AU22" i="1"/>
  <c r="AY19" i="1"/>
  <c r="CB19" i="1" s="1"/>
  <c r="BB19" i="1"/>
  <c r="CA19" i="1" s="1"/>
  <c r="AW19" i="1"/>
  <c r="AT19" i="1"/>
  <c r="BD19" i="1"/>
  <c r="AV19" i="1"/>
  <c r="AX19" i="1"/>
  <c r="BL19" i="1" s="1"/>
  <c r="AZ19" i="1"/>
  <c r="AU19" i="1"/>
  <c r="BA19" i="1"/>
  <c r="BC19" i="1"/>
  <c r="BR19" i="1" s="1"/>
  <c r="BB7" i="1"/>
  <c r="CA7" i="1" s="1"/>
  <c r="AV7" i="1"/>
  <c r="AU7" i="1"/>
  <c r="BD7" i="1"/>
  <c r="AY7" i="1"/>
  <c r="CB7" i="1" s="1"/>
  <c r="AZ7" i="1"/>
  <c r="BC7" i="1"/>
  <c r="BR7" i="1" s="1"/>
  <c r="BA7" i="1"/>
  <c r="AX7" i="1"/>
  <c r="BL7" i="1" s="1"/>
  <c r="AW7" i="1"/>
  <c r="AT7" i="1"/>
  <c r="BA13" i="1"/>
  <c r="BD13" i="1"/>
  <c r="AV13" i="1"/>
  <c r="BC13" i="1"/>
  <c r="BR13" i="1" s="1"/>
  <c r="AZ13" i="1"/>
  <c r="AX13" i="1"/>
  <c r="BL13" i="1" s="1"/>
  <c r="AU13" i="1"/>
  <c r="AT13" i="1"/>
  <c r="BB13" i="1"/>
  <c r="CA13" i="1" s="1"/>
  <c r="AY13" i="1"/>
  <c r="CB13" i="1" s="1"/>
  <c r="AW13" i="1"/>
  <c r="BC21" i="1"/>
  <c r="BR21" i="1" s="1"/>
  <c r="AU21" i="1"/>
  <c r="AW21" i="1"/>
  <c r="AT21" i="1"/>
  <c r="BB21" i="1"/>
  <c r="CA21" i="1" s="1"/>
  <c r="AZ21" i="1"/>
  <c r="BA21" i="1"/>
  <c r="AV21" i="1"/>
  <c r="AX21" i="1"/>
  <c r="BL21" i="1" s="1"/>
  <c r="AY21" i="1"/>
  <c r="CB21" i="1" s="1"/>
  <c r="BD21" i="1"/>
  <c r="AX5" i="1"/>
  <c r="BL5" i="1" s="1"/>
  <c r="AW5" i="1"/>
  <c r="BC5" i="1"/>
  <c r="BR5" i="1" s="1"/>
  <c r="BB5" i="1"/>
  <c r="CA5" i="1" s="1"/>
  <c r="AZ5" i="1"/>
  <c r="AU5" i="1"/>
  <c r="AT5" i="1"/>
  <c r="BD5" i="1"/>
  <c r="BA5" i="1"/>
  <c r="AV5" i="1"/>
  <c r="AY5" i="1"/>
  <c r="CB5" i="1" s="1"/>
  <c r="AX15" i="1"/>
  <c r="BL15" i="1" s="1"/>
  <c r="AW15" i="1"/>
  <c r="AU15" i="1"/>
  <c r="BA15" i="1"/>
  <c r="AZ15" i="1"/>
  <c r="BB15" i="1"/>
  <c r="CA15" i="1" s="1"/>
  <c r="AV15" i="1"/>
  <c r="BD15" i="1"/>
  <c r="AY15" i="1"/>
  <c r="CB15" i="1" s="1"/>
  <c r="AT15" i="1"/>
  <c r="BC15" i="1"/>
  <c r="BR15" i="1" s="1"/>
  <c r="AZ11" i="1"/>
  <c r="BC11" i="1"/>
  <c r="BR11" i="1" s="1"/>
  <c r="AU11" i="1"/>
  <c r="AX11" i="1"/>
  <c r="BL11" i="1" s="1"/>
  <c r="AY11" i="1"/>
  <c r="CB11" i="1" s="1"/>
  <c r="AW11" i="1"/>
  <c r="BB11" i="1"/>
  <c r="CA11" i="1" s="1"/>
  <c r="AV11" i="1"/>
  <c r="BA11" i="1"/>
  <c r="AT11" i="1"/>
  <c r="BD11" i="1"/>
  <c r="BD16" i="1"/>
  <c r="BC16" i="1"/>
  <c r="BR16" i="1" s="1"/>
  <c r="AU16" i="1"/>
  <c r="AZ16" i="1"/>
  <c r="BB16" i="1"/>
  <c r="CA16" i="1" s="1"/>
  <c r="AX16" i="1"/>
  <c r="BL16" i="1" s="1"/>
  <c r="AV16" i="1"/>
  <c r="AQ6" i="1"/>
  <c r="BD14" i="1"/>
  <c r="AV14" i="1"/>
  <c r="BC14" i="1"/>
  <c r="BR14" i="1" s="1"/>
  <c r="BA14" i="1"/>
  <c r="BE14" i="1" s="1"/>
  <c r="O14" i="1" s="1"/>
  <c r="AX14" i="1"/>
  <c r="BL14" i="1" s="1"/>
  <c r="AU14" i="1"/>
  <c r="BB20" i="1"/>
  <c r="CA20" i="1" s="1"/>
  <c r="AZ20" i="1"/>
  <c r="AV20" i="1"/>
  <c r="AT20" i="1"/>
  <c r="BD20" i="1"/>
  <c r="AY20" i="1"/>
  <c r="CB20" i="1" s="1"/>
  <c r="BD24" i="1"/>
  <c r="AV24" i="1"/>
  <c r="BC24" i="1"/>
  <c r="BR24" i="1" s="1"/>
  <c r="AX24" i="1"/>
  <c r="BL24" i="1" s="1"/>
  <c r="AU24" i="1"/>
  <c r="AU20" i="1"/>
  <c r="BQ14" i="1"/>
  <c r="BF14" i="1"/>
  <c r="AT16" i="1"/>
  <c r="BA20" i="1"/>
  <c r="AW16" i="1"/>
  <c r="AX20" i="1"/>
  <c r="BL20" i="1" s="1"/>
  <c r="AT24" i="1"/>
  <c r="BA16" i="1"/>
  <c r="BA24" i="1"/>
  <c r="AY24" i="1"/>
  <c r="CB24" i="1" s="1"/>
  <c r="AQ12" i="1"/>
  <c r="BG14" i="1"/>
  <c r="BI14" i="1"/>
  <c r="Q14" i="1" s="1"/>
  <c r="BH14" i="1"/>
  <c r="P14" i="1" s="1"/>
  <c r="BZ14" i="1"/>
  <c r="AQ17" i="1"/>
  <c r="AZ24" i="1"/>
  <c r="BB24" i="1"/>
  <c r="CA24" i="1" s="1"/>
  <c r="AY16" i="1"/>
  <c r="CB16" i="1" s="1"/>
  <c r="AQ25" i="1"/>
  <c r="AW20" i="1"/>
  <c r="BH20" i="1" l="1"/>
  <c r="P20" i="1" s="1"/>
  <c r="BZ20" i="1"/>
  <c r="BE24" i="1"/>
  <c r="O24" i="1" s="1"/>
  <c r="BG24" i="1"/>
  <c r="BI24" i="1"/>
  <c r="Q24" i="1" s="1"/>
  <c r="BZ5" i="1"/>
  <c r="BH5" i="1"/>
  <c r="P5" i="1" s="1"/>
  <c r="BN22" i="1"/>
  <c r="BM22" i="1"/>
  <c r="BQ18" i="1"/>
  <c r="BF18" i="1"/>
  <c r="CC14" i="1"/>
  <c r="BN24" i="1"/>
  <c r="BM24" i="1"/>
  <c r="BA6" i="1"/>
  <c r="AZ6" i="1"/>
  <c r="AX6" i="1"/>
  <c r="BL6" i="1" s="1"/>
  <c r="AW6" i="1"/>
  <c r="BC6" i="1"/>
  <c r="BR6" i="1" s="1"/>
  <c r="AY6" i="1"/>
  <c r="CB6" i="1" s="1"/>
  <c r="AU6" i="1"/>
  <c r="AT6" i="1"/>
  <c r="BB6" i="1"/>
  <c r="CA6" i="1" s="1"/>
  <c r="BD6" i="1"/>
  <c r="AV6" i="1"/>
  <c r="BG21" i="1"/>
  <c r="BE21" i="1"/>
  <c r="O21" i="1" s="1"/>
  <c r="BI21" i="1"/>
  <c r="Q21" i="1" s="1"/>
  <c r="BZ7" i="1"/>
  <c r="BH7" i="1"/>
  <c r="P7" i="1" s="1"/>
  <c r="BQ9" i="1"/>
  <c r="BF9" i="1"/>
  <c r="BZ23" i="1"/>
  <c r="BH23" i="1"/>
  <c r="P23" i="1" s="1"/>
  <c r="AW17" i="1"/>
  <c r="AU17" i="1"/>
  <c r="BC17" i="1"/>
  <c r="BR17" i="1" s="1"/>
  <c r="BA17" i="1"/>
  <c r="AY17" i="1"/>
  <c r="CB17" i="1" s="1"/>
  <c r="BD17" i="1"/>
  <c r="AZ17" i="1"/>
  <c r="AT17" i="1"/>
  <c r="BB17" i="1"/>
  <c r="CA17" i="1" s="1"/>
  <c r="AV17" i="1"/>
  <c r="AX17" i="1"/>
  <c r="BL17" i="1" s="1"/>
  <c r="BZ15" i="1"/>
  <c r="BH15" i="1"/>
  <c r="P15" i="1" s="1"/>
  <c r="BQ5" i="1"/>
  <c r="BF5" i="1"/>
  <c r="BZ13" i="1"/>
  <c r="BH13" i="1"/>
  <c r="P13" i="1" s="1"/>
  <c r="BQ7" i="1"/>
  <c r="BF7" i="1"/>
  <c r="BJ8" i="1"/>
  <c r="R8" i="1" s="1"/>
  <c r="BG13" i="1"/>
  <c r="BI13" i="1"/>
  <c r="Q13" i="1" s="1"/>
  <c r="BE13" i="1"/>
  <c r="O13" i="1" s="1"/>
  <c r="BE7" i="1"/>
  <c r="O7" i="1" s="1"/>
  <c r="BG7" i="1"/>
  <c r="BI7" i="1"/>
  <c r="Q7" i="1" s="1"/>
  <c r="BH9" i="1"/>
  <c r="P9" i="1" s="1"/>
  <c r="BZ9" i="1"/>
  <c r="BF23" i="1"/>
  <c r="BQ23" i="1"/>
  <c r="BH24" i="1"/>
  <c r="P24" i="1" s="1"/>
  <c r="AY25" i="1"/>
  <c r="CB25" i="1" s="1"/>
  <c r="BA25" i="1"/>
  <c r="AX25" i="1"/>
  <c r="BL25" i="1" s="1"/>
  <c r="AW25" i="1"/>
  <c r="BD25" i="1"/>
  <c r="AV25" i="1"/>
  <c r="AZ25" i="1"/>
  <c r="AU25" i="1"/>
  <c r="BC25" i="1"/>
  <c r="BR25" i="1" s="1"/>
  <c r="AT25" i="1"/>
  <c r="BB25" i="1"/>
  <c r="CA25" i="1" s="1"/>
  <c r="BM20" i="1"/>
  <c r="BP20" i="1" s="1"/>
  <c r="BQ20" i="1"/>
  <c r="BF20" i="1"/>
  <c r="BJ11" i="1"/>
  <c r="R11" i="1" s="1"/>
  <c r="BN5" i="1"/>
  <c r="BM5" i="1"/>
  <c r="BP5" i="1" s="1"/>
  <c r="BJ13" i="1"/>
  <c r="R13" i="1" s="1"/>
  <c r="BQ16" i="1"/>
  <c r="BF16" i="1"/>
  <c r="BI15" i="1"/>
  <c r="Q15" i="1" s="1"/>
  <c r="BE15" i="1"/>
  <c r="O15" i="1" s="1"/>
  <c r="BG15" i="1"/>
  <c r="BP21" i="1"/>
  <c r="BJ19" i="1"/>
  <c r="R19" i="1" s="1"/>
  <c r="BQ22" i="1"/>
  <c r="BF22" i="1"/>
  <c r="BJ18" i="1"/>
  <c r="R18" i="1" s="1"/>
  <c r="CF14" i="1"/>
  <c r="CG14" i="1"/>
  <c r="BJ16" i="1"/>
  <c r="R16" i="1" s="1"/>
  <c r="BH11" i="1"/>
  <c r="P11" i="1" s="1"/>
  <c r="BZ11" i="1"/>
  <c r="BM15" i="1"/>
  <c r="BP15" i="1" s="1"/>
  <c r="BN15" i="1"/>
  <c r="BF19" i="1"/>
  <c r="BQ19" i="1"/>
  <c r="BJ22" i="1"/>
  <c r="R22" i="1" s="1"/>
  <c r="BG9" i="1"/>
  <c r="BE9" i="1"/>
  <c r="O9" i="1" s="1"/>
  <c r="BI9" i="1"/>
  <c r="Q9" i="1" s="1"/>
  <c r="BM8" i="1"/>
  <c r="BN8" i="1" s="1"/>
  <c r="BJ23" i="1"/>
  <c r="R23" i="1" s="1"/>
  <c r="BJ26" i="1"/>
  <c r="R26" i="1" s="1"/>
  <c r="BJ20" i="1"/>
  <c r="R20" i="1" s="1"/>
  <c r="BI20" i="1"/>
  <c r="Q20" i="1" s="1"/>
  <c r="BG20" i="1"/>
  <c r="BE20" i="1"/>
  <c r="O20" i="1" s="1"/>
  <c r="BF21" i="1"/>
  <c r="BQ21" i="1"/>
  <c r="BM19" i="1"/>
  <c r="BN19" i="1" s="1"/>
  <c r="BG22" i="1"/>
  <c r="BI22" i="1"/>
  <c r="Q22" i="1" s="1"/>
  <c r="BE22" i="1"/>
  <c r="O22" i="1" s="1"/>
  <c r="BI23" i="1"/>
  <c r="Q23" i="1" s="1"/>
  <c r="BG23" i="1"/>
  <c r="BE23" i="1"/>
  <c r="O23" i="1" s="1"/>
  <c r="BH26" i="1"/>
  <c r="P26" i="1" s="1"/>
  <c r="BZ26" i="1"/>
  <c r="BJ24" i="1"/>
  <c r="R24" i="1" s="1"/>
  <c r="BM11" i="1"/>
  <c r="BN11" i="1"/>
  <c r="BJ7" i="1"/>
  <c r="R7" i="1" s="1"/>
  <c r="BQ8" i="1"/>
  <c r="BF8" i="1"/>
  <c r="CF24" i="1"/>
  <c r="CG24" i="1"/>
  <c r="BE18" i="1"/>
  <c r="O18" i="1" s="1"/>
  <c r="BG18" i="1"/>
  <c r="BI18" i="1"/>
  <c r="Q18" i="1" s="1"/>
  <c r="BZ16" i="1"/>
  <c r="BH16" i="1"/>
  <c r="P16" i="1" s="1"/>
  <c r="BP16" i="1"/>
  <c r="BI11" i="1"/>
  <c r="Q11" i="1" s="1"/>
  <c r="BG11" i="1"/>
  <c r="BE11" i="1"/>
  <c r="O11" i="1" s="1"/>
  <c r="BF15" i="1"/>
  <c r="BQ15" i="1"/>
  <c r="BZ21" i="1"/>
  <c r="BH21" i="1"/>
  <c r="P21" i="1" s="1"/>
  <c r="BM13" i="1"/>
  <c r="BP13" i="1" s="1"/>
  <c r="BM7" i="1"/>
  <c r="BP7" i="1" s="1"/>
  <c r="BG19" i="1"/>
  <c r="BI19" i="1"/>
  <c r="Q19" i="1" s="1"/>
  <c r="BE19" i="1"/>
  <c r="O19" i="1" s="1"/>
  <c r="BP22" i="1"/>
  <c r="BJ10" i="1"/>
  <c r="R10" i="1" s="1"/>
  <c r="BI10" i="1"/>
  <c r="Q10" i="1" s="1"/>
  <c r="BG10" i="1"/>
  <c r="BE10" i="1"/>
  <c r="O10" i="1" s="1"/>
  <c r="BE26" i="1"/>
  <c r="O26" i="1" s="1"/>
  <c r="BG26" i="1"/>
  <c r="BI26" i="1"/>
  <c r="Q26" i="1" s="1"/>
  <c r="BP18" i="1"/>
  <c r="BP24" i="1"/>
  <c r="BJ14" i="1"/>
  <c r="R14" i="1" s="1"/>
  <c r="BM16" i="1"/>
  <c r="BN16" i="1" s="1"/>
  <c r="BF11" i="1"/>
  <c r="BQ11" i="1"/>
  <c r="BG5" i="1"/>
  <c r="BE5" i="1"/>
  <c r="O5" i="1" s="1"/>
  <c r="BI5" i="1"/>
  <c r="Q5" i="1" s="1"/>
  <c r="BJ21" i="1"/>
  <c r="R21" i="1" s="1"/>
  <c r="BQ13" i="1"/>
  <c r="BF13" i="1"/>
  <c r="BH19" i="1"/>
  <c r="P19" i="1" s="1"/>
  <c r="BZ19" i="1"/>
  <c r="BM9" i="1"/>
  <c r="BP9" i="1" s="1"/>
  <c r="BE8" i="1"/>
  <c r="O8" i="1" s="1"/>
  <c r="BI8" i="1"/>
  <c r="Q8" i="1" s="1"/>
  <c r="BG8" i="1"/>
  <c r="BN10" i="1"/>
  <c r="BM10" i="1"/>
  <c r="BH10" i="1"/>
  <c r="P10" i="1" s="1"/>
  <c r="BZ10" i="1"/>
  <c r="BF26" i="1"/>
  <c r="BQ26" i="1"/>
  <c r="BH18" i="1"/>
  <c r="P18" i="1" s="1"/>
  <c r="BZ18" i="1"/>
  <c r="BN18" i="1"/>
  <c r="BM18" i="1"/>
  <c r="BQ24" i="1"/>
  <c r="BF24" i="1"/>
  <c r="AX12" i="1"/>
  <c r="BL12" i="1" s="1"/>
  <c r="BC12" i="1"/>
  <c r="BR12" i="1" s="1"/>
  <c r="BA12" i="1"/>
  <c r="AW12" i="1"/>
  <c r="AU12" i="1"/>
  <c r="BB12" i="1"/>
  <c r="CA12" i="1" s="1"/>
  <c r="BD12" i="1"/>
  <c r="AT12" i="1"/>
  <c r="AY12" i="1"/>
  <c r="CB12" i="1" s="1"/>
  <c r="AZ12" i="1"/>
  <c r="AV12" i="1"/>
  <c r="BE16" i="1"/>
  <c r="O16" i="1" s="1"/>
  <c r="BG16" i="1"/>
  <c r="BI16" i="1"/>
  <c r="Q16" i="1" s="1"/>
  <c r="BN14" i="1"/>
  <c r="BM14" i="1"/>
  <c r="BP14" i="1" s="1"/>
  <c r="BP11" i="1"/>
  <c r="BJ15" i="1"/>
  <c r="R15" i="1" s="1"/>
  <c r="BJ5" i="1"/>
  <c r="R5" i="1" s="1"/>
  <c r="BM21" i="1"/>
  <c r="BN21" i="1"/>
  <c r="BZ22" i="1"/>
  <c r="BH22" i="1"/>
  <c r="P22" i="1" s="1"/>
  <c r="BJ9" i="1"/>
  <c r="R9" i="1" s="1"/>
  <c r="BH8" i="1"/>
  <c r="P8" i="1" s="1"/>
  <c r="BZ8" i="1"/>
  <c r="BM23" i="1"/>
  <c r="BP23" i="1" s="1"/>
  <c r="BN23" i="1"/>
  <c r="BP10" i="1"/>
  <c r="BF10" i="1"/>
  <c r="BQ10" i="1"/>
  <c r="BN26" i="1"/>
  <c r="BM26" i="1"/>
  <c r="BP26" i="1" s="1"/>
  <c r="BV23" i="1" l="1"/>
  <c r="BW23" i="1"/>
  <c r="BS23" i="1" s="1"/>
  <c r="BW26" i="1"/>
  <c r="BV26" i="1"/>
  <c r="BV20" i="1"/>
  <c r="BW20" i="1"/>
  <c r="BW7" i="1"/>
  <c r="BV7" i="1"/>
  <c r="BV15" i="1"/>
  <c r="BW15" i="1"/>
  <c r="BW13" i="1"/>
  <c r="BV13" i="1"/>
  <c r="BW5" i="1"/>
  <c r="BV5" i="1"/>
  <c r="BV9" i="1"/>
  <c r="BW9" i="1"/>
  <c r="BW14" i="1"/>
  <c r="BV14" i="1"/>
  <c r="BW16" i="1"/>
  <c r="BV16" i="1"/>
  <c r="BH17" i="1"/>
  <c r="P17" i="1" s="1"/>
  <c r="BZ17" i="1"/>
  <c r="CG5" i="1"/>
  <c r="CF5" i="1"/>
  <c r="BN9" i="1"/>
  <c r="CG21" i="1"/>
  <c r="CF21" i="1"/>
  <c r="BS15" i="1"/>
  <c r="BN20" i="1"/>
  <c r="BH25" i="1"/>
  <c r="P25" i="1" s="1"/>
  <c r="BZ25" i="1"/>
  <c r="CC13" i="1"/>
  <c r="BS13" i="1"/>
  <c r="CG13" i="1"/>
  <c r="CF13" i="1"/>
  <c r="BG17" i="1"/>
  <c r="BI17" i="1"/>
  <c r="Q17" i="1" s="1"/>
  <c r="BE17" i="1"/>
  <c r="O17" i="1" s="1"/>
  <c r="CG8" i="1"/>
  <c r="CF8" i="1"/>
  <c r="CG19" i="1"/>
  <c r="CC19" i="1" s="1"/>
  <c r="CF19" i="1"/>
  <c r="BW24" i="1"/>
  <c r="BV24" i="1"/>
  <c r="CF16" i="1"/>
  <c r="CG16" i="1"/>
  <c r="CC9" i="1"/>
  <c r="CF11" i="1"/>
  <c r="CG11" i="1"/>
  <c r="BM25" i="1"/>
  <c r="BN25" i="1" s="1"/>
  <c r="BF17" i="1"/>
  <c r="BQ17" i="1"/>
  <c r="CG23" i="1"/>
  <c r="CF23" i="1"/>
  <c r="BS21" i="1"/>
  <c r="BH6" i="1"/>
  <c r="P6" i="1" s="1"/>
  <c r="BZ6" i="1"/>
  <c r="CC16" i="1"/>
  <c r="BJ12" i="1"/>
  <c r="R12" i="1" s="1"/>
  <c r="BW18" i="1"/>
  <c r="BV18" i="1"/>
  <c r="CF26" i="1"/>
  <c r="CG26" i="1"/>
  <c r="BG25" i="1"/>
  <c r="BI25" i="1"/>
  <c r="Q25" i="1" s="1"/>
  <c r="BE25" i="1"/>
  <c r="O25" i="1" s="1"/>
  <c r="BP6" i="1"/>
  <c r="BN6" i="1"/>
  <c r="BM6" i="1"/>
  <c r="BZ12" i="1"/>
  <c r="BH12" i="1"/>
  <c r="P12" i="1" s="1"/>
  <c r="CF18" i="1"/>
  <c r="CG18" i="1"/>
  <c r="CC8" i="1"/>
  <c r="BS20" i="1"/>
  <c r="CC7" i="1"/>
  <c r="BS7" i="1"/>
  <c r="BQ6" i="1"/>
  <c r="BF6" i="1"/>
  <c r="BS24" i="1"/>
  <c r="CC24" i="1"/>
  <c r="CC26" i="1"/>
  <c r="BN7" i="1"/>
  <c r="BS18" i="1"/>
  <c r="BP8" i="1"/>
  <c r="BJ25" i="1"/>
  <c r="R25" i="1" s="1"/>
  <c r="CG15" i="1"/>
  <c r="CF15" i="1"/>
  <c r="BV11" i="1"/>
  <c r="BW11" i="1"/>
  <c r="BQ12" i="1"/>
  <c r="BF12" i="1"/>
  <c r="BS11" i="1"/>
  <c r="CC11" i="1"/>
  <c r="CD14" i="1"/>
  <c r="CE14" i="1" s="1"/>
  <c r="BQ25" i="1"/>
  <c r="BF25" i="1"/>
  <c r="BM17" i="1"/>
  <c r="BN17" i="1" s="1"/>
  <c r="CF7" i="1"/>
  <c r="CG7" i="1"/>
  <c r="BI6" i="1"/>
  <c r="Q6" i="1" s="1"/>
  <c r="BE6" i="1"/>
  <c r="O6" i="1" s="1"/>
  <c r="BG6" i="1"/>
  <c r="BP19" i="1"/>
  <c r="CG20" i="1"/>
  <c r="CF20" i="1"/>
  <c r="BG12" i="1"/>
  <c r="BI12" i="1"/>
  <c r="Q12" i="1" s="1"/>
  <c r="BE12" i="1"/>
  <c r="O12" i="1" s="1"/>
  <c r="CG10" i="1"/>
  <c r="CF10" i="1"/>
  <c r="BV21" i="1"/>
  <c r="BW21" i="1"/>
  <c r="CF9" i="1"/>
  <c r="CG9" i="1"/>
  <c r="BW10" i="1"/>
  <c r="BS10" i="1" s="1"/>
  <c r="BV10" i="1"/>
  <c r="CG22" i="1"/>
  <c r="CF22" i="1"/>
  <c r="BM12" i="1"/>
  <c r="BP12" i="1" s="1"/>
  <c r="BN12" i="1"/>
  <c r="BW22" i="1"/>
  <c r="BV22" i="1"/>
  <c r="BN13" i="1"/>
  <c r="BP25" i="1"/>
  <c r="BP17" i="1"/>
  <c r="BJ17" i="1"/>
  <c r="R17" i="1" s="1"/>
  <c r="BJ6" i="1"/>
  <c r="R6" i="1" s="1"/>
  <c r="BV12" i="1" l="1"/>
  <c r="BW12" i="1"/>
  <c r="CE11" i="1"/>
  <c r="BU10" i="1"/>
  <c r="CE7" i="1"/>
  <c r="BU23" i="1"/>
  <c r="BT22" i="1"/>
  <c r="CK22" i="1" s="1"/>
  <c r="CM22" i="1" s="1"/>
  <c r="CD15" i="1"/>
  <c r="BW17" i="1"/>
  <c r="BV17" i="1"/>
  <c r="CF6" i="1"/>
  <c r="CG6" i="1"/>
  <c r="CD22" i="1"/>
  <c r="BS12" i="1"/>
  <c r="CC12" i="1"/>
  <c r="BT11" i="1"/>
  <c r="BX13" i="1"/>
  <c r="CJ13" i="1"/>
  <c r="CL13" i="1" s="1"/>
  <c r="BT9" i="1"/>
  <c r="CJ24" i="1"/>
  <c r="CL24" i="1" s="1"/>
  <c r="BX24" i="1"/>
  <c r="BT24" i="1"/>
  <c r="CH13" i="1"/>
  <c r="CD20" i="1"/>
  <c r="BX18" i="1"/>
  <c r="BW19" i="1"/>
  <c r="BV19" i="1"/>
  <c r="CJ7" i="1"/>
  <c r="CL7" i="1" s="1"/>
  <c r="CD16" i="1"/>
  <c r="BW25" i="1"/>
  <c r="BV25" i="1"/>
  <c r="CC22" i="1"/>
  <c r="CH14" i="1"/>
  <c r="CF17" i="1"/>
  <c r="CG17" i="1"/>
  <c r="BU13" i="1"/>
  <c r="BS22" i="1"/>
  <c r="BV6" i="1"/>
  <c r="BW6" i="1"/>
  <c r="CD7" i="1"/>
  <c r="CC23" i="1"/>
  <c r="CC18" i="1"/>
  <c r="CJ18" i="1" s="1"/>
  <c r="CL18" i="1" s="1"/>
  <c r="BS16" i="1"/>
  <c r="BS9" i="1"/>
  <c r="CG25" i="1"/>
  <c r="CF25" i="1"/>
  <c r="CC10" i="1"/>
  <c r="CD10" i="1" s="1"/>
  <c r="BT15" i="1"/>
  <c r="CK15" i="1" s="1"/>
  <c r="CM15" i="1" s="1"/>
  <c r="CH11" i="1"/>
  <c r="BT10" i="1"/>
  <c r="BX10" i="1" s="1"/>
  <c r="CH16" i="1"/>
  <c r="CD9" i="1"/>
  <c r="CH9" i="1" s="1"/>
  <c r="CJ11" i="1"/>
  <c r="CL11" i="1" s="1"/>
  <c r="BX11" i="1"/>
  <c r="BT18" i="1"/>
  <c r="CD19" i="1"/>
  <c r="CH19" i="1" s="1"/>
  <c r="BU7" i="1"/>
  <c r="BS6" i="1"/>
  <c r="BS26" i="1"/>
  <c r="BT26" i="1" s="1"/>
  <c r="CK26" i="1" s="1"/>
  <c r="CM26" i="1" s="1"/>
  <c r="CH7" i="1"/>
  <c r="CC25" i="1"/>
  <c r="BU18" i="1"/>
  <c r="CE16" i="1"/>
  <c r="BT23" i="1"/>
  <c r="CH26" i="1"/>
  <c r="CC20" i="1"/>
  <c r="CJ20" i="1" s="1"/>
  <c r="CL20" i="1" s="1"/>
  <c r="CG12" i="1"/>
  <c r="CF12" i="1"/>
  <c r="BS5" i="1"/>
  <c r="BX21" i="1"/>
  <c r="CJ21" i="1"/>
  <c r="CL21" i="1" s="1"/>
  <c r="CC15" i="1"/>
  <c r="BT7" i="1"/>
  <c r="CK7" i="1" s="1"/>
  <c r="CM7" i="1" s="1"/>
  <c r="CD24" i="1"/>
  <c r="CH24" i="1" s="1"/>
  <c r="BT21" i="1"/>
  <c r="BU11" i="1"/>
  <c r="BW8" i="1"/>
  <c r="BV8" i="1"/>
  <c r="CD26" i="1"/>
  <c r="CE26" i="1" s="1"/>
  <c r="CC5" i="1"/>
  <c r="CD5" i="1" s="1"/>
  <c r="CC21" i="1"/>
  <c r="CD11" i="1"/>
  <c r="BU24" i="1"/>
  <c r="CD8" i="1"/>
  <c r="CE8" i="1" s="1"/>
  <c r="CD13" i="1"/>
  <c r="CE13" i="1" s="1"/>
  <c r="BS14" i="1"/>
  <c r="BT13" i="1"/>
  <c r="CK13" i="1" s="1"/>
  <c r="CM13" i="1" s="1"/>
  <c r="BT20" i="1"/>
  <c r="BX20" i="1" s="1"/>
  <c r="CK23" i="1" l="1"/>
  <c r="CM23" i="1" s="1"/>
  <c r="CH23" i="1"/>
  <c r="CE23" i="1"/>
  <c r="CD18" i="1"/>
  <c r="BX12" i="1"/>
  <c r="CJ12" i="1"/>
  <c r="CL12" i="1" s="1"/>
  <c r="BT17" i="1"/>
  <c r="BT12" i="1"/>
  <c r="CK12" i="1" s="1"/>
  <c r="CM12" i="1" s="1"/>
  <c r="CJ14" i="1"/>
  <c r="CL14" i="1" s="1"/>
  <c r="BX14" i="1"/>
  <c r="BU14" i="1"/>
  <c r="CE9" i="1"/>
  <c r="CD6" i="1"/>
  <c r="BT14" i="1"/>
  <c r="CK14" i="1" s="1"/>
  <c r="CM14" i="1" s="1"/>
  <c r="CD12" i="1"/>
  <c r="CE12" i="1" s="1"/>
  <c r="CD25" i="1"/>
  <c r="CE25" i="1" s="1"/>
  <c r="CH8" i="1"/>
  <c r="BX7" i="1"/>
  <c r="CE24" i="1"/>
  <c r="BS25" i="1"/>
  <c r="CK18" i="1"/>
  <c r="CM18" i="1" s="1"/>
  <c r="BS17" i="1"/>
  <c r="BX9" i="1"/>
  <c r="CJ9" i="1"/>
  <c r="CL9" i="1" s="1"/>
  <c r="BU9" i="1"/>
  <c r="BX22" i="1"/>
  <c r="CJ22" i="1"/>
  <c r="CL22" i="1" s="1"/>
  <c r="BU22" i="1"/>
  <c r="CH22" i="1"/>
  <c r="CE22" i="1"/>
  <c r="CK24" i="1"/>
  <c r="CM24" i="1" s="1"/>
  <c r="CE19" i="1"/>
  <c r="CJ10" i="1"/>
  <c r="CL10" i="1" s="1"/>
  <c r="BX26" i="1"/>
  <c r="CJ26" i="1"/>
  <c r="CL26" i="1" s="1"/>
  <c r="BU26" i="1"/>
  <c r="CH15" i="1"/>
  <c r="CE15" i="1"/>
  <c r="CH20" i="1"/>
  <c r="CE20" i="1"/>
  <c r="CH25" i="1"/>
  <c r="CC17" i="1"/>
  <c r="CJ16" i="1"/>
  <c r="CL16" i="1" s="1"/>
  <c r="BU16" i="1"/>
  <c r="CD23" i="1"/>
  <c r="CK11" i="1"/>
  <c r="CM11" i="1" s="1"/>
  <c r="CK20" i="1"/>
  <c r="CM20" i="1" s="1"/>
  <c r="BU20" i="1"/>
  <c r="CJ5" i="1"/>
  <c r="CL5" i="1" s="1"/>
  <c r="BX5" i="1"/>
  <c r="CJ15" i="1"/>
  <c r="CL15" i="1" s="1"/>
  <c r="CJ6" i="1"/>
  <c r="CL6" i="1" s="1"/>
  <c r="CH10" i="1"/>
  <c r="CE10" i="1"/>
  <c r="BT16" i="1"/>
  <c r="CK16" i="1" s="1"/>
  <c r="CM16" i="1" s="1"/>
  <c r="CK9" i="1"/>
  <c r="CM9" i="1" s="1"/>
  <c r="BX23" i="1"/>
  <c r="CH18" i="1"/>
  <c r="CE18" i="1"/>
  <c r="BT19" i="1"/>
  <c r="CK19" i="1" s="1"/>
  <c r="CM19" i="1" s="1"/>
  <c r="BS19" i="1"/>
  <c r="CH12" i="1"/>
  <c r="BT8" i="1"/>
  <c r="CK8" i="1" s="1"/>
  <c r="CM8" i="1" s="1"/>
  <c r="BS8" i="1"/>
  <c r="CJ23" i="1"/>
  <c r="CL23" i="1" s="1"/>
  <c r="CH5" i="1"/>
  <c r="CE5" i="1"/>
  <c r="BU21" i="1"/>
  <c r="BX15" i="1"/>
  <c r="CC6" i="1"/>
  <c r="CK10" i="1"/>
  <c r="CM10" i="1" s="1"/>
  <c r="BT6" i="1"/>
  <c r="CD21" i="1"/>
  <c r="CH21" i="1" s="1"/>
  <c r="BT5" i="1"/>
  <c r="CK5" i="1" s="1"/>
  <c r="CM5" i="1" s="1"/>
  <c r="BU15" i="1"/>
  <c r="CH6" i="1" l="1"/>
  <c r="CE6" i="1"/>
  <c r="CJ25" i="1"/>
  <c r="CL25" i="1" s="1"/>
  <c r="BU25" i="1"/>
  <c r="BX19" i="1"/>
  <c r="CJ19" i="1"/>
  <c r="CL19" i="1" s="1"/>
  <c r="BU19" i="1"/>
  <c r="CE21" i="1"/>
  <c r="BX16" i="1"/>
  <c r="BT25" i="1"/>
  <c r="CK25" i="1" s="1"/>
  <c r="CM25" i="1" s="1"/>
  <c r="CK21" i="1"/>
  <c r="CM21" i="1" s="1"/>
  <c r="CH17" i="1"/>
  <c r="CE17" i="1"/>
  <c r="BU12" i="1"/>
  <c r="CK17" i="1"/>
  <c r="CM17" i="1" s="1"/>
  <c r="CD17" i="1"/>
  <c r="CK6" i="1"/>
  <c r="CM6" i="1" s="1"/>
  <c r="BU6" i="1"/>
  <c r="BX6" i="1"/>
  <c r="CJ8" i="1"/>
  <c r="CL8" i="1" s="1"/>
  <c r="BX8" i="1"/>
  <c r="BU8" i="1"/>
  <c r="BU5" i="1"/>
  <c r="CJ17" i="1"/>
  <c r="CL17" i="1" s="1"/>
  <c r="BX17" i="1"/>
  <c r="BU17" i="1"/>
  <c r="BX25" i="1" l="1"/>
</calcChain>
</file>

<file path=xl/sharedStrings.xml><?xml version="1.0" encoding="utf-8"?>
<sst xmlns="http://schemas.openxmlformats.org/spreadsheetml/2006/main" count="96" uniqueCount="75">
  <si>
    <t>Table S6: Analyses of clinopyroxene grains in Lorena Butte harzburgite xenoliths (wt.%)</t>
  </si>
  <si>
    <t>Cations per formula unit</t>
  </si>
  <si>
    <t>Tetrahedral site</t>
  </si>
  <si>
    <t>M1 site</t>
  </si>
  <si>
    <t>M2 site</t>
  </si>
  <si>
    <t>Sum M1+ M2 sites</t>
  </si>
  <si>
    <t>Sample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</si>
  <si>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</si>
  <si>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</si>
  <si>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</si>
  <si>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</si>
  <si>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t xml:space="preserve">   FeO   </t>
  </si>
  <si>
    <t xml:space="preserve">   NiO   </t>
  </si>
  <si>
    <t xml:space="preserve">   MnO   </t>
  </si>
  <si>
    <t xml:space="preserve">   MgO   </t>
  </si>
  <si>
    <t xml:space="preserve">   CaO   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</si>
  <si>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</si>
  <si>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</si>
  <si>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</si>
  <si>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 xml:space="preserve">  Total  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</si>
  <si>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</si>
  <si>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</si>
  <si>
    <r>
      <t>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</si>
  <si>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</si>
  <si>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TiO</t>
    </r>
    <r>
      <rPr>
        <b/>
        <vertAlign val="subscript"/>
        <sz val="11"/>
        <color theme="1"/>
        <rFont val="Times New Roman"/>
        <family val="1"/>
      </rPr>
      <t>2</t>
    </r>
  </si>
  <si>
    <r>
      <t>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</si>
  <si>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t>Mg</t>
  </si>
  <si>
    <t>Fe</t>
  </si>
  <si>
    <t>Al</t>
  </si>
  <si>
    <t>Ca</t>
  </si>
  <si>
    <t>Si</t>
  </si>
  <si>
    <t>Mn</t>
  </si>
  <si>
    <t>Cr</t>
  </si>
  <si>
    <t>Ni</t>
  </si>
  <si>
    <t>Na</t>
  </si>
  <si>
    <t>Ti</t>
  </si>
  <si>
    <t>V</t>
  </si>
  <si>
    <t>Sum</t>
  </si>
  <si>
    <t>Oxygens</t>
  </si>
  <si>
    <t>Cr#</t>
  </si>
  <si>
    <t>Mg#</t>
  </si>
  <si>
    <t>Wo</t>
  </si>
  <si>
    <t>En</t>
  </si>
  <si>
    <t>Fs</t>
  </si>
  <si>
    <t xml:space="preserve">Mg </t>
  </si>
  <si>
    <t>Al+Cr+Ti</t>
  </si>
  <si>
    <t>Mg+Fe</t>
  </si>
  <si>
    <t>Mg #</t>
  </si>
  <si>
    <t>Ca+Na+Mn</t>
  </si>
  <si>
    <t>Sum Mg</t>
  </si>
  <si>
    <t>Sum Fe</t>
  </si>
  <si>
    <t>% dif. Mg</t>
  </si>
  <si>
    <t>% dif. Fe</t>
  </si>
  <si>
    <t xml:space="preserve">lb2005cpx11 </t>
  </si>
  <si>
    <t xml:space="preserve">lb2005cpx12 </t>
  </si>
  <si>
    <t xml:space="preserve">lb2005cpx13 </t>
  </si>
  <si>
    <t xml:space="preserve">lb2007cpx1 </t>
  </si>
  <si>
    <t xml:space="preserve">lb2007cpx2 </t>
  </si>
  <si>
    <t xml:space="preserve">lb2007cpx3 </t>
  </si>
  <si>
    <t xml:space="preserve">lb2011cpx12 </t>
  </si>
  <si>
    <t xml:space="preserve">lb2011cpx13 </t>
  </si>
  <si>
    <t xml:space="preserve">lb2015cpx16 </t>
  </si>
  <si>
    <t xml:space="preserve">lb2015cpx17 </t>
  </si>
  <si>
    <t xml:space="preserve">lb2015cpx18 </t>
  </si>
  <si>
    <t xml:space="preserve">lb2018cpx19 </t>
  </si>
  <si>
    <t xml:space="preserve">lb2018cpx20 </t>
  </si>
  <si>
    <t xml:space="preserve">lb2019cpx11 </t>
  </si>
  <si>
    <t xml:space="preserve">lb2019cpx12 </t>
  </si>
  <si>
    <t xml:space="preserve">lb2019cpx13 </t>
  </si>
  <si>
    <t xml:space="preserve">lb2024cpx12 </t>
  </si>
  <si>
    <t xml:space="preserve">lb2024cpx13 </t>
  </si>
  <si>
    <t xml:space="preserve">lb2027cpx21 </t>
  </si>
  <si>
    <t xml:space="preserve">lb2027cpx22 </t>
  </si>
  <si>
    <t xml:space="preserve">lb2027cpx23 </t>
  </si>
  <si>
    <t xml:space="preserve">lb2027cpx24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</si>
</sst>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/>
    <xf numFmtId="0" fontId="1" fillId="0" borderId="0" xfId="1"/>
    <xf numFmtId="164" fontId="3" fillId="0" borderId="0" xfId="1" applyNumberFormat="1" applyFont="1"/>
    <xf numFmtId="164" fontId="4" fillId="0" borderId="0" xfId="1" applyNumberFormat="1" applyFont="1"/>
    <xf numFmtId="1" fontId="3" fillId="0" borderId="0" xfId="1" applyNumberFormat="1" applyFont="1"/>
    <xf numFmtId="0" fontId="5" fillId="0" borderId="0" xfId="1" applyFont="1"/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0" borderId="0" xfId="1" applyFont="1"/>
    <xf numFmtId="164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/>
    <xf numFmtId="164" fontId="4" fillId="0" borderId="1" xfId="1" applyNumberFormat="1" applyFont="1" applyBorder="1"/>
    <xf numFmtId="16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" fontId="8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0" fontId="9" fillId="0" borderId="0" xfId="0" applyFont="1"/>
  </cellXfs>
  <cellStyles count="2">
    <cellStyle name="Normal" xfId="0" builtinId="0"/>
    <cellStyle name="Normal 2" xfId="1" xr:uid="{649E4A59-AB9F-4B08-BF23-76CF66C09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coe_Geology_Tables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S4"/>
      <sheetName val="S5"/>
      <sheetName val="S6"/>
      <sheetName val="S7"/>
      <sheetName val="S8"/>
      <sheetName val="S9"/>
    </sheetNames>
    <sheetDataSet>
      <sheetData sheetId="0"/>
      <sheetData sheetId="1"/>
      <sheetData sheetId="2"/>
      <sheetData sheetId="3"/>
      <sheetData sheetId="4">
        <row r="3">
          <cell r="T3">
            <v>40.32</v>
          </cell>
          <cell r="U3">
            <v>71.846400000000003</v>
          </cell>
          <cell r="V3">
            <v>50.980640000000001</v>
          </cell>
          <cell r="W3">
            <v>56.0794</v>
          </cell>
          <cell r="X3">
            <v>60.084800000000001</v>
          </cell>
          <cell r="Y3">
            <v>70.937399999999997</v>
          </cell>
          <cell r="Z3">
            <v>75.995099999999994</v>
          </cell>
          <cell r="AA3">
            <v>74.709400000000002</v>
          </cell>
          <cell r="AB3">
            <v>61.978940000000001</v>
          </cell>
          <cell r="AC3">
            <v>143.982</v>
          </cell>
          <cell r="AD3">
            <v>149.87979999999999</v>
          </cell>
          <cell r="AF3">
            <v>2</v>
          </cell>
          <cell r="AG3">
            <v>2</v>
          </cell>
          <cell r="AH3">
            <v>3</v>
          </cell>
          <cell r="AI3">
            <v>2</v>
          </cell>
          <cell r="AJ3">
            <v>4</v>
          </cell>
          <cell r="AK3">
            <v>2</v>
          </cell>
          <cell r="AL3">
            <v>3</v>
          </cell>
          <cell r="AM3">
            <v>2</v>
          </cell>
          <cell r="AN3">
            <v>1</v>
          </cell>
          <cell r="AO3">
            <v>4</v>
          </cell>
          <cell r="AP3">
            <v>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72FF4-2615-4E48-878A-990F9A7B96F3}">
  <sheetPr>
    <pageSetUpPr fitToPage="1"/>
  </sheetPr>
  <dimension ref="A1:CZ32"/>
  <sheetViews>
    <sheetView tabSelected="1" workbookViewId="0">
      <selection activeCell="C20" sqref="C20"/>
    </sheetView>
  </sheetViews>
  <sheetFormatPr defaultColWidth="12.28515625" defaultRowHeight="15" x14ac:dyDescent="0.25"/>
  <cols>
    <col min="1" max="1" width="12.42578125" customWidth="1"/>
    <col min="2" max="83" width="9.85546875" customWidth="1"/>
    <col min="84" max="84" width="11.42578125" bestFit="1" customWidth="1"/>
    <col min="85" max="91" width="9.85546875" customWidth="1"/>
  </cols>
  <sheetData>
    <row r="1" spans="1:104" s="2" customFormat="1" ht="18.75" x14ac:dyDescent="0.3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5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6"/>
      <c r="BM1" s="7"/>
      <c r="BN1" s="7"/>
      <c r="BO1" s="7"/>
      <c r="BP1" s="7"/>
      <c r="BQ1" s="7"/>
      <c r="BR1" s="7"/>
      <c r="BS1" s="8"/>
      <c r="BT1" s="8"/>
      <c r="BU1" s="8"/>
      <c r="BV1" s="7"/>
      <c r="BW1" s="8"/>
      <c r="BX1" s="8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8"/>
      <c r="CM1" s="8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</row>
    <row r="2" spans="1:104" s="2" customFormat="1" ht="18.75" x14ac:dyDescent="0.3">
      <c r="A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5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6"/>
      <c r="BM2" s="7"/>
      <c r="BN2" s="7"/>
      <c r="BO2" s="7"/>
      <c r="BP2" s="7"/>
      <c r="BQ2" s="7"/>
      <c r="BR2" s="7"/>
      <c r="BS2" s="8"/>
      <c r="BT2" s="8"/>
      <c r="BU2" s="8"/>
      <c r="BV2" s="7"/>
      <c r="BW2" s="8"/>
      <c r="BX2" s="8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8"/>
      <c r="CM2" s="8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</row>
    <row r="3" spans="1:104" s="2" customFormat="1" ht="15" customHeight="1" x14ac:dyDescent="0.25">
      <c r="A3" s="9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3"/>
      <c r="T3" s="10">
        <v>40.32</v>
      </c>
      <c r="U3" s="10">
        <v>71.846400000000003</v>
      </c>
      <c r="V3" s="10">
        <f>(101.96128/2)</f>
        <v>50.980640000000001</v>
      </c>
      <c r="W3" s="10">
        <v>56.0794</v>
      </c>
      <c r="X3" s="10">
        <v>60.084800000000001</v>
      </c>
      <c r="Y3" s="10">
        <v>70.937399999999997</v>
      </c>
      <c r="Z3" s="10">
        <f>(151.9902/2)</f>
        <v>75.995099999999994</v>
      </c>
      <c r="AA3" s="10">
        <v>74.709400000000002</v>
      </c>
      <c r="AB3" s="10">
        <v>61.978940000000001</v>
      </c>
      <c r="AC3" s="10">
        <v>143.982</v>
      </c>
      <c r="AD3" s="10">
        <f>181.8798-32</f>
        <v>149.87979999999999</v>
      </c>
      <c r="AE3" s="3"/>
      <c r="AF3" s="11">
        <v>2</v>
      </c>
      <c r="AG3" s="11">
        <v>2</v>
      </c>
      <c r="AH3" s="11">
        <v>3</v>
      </c>
      <c r="AI3" s="11">
        <v>2</v>
      </c>
      <c r="AJ3" s="11">
        <v>4</v>
      </c>
      <c r="AK3" s="11">
        <v>2</v>
      </c>
      <c r="AL3" s="11">
        <v>3</v>
      </c>
      <c r="AM3" s="11">
        <v>2</v>
      </c>
      <c r="AN3" s="11">
        <v>1</v>
      </c>
      <c r="AO3" s="11">
        <v>4</v>
      </c>
      <c r="AP3" s="11">
        <v>3</v>
      </c>
      <c r="AQ3" s="3"/>
      <c r="AR3" s="3"/>
      <c r="AS3" s="5"/>
      <c r="AT3" s="12" t="s">
        <v>1</v>
      </c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3"/>
      <c r="BG3" s="3"/>
      <c r="BH3" s="3"/>
      <c r="BI3" s="3"/>
      <c r="BJ3" s="3"/>
      <c r="BK3" s="3"/>
      <c r="BL3" s="12" t="s">
        <v>2</v>
      </c>
      <c r="BM3" s="12"/>
      <c r="BN3" s="12"/>
      <c r="BO3" s="7"/>
      <c r="BP3" s="12" t="s">
        <v>3</v>
      </c>
      <c r="BQ3" s="12"/>
      <c r="BR3" s="12"/>
      <c r="BS3" s="12"/>
      <c r="BT3" s="12"/>
      <c r="BU3" s="12"/>
      <c r="BV3" s="12"/>
      <c r="BW3" s="12"/>
      <c r="BX3" s="12"/>
      <c r="BY3" s="7"/>
      <c r="BZ3" s="12" t="s">
        <v>4</v>
      </c>
      <c r="CA3" s="12"/>
      <c r="CB3" s="12"/>
      <c r="CC3" s="12"/>
      <c r="CD3" s="12"/>
      <c r="CE3" s="12"/>
      <c r="CF3" s="12"/>
      <c r="CG3" s="12"/>
      <c r="CH3" s="12"/>
      <c r="CI3" s="7"/>
      <c r="CJ3" s="12" t="s">
        <v>5</v>
      </c>
      <c r="CK3" s="12"/>
      <c r="CL3" s="12"/>
      <c r="CM3" s="12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</row>
    <row r="4" spans="1:104" s="9" customFormat="1" ht="18" thickBot="1" x14ac:dyDescent="0.35">
      <c r="A4" s="13" t="s">
        <v>6</v>
      </c>
      <c r="B4" s="13" t="s">
        <v>7</v>
      </c>
      <c r="C4" s="13" t="s">
        <v>8</v>
      </c>
      <c r="D4" s="13" t="s">
        <v>9</v>
      </c>
      <c r="E4" s="13" t="s">
        <v>10</v>
      </c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3" t="s">
        <v>16</v>
      </c>
      <c r="L4" s="13" t="s">
        <v>17</v>
      </c>
      <c r="M4" s="13" t="s">
        <v>18</v>
      </c>
      <c r="N4" s="15" t="s">
        <v>19</v>
      </c>
      <c r="O4" s="16" t="str">
        <f t="shared" ref="O4:O26" si="0">BE4</f>
        <v>Sum</v>
      </c>
      <c r="P4" s="16" t="str">
        <f t="shared" ref="P4:R26" si="1">BH4</f>
        <v>Wo</v>
      </c>
      <c r="Q4" s="16" t="str">
        <f t="shared" si="1"/>
        <v>En</v>
      </c>
      <c r="R4" s="16" t="str">
        <f t="shared" si="1"/>
        <v>Fs</v>
      </c>
      <c r="S4" s="15"/>
      <c r="T4" s="17" t="s">
        <v>14</v>
      </c>
      <c r="U4" s="17" t="s">
        <v>11</v>
      </c>
      <c r="V4" s="18" t="s">
        <v>20</v>
      </c>
      <c r="W4" s="17" t="s">
        <v>15</v>
      </c>
      <c r="X4" s="18" t="s">
        <v>21</v>
      </c>
      <c r="Y4" s="19" t="s">
        <v>13</v>
      </c>
      <c r="Z4" s="18" t="s">
        <v>22</v>
      </c>
      <c r="AA4" s="17" t="s">
        <v>12</v>
      </c>
      <c r="AB4" s="18" t="s">
        <v>23</v>
      </c>
      <c r="AC4" s="18" t="s">
        <v>24</v>
      </c>
      <c r="AD4" s="18" t="s">
        <v>25</v>
      </c>
      <c r="AE4" s="15"/>
      <c r="AF4" s="19" t="s">
        <v>26</v>
      </c>
      <c r="AG4" s="19" t="s">
        <v>27</v>
      </c>
      <c r="AH4" s="19" t="s">
        <v>28</v>
      </c>
      <c r="AI4" s="19" t="s">
        <v>29</v>
      </c>
      <c r="AJ4" s="19" t="s">
        <v>30</v>
      </c>
      <c r="AK4" s="19" t="s">
        <v>31</v>
      </c>
      <c r="AL4" s="19" t="s">
        <v>32</v>
      </c>
      <c r="AM4" s="19" t="s">
        <v>33</v>
      </c>
      <c r="AN4" s="19" t="s">
        <v>34</v>
      </c>
      <c r="AO4" s="19" t="s">
        <v>35</v>
      </c>
      <c r="AP4" s="19" t="s">
        <v>36</v>
      </c>
      <c r="AQ4" s="19" t="s">
        <v>37</v>
      </c>
      <c r="AR4" s="15"/>
      <c r="AS4" s="20" t="s">
        <v>38</v>
      </c>
      <c r="AT4" s="15" t="str">
        <f>AF4</f>
        <v>Mg</v>
      </c>
      <c r="AU4" s="15" t="str">
        <f t="shared" ref="AU4:BE4" si="2">AG4</f>
        <v>Fe</v>
      </c>
      <c r="AV4" s="15" t="str">
        <f t="shared" si="2"/>
        <v>Al</v>
      </c>
      <c r="AW4" s="15" t="str">
        <f t="shared" si="2"/>
        <v>Ca</v>
      </c>
      <c r="AX4" s="15" t="str">
        <f t="shared" si="2"/>
        <v>Si</v>
      </c>
      <c r="AY4" s="15" t="str">
        <f t="shared" si="2"/>
        <v>Mn</v>
      </c>
      <c r="AZ4" s="15" t="str">
        <f t="shared" si="2"/>
        <v>Cr</v>
      </c>
      <c r="BA4" s="15" t="str">
        <f t="shared" si="2"/>
        <v>Ni</v>
      </c>
      <c r="BB4" s="15" t="str">
        <f t="shared" si="2"/>
        <v>Na</v>
      </c>
      <c r="BC4" s="15" t="str">
        <f t="shared" si="2"/>
        <v>Ti</v>
      </c>
      <c r="BD4" s="15" t="str">
        <f t="shared" si="2"/>
        <v>V</v>
      </c>
      <c r="BE4" s="15" t="str">
        <f t="shared" si="2"/>
        <v>Sum</v>
      </c>
      <c r="BF4" s="15" t="s">
        <v>39</v>
      </c>
      <c r="BG4" s="15" t="s">
        <v>40</v>
      </c>
      <c r="BH4" s="15" t="s">
        <v>41</v>
      </c>
      <c r="BI4" s="15" t="s">
        <v>42</v>
      </c>
      <c r="BJ4" s="15" t="s">
        <v>43</v>
      </c>
      <c r="BK4" s="15"/>
      <c r="BL4" s="13" t="s">
        <v>30</v>
      </c>
      <c r="BM4" s="13" t="s">
        <v>28</v>
      </c>
      <c r="BN4" s="13" t="s">
        <v>37</v>
      </c>
      <c r="BO4" s="13"/>
      <c r="BP4" s="13" t="s">
        <v>28</v>
      </c>
      <c r="BQ4" s="13" t="s">
        <v>32</v>
      </c>
      <c r="BR4" s="13" t="s">
        <v>35</v>
      </c>
      <c r="BS4" s="21" t="s">
        <v>44</v>
      </c>
      <c r="BT4" s="21" t="s">
        <v>27</v>
      </c>
      <c r="BU4" s="22" t="s">
        <v>37</v>
      </c>
      <c r="BV4" s="13" t="s">
        <v>45</v>
      </c>
      <c r="BW4" s="21" t="s">
        <v>46</v>
      </c>
      <c r="BX4" s="21" t="s">
        <v>47</v>
      </c>
      <c r="BY4" s="13"/>
      <c r="BZ4" s="13" t="s">
        <v>29</v>
      </c>
      <c r="CA4" s="13" t="s">
        <v>34</v>
      </c>
      <c r="CB4" s="13" t="s">
        <v>31</v>
      </c>
      <c r="CC4" s="21" t="s">
        <v>44</v>
      </c>
      <c r="CD4" s="21" t="s">
        <v>27</v>
      </c>
      <c r="CE4" s="18" t="s">
        <v>37</v>
      </c>
      <c r="CF4" s="13" t="s">
        <v>48</v>
      </c>
      <c r="CG4" s="13" t="s">
        <v>46</v>
      </c>
      <c r="CH4" s="21" t="s">
        <v>47</v>
      </c>
      <c r="CI4" s="13"/>
      <c r="CJ4" s="21" t="s">
        <v>49</v>
      </c>
      <c r="CK4" s="21" t="s">
        <v>50</v>
      </c>
      <c r="CL4" s="21" t="s">
        <v>51</v>
      </c>
      <c r="CM4" s="21" t="s">
        <v>52</v>
      </c>
    </row>
    <row r="5" spans="1:104" s="2" customFormat="1" x14ac:dyDescent="0.25">
      <c r="A5" s="9" t="s">
        <v>53</v>
      </c>
      <c r="B5" s="8">
        <v>52.68</v>
      </c>
      <c r="C5" s="8">
        <v>0.17299999999999999</v>
      </c>
      <c r="D5" s="8">
        <v>3.6869999999999998</v>
      </c>
      <c r="E5" s="8">
        <v>0.99199999999999999</v>
      </c>
      <c r="F5" s="8">
        <v>2.827</v>
      </c>
      <c r="G5" s="8">
        <v>6.4000000000000001E-2</v>
      </c>
      <c r="H5" s="8">
        <v>0.09</v>
      </c>
      <c r="I5" s="8">
        <v>16.376000000000001</v>
      </c>
      <c r="J5" s="8">
        <v>21.66</v>
      </c>
      <c r="K5" s="8">
        <v>0.625</v>
      </c>
      <c r="L5" s="8">
        <v>5.0000000000000001E-3</v>
      </c>
      <c r="M5" s="8">
        <v>0</v>
      </c>
      <c r="N5" s="8">
        <v>99.179000000000002</v>
      </c>
      <c r="O5" s="23">
        <f t="shared" si="0"/>
        <v>3.9824215119154704</v>
      </c>
      <c r="P5" s="23">
        <f t="shared" si="1"/>
        <v>0.46437542066012127</v>
      </c>
      <c r="Q5" s="23">
        <f t="shared" si="1"/>
        <v>0.48831654239863798</v>
      </c>
      <c r="R5" s="23">
        <f t="shared" si="1"/>
        <v>4.7308036941240708E-2</v>
      </c>
      <c r="S5" s="3"/>
      <c r="T5" s="10">
        <f>I5/[1]S5!T$3</f>
        <v>0.40615079365079365</v>
      </c>
      <c r="U5" s="10">
        <f>F5/[1]S5!U$3</f>
        <v>3.9347830928202383E-2</v>
      </c>
      <c r="V5" s="10">
        <f>D5/[1]S5!V$3</f>
        <v>7.2321571482821714E-2</v>
      </c>
      <c r="W5" s="10">
        <f>J5/[1]S5!W$3</f>
        <v>0.3862380838596704</v>
      </c>
      <c r="X5" s="10">
        <f>B5/[1]S5!X$3</f>
        <v>0.87676084467286231</v>
      </c>
      <c r="Y5" s="10">
        <f>H5/[1]S5!Y$3</f>
        <v>1.2687242554703161E-3</v>
      </c>
      <c r="Z5" s="10">
        <f>E5/[1]S5!Z$3</f>
        <v>1.3053473184455315E-2</v>
      </c>
      <c r="AA5" s="10">
        <f>G5/[1]S5!AA$3</f>
        <v>8.5665257651647579E-4</v>
      </c>
      <c r="AB5" s="10">
        <f>K5/[1]S5!AB$3</f>
        <v>1.0084070492331751E-2</v>
      </c>
      <c r="AC5" s="10">
        <f>C5/[1]S5!AC$3</f>
        <v>1.201539081274048E-3</v>
      </c>
      <c r="AD5" s="10">
        <f>S5/[1]S5!AD$3</f>
        <v>0</v>
      </c>
      <c r="AE5" s="3"/>
      <c r="AF5" s="10">
        <f>T5*[1]S5!AF$3/2</f>
        <v>0.40615079365079365</v>
      </c>
      <c r="AG5" s="10">
        <f>U5*[1]S5!AG$3/2</f>
        <v>3.9347830928202383E-2</v>
      </c>
      <c r="AH5" s="10">
        <f>V5*[1]S5!AH$3/2</f>
        <v>0.10848235722423258</v>
      </c>
      <c r="AI5" s="10">
        <f>W5*[1]S5!AI$3/2</f>
        <v>0.3862380838596704</v>
      </c>
      <c r="AJ5" s="10">
        <f>X5*[1]S5!AJ$3/2</f>
        <v>1.7535216893457246</v>
      </c>
      <c r="AK5" s="10">
        <f>Y5*[1]S5!AK$3/2</f>
        <v>1.2687242554703161E-3</v>
      </c>
      <c r="AL5" s="10">
        <f>Z5*[1]S5!AL$3/2</f>
        <v>1.9580209776682973E-2</v>
      </c>
      <c r="AM5" s="10">
        <f>AA5*[1]S5!AM$3/2</f>
        <v>8.5665257651647579E-4</v>
      </c>
      <c r="AN5" s="10">
        <f>AB5*[1]S5!AN$3/2</f>
        <v>5.0420352461658753E-3</v>
      </c>
      <c r="AO5" s="10">
        <f>AC5*[1]S5!AO$3/2</f>
        <v>2.403078162548096E-3</v>
      </c>
      <c r="AP5" s="10">
        <f>AD5*[1]S5!AP$3/2</f>
        <v>0</v>
      </c>
      <c r="AQ5" s="10">
        <f t="shared" ref="AQ5:AQ26" si="3">SUM(AF5:AP5)</f>
        <v>2.7228914550260077</v>
      </c>
      <c r="AR5" s="3"/>
      <c r="AS5" s="11">
        <v>6</v>
      </c>
      <c r="AT5" s="10">
        <f t="shared" ref="AT5:BD26" si="4">T5*$AS5/$AQ5</f>
        <v>0.8949694845186128</v>
      </c>
      <c r="AU5" s="10">
        <f t="shared" si="4"/>
        <v>8.6704515941477114E-2</v>
      </c>
      <c r="AV5" s="10">
        <f t="shared" si="4"/>
        <v>0.15936346933549933</v>
      </c>
      <c r="AW5" s="10">
        <f t="shared" si="4"/>
        <v>0.8510910337172759</v>
      </c>
      <c r="AX5" s="10">
        <f t="shared" si="4"/>
        <v>1.9319775154191474</v>
      </c>
      <c r="AY5" s="10">
        <f t="shared" si="4"/>
        <v>2.7956845355589788E-3</v>
      </c>
      <c r="AZ5" s="10">
        <f t="shared" si="4"/>
        <v>2.8763849165623023E-2</v>
      </c>
      <c r="BA5" s="10">
        <f t="shared" si="4"/>
        <v>1.8876681439546259E-3</v>
      </c>
      <c r="BB5" s="10">
        <f t="shared" si="4"/>
        <v>2.2220651815667986E-2</v>
      </c>
      <c r="BC5" s="10">
        <f t="shared" si="4"/>
        <v>2.6476393226535829E-3</v>
      </c>
      <c r="BD5" s="10">
        <f t="shared" si="4"/>
        <v>0</v>
      </c>
      <c r="BE5" s="10">
        <f t="shared" ref="BE5:BE26" si="5">SUM(AT5:BD5)</f>
        <v>3.9824215119154704</v>
      </c>
      <c r="BF5" s="10">
        <f t="shared" ref="BF5:BF26" si="6">AZ5/(AZ5+AV5)</f>
        <v>0.152895652767471</v>
      </c>
      <c r="BG5" s="10">
        <f t="shared" ref="BG5:BG26" si="7">AT5/(AT5+AU5)</f>
        <v>0.91167687450126977</v>
      </c>
      <c r="BH5" s="10">
        <f t="shared" ref="BH5:BH26" si="8">AW5/(AW5+AT5+AU5)</f>
        <v>0.46437542066012127</v>
      </c>
      <c r="BI5" s="10">
        <f t="shared" ref="BI5:BI26" si="9">AT5/(AT5+AU5+AW5)</f>
        <v>0.48831654239863798</v>
      </c>
      <c r="BJ5" s="10">
        <f t="shared" ref="BJ5:BJ26" si="10">AU5/(AT5+AU5+AW5)</f>
        <v>4.7308036941240708E-2</v>
      </c>
      <c r="BK5" s="3"/>
      <c r="BL5" s="10">
        <f t="shared" ref="BL5:BL26" si="11">AX5</f>
        <v>1.9319775154191474</v>
      </c>
      <c r="BM5" s="10">
        <f t="shared" ref="BM5:BM26" si="12">2-BL5</f>
        <v>6.8022484580852582E-2</v>
      </c>
      <c r="BN5" s="10">
        <f t="shared" ref="BN5:BN26" si="13">SUM(BL5+BM5)</f>
        <v>2</v>
      </c>
      <c r="BO5" s="10"/>
      <c r="BP5" s="10">
        <f t="shared" ref="BP5:BP26" si="14">AV5-BM5</f>
        <v>9.1340984754646748E-2</v>
      </c>
      <c r="BQ5" s="10">
        <f t="shared" ref="BQ5:BQ26" si="15">AZ5</f>
        <v>2.8763849165623023E-2</v>
      </c>
      <c r="BR5" s="10">
        <f t="shared" ref="BR5:BR26" si="16">BC5</f>
        <v>2.6476393226535829E-3</v>
      </c>
      <c r="BS5" s="10">
        <f t="shared" ref="BS5:BS26" si="17">$BG5*BW5</f>
        <v>0.7997662833578606</v>
      </c>
      <c r="BT5" s="10">
        <f t="shared" ref="BT5:BT26" si="18">BW5-BS5</f>
        <v>7.7481243399216027E-2</v>
      </c>
      <c r="BU5" s="10">
        <f t="shared" ref="BU5:BU26" si="19">SUM(BP5:BT5)</f>
        <v>1</v>
      </c>
      <c r="BV5" s="10">
        <f t="shared" ref="BV5:BV26" si="20">SUM(BP5:BR5)</f>
        <v>0.12275247324292335</v>
      </c>
      <c r="BW5" s="10">
        <f t="shared" ref="BW5:BW26" si="21">1-SUM(BP5:BR5)</f>
        <v>0.87724752675707662</v>
      </c>
      <c r="BX5" s="10">
        <f t="shared" ref="BX5:BX26" si="22">BS5/(BS5+BT5)</f>
        <v>0.91167687450126977</v>
      </c>
      <c r="BY5" s="10"/>
      <c r="BZ5" s="10">
        <f t="shared" ref="BZ5:BZ26" si="23">AW5</f>
        <v>0.8510910337172759</v>
      </c>
      <c r="CA5" s="10">
        <f t="shared" ref="CA5:CA26" si="24">BB5</f>
        <v>2.2220651815667986E-2</v>
      </c>
      <c r="CB5" s="10">
        <f t="shared" ref="CB5:CB26" si="25">AY5</f>
        <v>2.7956845355589788E-3</v>
      </c>
      <c r="CC5" s="10">
        <f t="shared" ref="CC5:CC26" si="26">$BG5*CG5</f>
        <v>0.11295004562968972</v>
      </c>
      <c r="CD5" s="10">
        <f t="shared" ref="CD5:CD26" si="27">CG5-CC5</f>
        <v>1.0942584301807362E-2</v>
      </c>
      <c r="CE5" s="10">
        <f t="shared" ref="CE5:CE26" si="28">SUM(BZ5:CD5)</f>
        <v>1</v>
      </c>
      <c r="CF5" s="10">
        <f t="shared" ref="CF5:CF26" si="29">SUM(BZ5:CB5)</f>
        <v>0.87610737006850292</v>
      </c>
      <c r="CG5" s="10">
        <f t="shared" ref="CG5:CG26" si="30">1-SUM(BZ5:CB5)</f>
        <v>0.12389262993149708</v>
      </c>
      <c r="CH5" s="10">
        <f t="shared" ref="CH5:CH26" si="31">CC5/(CC5+CD5)</f>
        <v>0.91167687450126977</v>
      </c>
      <c r="CI5" s="10"/>
      <c r="CJ5" s="10">
        <f t="shared" ref="CJ5:CK26" si="32">BS5+CC5</f>
        <v>0.91271632898755028</v>
      </c>
      <c r="CK5" s="10">
        <f t="shared" si="32"/>
        <v>8.8423827701023389E-2</v>
      </c>
      <c r="CL5" s="8">
        <f t="shared" ref="CL5:CM26" si="33">(AT5-CJ5)/AT5*100</f>
        <v>-1.9829552600313716</v>
      </c>
      <c r="CM5" s="8">
        <f t="shared" si="33"/>
        <v>-1.9829552600313887</v>
      </c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</row>
    <row r="6" spans="1:104" s="2" customFormat="1" x14ac:dyDescent="0.25">
      <c r="A6" s="9" t="s">
        <v>54</v>
      </c>
      <c r="B6" s="8">
        <v>53.183999999999997</v>
      </c>
      <c r="C6" s="8">
        <v>9.9000000000000005E-2</v>
      </c>
      <c r="D6" s="8">
        <v>3.7450000000000001</v>
      </c>
      <c r="E6" s="8">
        <v>0.66700000000000004</v>
      </c>
      <c r="F6" s="8">
        <v>3.1520000000000001</v>
      </c>
      <c r="G6" s="8">
        <v>5.2999999999999999E-2</v>
      </c>
      <c r="H6" s="8">
        <v>8.3000000000000004E-2</v>
      </c>
      <c r="I6" s="8">
        <v>16.747</v>
      </c>
      <c r="J6" s="8">
        <v>20.901</v>
      </c>
      <c r="K6" s="8">
        <v>0.67100000000000004</v>
      </c>
      <c r="L6" s="8">
        <v>7.0000000000000001E-3</v>
      </c>
      <c r="M6" s="8">
        <v>0</v>
      </c>
      <c r="N6" s="8">
        <v>99.308999999999997</v>
      </c>
      <c r="O6" s="23">
        <f t="shared" si="0"/>
        <v>3.9777801047312602</v>
      </c>
      <c r="P6" s="23">
        <f t="shared" si="1"/>
        <v>0.44800035109976599</v>
      </c>
      <c r="Q6" s="23">
        <f t="shared" si="1"/>
        <v>0.49926502603574208</v>
      </c>
      <c r="R6" s="23">
        <f t="shared" si="1"/>
        <v>5.273462286449198E-2</v>
      </c>
      <c r="S6" s="3"/>
      <c r="T6" s="10">
        <f>I6/[1]S5!T$3</f>
        <v>0.41535218253968254</v>
      </c>
      <c r="U6" s="10">
        <f>F6/[1]S5!U$3</f>
        <v>4.3871370033849992E-2</v>
      </c>
      <c r="V6" s="10">
        <f>D6/[1]S5!V$3</f>
        <v>7.3459258259606003E-2</v>
      </c>
      <c r="W6" s="10">
        <f>J6/[1]S5!W$3</f>
        <v>0.37270370225073735</v>
      </c>
      <c r="X6" s="10">
        <f>B6/[1]S5!X$3</f>
        <v>0.88514898942827469</v>
      </c>
      <c r="Y6" s="10">
        <f>H6/[1]S5!Y$3</f>
        <v>1.1700457022670693E-3</v>
      </c>
      <c r="Z6" s="10">
        <f>E6/[1]S5!Z$3</f>
        <v>8.7768816673706607E-3</v>
      </c>
      <c r="AA6" s="10">
        <f>G6/[1]S5!AA$3</f>
        <v>7.0941541492770648E-4</v>
      </c>
      <c r="AB6" s="10">
        <f>K6/[1]S5!AB$3</f>
        <v>1.0826258080567367E-2</v>
      </c>
      <c r="AC6" s="10">
        <f>C6/[1]S5!AC$3</f>
        <v>6.8758594824353046E-4</v>
      </c>
      <c r="AD6" s="10">
        <f>S6/[1]S5!AD$3</f>
        <v>0</v>
      </c>
      <c r="AE6" s="3"/>
      <c r="AF6" s="10">
        <f>T6*[1]S5!AF$3/2</f>
        <v>0.41535218253968254</v>
      </c>
      <c r="AG6" s="10">
        <f>U6*[1]S5!AG$3/2</f>
        <v>4.3871370033849992E-2</v>
      </c>
      <c r="AH6" s="10">
        <f>V6*[1]S5!AH$3/2</f>
        <v>0.110188887389409</v>
      </c>
      <c r="AI6" s="10">
        <f>W6*[1]S5!AI$3/2</f>
        <v>0.37270370225073735</v>
      </c>
      <c r="AJ6" s="10">
        <f>X6*[1]S5!AJ$3/2</f>
        <v>1.7702979788565494</v>
      </c>
      <c r="AK6" s="10">
        <f>Y6*[1]S5!AK$3/2</f>
        <v>1.1700457022670693E-3</v>
      </c>
      <c r="AL6" s="10">
        <f>Z6*[1]S5!AL$3/2</f>
        <v>1.3165322501055992E-2</v>
      </c>
      <c r="AM6" s="10">
        <f>AA6*[1]S5!AM$3/2</f>
        <v>7.0941541492770648E-4</v>
      </c>
      <c r="AN6" s="10">
        <f>AB6*[1]S5!AN$3/2</f>
        <v>5.4131290402836835E-3</v>
      </c>
      <c r="AO6" s="10">
        <f>AC6*[1]S5!AO$3/2</f>
        <v>1.3751718964870609E-3</v>
      </c>
      <c r="AP6" s="10">
        <f>AD6*[1]S5!AP$3/2</f>
        <v>0</v>
      </c>
      <c r="AQ6" s="10">
        <f t="shared" si="3"/>
        <v>2.73424720562525</v>
      </c>
      <c r="AR6" s="3"/>
      <c r="AS6" s="11">
        <v>6</v>
      </c>
      <c r="AT6" s="10">
        <f t="shared" si="4"/>
        <v>0.91144395799728539</v>
      </c>
      <c r="AU6" s="10">
        <f t="shared" si="4"/>
        <v>9.6270819866452639E-2</v>
      </c>
      <c r="AV6" s="10">
        <f t="shared" si="4"/>
        <v>0.16119813477393566</v>
      </c>
      <c r="AW6" s="10">
        <f t="shared" si="4"/>
        <v>0.81785663304465528</v>
      </c>
      <c r="AX6" s="10">
        <f t="shared" si="4"/>
        <v>1.9423605611238752</v>
      </c>
      <c r="AY6" s="10">
        <f t="shared" si="4"/>
        <v>2.5675345664281533E-3</v>
      </c>
      <c r="AZ6" s="10">
        <f t="shared" si="4"/>
        <v>1.9259886193129242E-2</v>
      </c>
      <c r="BA6" s="10">
        <f t="shared" si="4"/>
        <v>1.5567328662928601E-3</v>
      </c>
      <c r="BB6" s="10">
        <f t="shared" si="4"/>
        <v>2.3757013758582277E-2</v>
      </c>
      <c r="BC6" s="10">
        <f t="shared" si="4"/>
        <v>1.5088305406232593E-3</v>
      </c>
      <c r="BD6" s="10">
        <f t="shared" si="4"/>
        <v>0</v>
      </c>
      <c r="BE6" s="10">
        <f t="shared" si="5"/>
        <v>3.9777801047312602</v>
      </c>
      <c r="BF6" s="10">
        <f t="shared" si="6"/>
        <v>0.10672779236919779</v>
      </c>
      <c r="BG6" s="10">
        <f t="shared" si="7"/>
        <v>0.90446620216234408</v>
      </c>
      <c r="BH6" s="10">
        <f t="shared" si="8"/>
        <v>0.44800035109976599</v>
      </c>
      <c r="BI6" s="10">
        <f t="shared" si="9"/>
        <v>0.49926502603574208</v>
      </c>
      <c r="BJ6" s="10">
        <f t="shared" si="10"/>
        <v>5.273462286449198E-2</v>
      </c>
      <c r="BK6" s="3"/>
      <c r="BL6" s="10">
        <f t="shared" si="11"/>
        <v>1.9423605611238752</v>
      </c>
      <c r="BM6" s="10">
        <f t="shared" si="12"/>
        <v>5.7639438876124771E-2</v>
      </c>
      <c r="BN6" s="10">
        <f t="shared" si="13"/>
        <v>2</v>
      </c>
      <c r="BO6" s="10"/>
      <c r="BP6" s="10">
        <f t="shared" si="14"/>
        <v>0.10355869589781089</v>
      </c>
      <c r="BQ6" s="10">
        <f t="shared" si="15"/>
        <v>1.9259886193129242E-2</v>
      </c>
      <c r="BR6" s="10">
        <f t="shared" si="16"/>
        <v>1.5088305406232593E-3</v>
      </c>
      <c r="BS6" s="10">
        <f t="shared" si="17"/>
        <v>0.79201625943480325</v>
      </c>
      <c r="BT6" s="10">
        <f t="shared" si="18"/>
        <v>8.3656327933633312E-2</v>
      </c>
      <c r="BU6" s="10">
        <f t="shared" si="19"/>
        <v>1</v>
      </c>
      <c r="BV6" s="10">
        <f t="shared" si="20"/>
        <v>0.12432741263156338</v>
      </c>
      <c r="BW6" s="10">
        <f t="shared" si="21"/>
        <v>0.87567258736843656</v>
      </c>
      <c r="BX6" s="10">
        <f t="shared" si="22"/>
        <v>0.90446620216234408</v>
      </c>
      <c r="BY6" s="10"/>
      <c r="BZ6" s="10">
        <f t="shared" si="23"/>
        <v>0.81785663304465528</v>
      </c>
      <c r="CA6" s="10">
        <f t="shared" si="24"/>
        <v>2.3757013758582277E-2</v>
      </c>
      <c r="CB6" s="10">
        <f t="shared" si="25"/>
        <v>2.5675345664281533E-3</v>
      </c>
      <c r="CC6" s="10">
        <f t="shared" si="26"/>
        <v>0.14093285511200157</v>
      </c>
      <c r="CD6" s="10">
        <f t="shared" si="27"/>
        <v>1.488596351833274E-2</v>
      </c>
      <c r="CE6" s="10">
        <f t="shared" si="28"/>
        <v>1</v>
      </c>
      <c r="CF6" s="10">
        <f t="shared" si="29"/>
        <v>0.84418118136966569</v>
      </c>
      <c r="CG6" s="10">
        <f t="shared" si="30"/>
        <v>0.15581881863033431</v>
      </c>
      <c r="CH6" s="10">
        <f t="shared" si="31"/>
        <v>0.90446620216234408</v>
      </c>
      <c r="CI6" s="10"/>
      <c r="CJ6" s="10">
        <f t="shared" si="32"/>
        <v>0.93294911454680485</v>
      </c>
      <c r="CK6" s="10">
        <f t="shared" si="32"/>
        <v>9.8542291451966052E-2</v>
      </c>
      <c r="CL6" s="8">
        <f t="shared" si="33"/>
        <v>-2.3594601029308162</v>
      </c>
      <c r="CM6" s="8">
        <f t="shared" si="33"/>
        <v>-2.3594601029308873</v>
      </c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</row>
    <row r="7" spans="1:104" s="2" customFormat="1" x14ac:dyDescent="0.25">
      <c r="A7" s="9" t="s">
        <v>55</v>
      </c>
      <c r="B7" s="8">
        <v>52.854999999999997</v>
      </c>
      <c r="C7" s="8">
        <v>0.122</v>
      </c>
      <c r="D7" s="8">
        <v>3.53</v>
      </c>
      <c r="E7" s="8">
        <v>0.83899999999999997</v>
      </c>
      <c r="F7" s="8">
        <v>2.7970000000000002</v>
      </c>
      <c r="G7" s="8">
        <v>3.1E-2</v>
      </c>
      <c r="H7" s="8">
        <v>0.14899999999999999</v>
      </c>
      <c r="I7" s="8">
        <v>16.266999999999999</v>
      </c>
      <c r="J7" s="8">
        <v>22.015000000000001</v>
      </c>
      <c r="K7" s="8">
        <v>0.51700000000000002</v>
      </c>
      <c r="L7" s="8">
        <v>0</v>
      </c>
      <c r="M7" s="8">
        <v>0</v>
      </c>
      <c r="N7" s="8">
        <v>99.122</v>
      </c>
      <c r="O7" s="23">
        <f t="shared" si="0"/>
        <v>3.9806278184087671</v>
      </c>
      <c r="P7" s="23">
        <f t="shared" si="1"/>
        <v>0.47017214601490226</v>
      </c>
      <c r="Q7" s="23">
        <f t="shared" si="1"/>
        <v>0.48320176156760647</v>
      </c>
      <c r="R7" s="23">
        <f t="shared" si="1"/>
        <v>4.6626092417491327E-2</v>
      </c>
      <c r="S7" s="3"/>
      <c r="T7" s="10">
        <f>I7/[1]S5!T$3</f>
        <v>0.40344742063492062</v>
      </c>
      <c r="U7" s="10">
        <f>F7/[1]S5!U$3</f>
        <v>3.8930273472296453E-2</v>
      </c>
      <c r="V7" s="10">
        <f>D7/[1]S5!V$3</f>
        <v>6.9241971069802177E-2</v>
      </c>
      <c r="W7" s="10">
        <f>J7/[1]S5!W$3</f>
        <v>0.39256839409836769</v>
      </c>
      <c r="X7" s="10">
        <f>B7/[1]S5!X$3</f>
        <v>0.87967339493515828</v>
      </c>
      <c r="Y7" s="10">
        <f>H7/[1]S5!Y$3</f>
        <v>2.1004434896119677E-3</v>
      </c>
      <c r="Z7" s="10">
        <f>E7/[1]S5!Z$3</f>
        <v>1.1040185485643153E-2</v>
      </c>
      <c r="AA7" s="10">
        <f>G7/[1]S5!AA$3</f>
        <v>4.1494109175016795E-4</v>
      </c>
      <c r="AB7" s="10">
        <f>K7/[1]S5!AB$3</f>
        <v>8.3415431112568231E-3</v>
      </c>
      <c r="AC7" s="10">
        <f>C7/[1]S5!AC$3</f>
        <v>8.4732813823950215E-4</v>
      </c>
      <c r="AD7" s="10">
        <f>S7/[1]S5!AD$3</f>
        <v>0</v>
      </c>
      <c r="AE7" s="3"/>
      <c r="AF7" s="10">
        <f>T7*[1]S5!AF$3/2</f>
        <v>0.40344742063492062</v>
      </c>
      <c r="AG7" s="10">
        <f>U7*[1]S5!AG$3/2</f>
        <v>3.8930273472296453E-2</v>
      </c>
      <c r="AH7" s="10">
        <f>V7*[1]S5!AH$3/2</f>
        <v>0.10386295660470327</v>
      </c>
      <c r="AI7" s="10">
        <f>W7*[1]S5!AI$3/2</f>
        <v>0.39256839409836769</v>
      </c>
      <c r="AJ7" s="10">
        <f>X7*[1]S5!AJ$3/2</f>
        <v>1.7593467898703166</v>
      </c>
      <c r="AK7" s="10">
        <f>Y7*[1]S5!AK$3/2</f>
        <v>2.1004434896119677E-3</v>
      </c>
      <c r="AL7" s="10">
        <f>Z7*[1]S5!AL$3/2</f>
        <v>1.6560278228464731E-2</v>
      </c>
      <c r="AM7" s="10">
        <f>AA7*[1]S5!AM$3/2</f>
        <v>4.1494109175016795E-4</v>
      </c>
      <c r="AN7" s="10">
        <f>AB7*[1]S5!AN$3/2</f>
        <v>4.1707715556284115E-3</v>
      </c>
      <c r="AO7" s="10">
        <f>AC7*[1]S5!AO$3/2</f>
        <v>1.6946562764790043E-3</v>
      </c>
      <c r="AP7" s="10">
        <f>AD7*[1]S5!AP$3/2</f>
        <v>0</v>
      </c>
      <c r="AQ7" s="10">
        <f t="shared" si="3"/>
        <v>2.723096925322539</v>
      </c>
      <c r="AR7" s="3"/>
      <c r="AS7" s="11">
        <v>6</v>
      </c>
      <c r="AT7" s="10">
        <f t="shared" si="4"/>
        <v>0.88894541406116279</v>
      </c>
      <c r="AU7" s="10">
        <f t="shared" si="4"/>
        <v>8.5777938589575539E-2</v>
      </c>
      <c r="AV7" s="10">
        <f t="shared" si="4"/>
        <v>0.152565934232989</v>
      </c>
      <c r="AW7" s="10">
        <f t="shared" si="4"/>
        <v>0.86497485369942084</v>
      </c>
      <c r="AX7" s="10">
        <f t="shared" si="4"/>
        <v>1.9382491752421882</v>
      </c>
      <c r="AY7" s="10">
        <f t="shared" si="4"/>
        <v>4.6280618293375935E-3</v>
      </c>
      <c r="AZ7" s="10">
        <f t="shared" si="4"/>
        <v>2.4325653742939376E-2</v>
      </c>
      <c r="BA7" s="10">
        <f t="shared" si="4"/>
        <v>9.1427026608908524E-4</v>
      </c>
      <c r="BB7" s="10">
        <f t="shared" si="4"/>
        <v>1.8379536255990161E-2</v>
      </c>
      <c r="BC7" s="10">
        <f t="shared" si="4"/>
        <v>1.8669804890748937E-3</v>
      </c>
      <c r="BD7" s="10">
        <f t="shared" si="4"/>
        <v>0</v>
      </c>
      <c r="BE7" s="10">
        <f t="shared" si="5"/>
        <v>3.9806278184087671</v>
      </c>
      <c r="BF7" s="10">
        <f t="shared" si="6"/>
        <v>0.13751730097108766</v>
      </c>
      <c r="BG7" s="10">
        <f t="shared" si="7"/>
        <v>0.91199765722622284</v>
      </c>
      <c r="BH7" s="10">
        <f t="shared" si="8"/>
        <v>0.47017214601490226</v>
      </c>
      <c r="BI7" s="10">
        <f t="shared" si="9"/>
        <v>0.48320176156760647</v>
      </c>
      <c r="BJ7" s="10">
        <f t="shared" si="10"/>
        <v>4.6626092417491327E-2</v>
      </c>
      <c r="BK7" s="3"/>
      <c r="BL7" s="10">
        <f t="shared" si="11"/>
        <v>1.9382491752421882</v>
      </c>
      <c r="BM7" s="10">
        <f t="shared" si="12"/>
        <v>6.1750824757811795E-2</v>
      </c>
      <c r="BN7" s="10">
        <f t="shared" si="13"/>
        <v>2</v>
      </c>
      <c r="BO7" s="10"/>
      <c r="BP7" s="10">
        <f t="shared" si="14"/>
        <v>9.0815109475177208E-2</v>
      </c>
      <c r="BQ7" s="10">
        <f t="shared" si="15"/>
        <v>2.4325653742939376E-2</v>
      </c>
      <c r="BR7" s="10">
        <f t="shared" si="16"/>
        <v>1.8669804890748937E-3</v>
      </c>
      <c r="BS7" s="10">
        <f t="shared" si="17"/>
        <v>0.8052868690879379</v>
      </c>
      <c r="BT7" s="10">
        <f t="shared" si="18"/>
        <v>7.7705387204870635E-2</v>
      </c>
      <c r="BU7" s="10">
        <f t="shared" si="19"/>
        <v>1</v>
      </c>
      <c r="BV7" s="10">
        <f t="shared" si="20"/>
        <v>0.11700774370719148</v>
      </c>
      <c r="BW7" s="10">
        <f t="shared" si="21"/>
        <v>0.88299225629280853</v>
      </c>
      <c r="BX7" s="10">
        <f t="shared" si="22"/>
        <v>0.91199765722622284</v>
      </c>
      <c r="BY7" s="10"/>
      <c r="BZ7" s="10">
        <f t="shared" si="23"/>
        <v>0.86497485369942084</v>
      </c>
      <c r="CA7" s="10">
        <f t="shared" si="24"/>
        <v>1.8379536255990161E-2</v>
      </c>
      <c r="CB7" s="10">
        <f t="shared" si="25"/>
        <v>4.6280618293375935E-3</v>
      </c>
      <c r="CC7" s="10">
        <f t="shared" si="26"/>
        <v>0.10215974154053468</v>
      </c>
      <c r="CD7" s="10">
        <f t="shared" si="27"/>
        <v>9.8578066747166543E-3</v>
      </c>
      <c r="CE7" s="10">
        <f t="shared" si="28"/>
        <v>1</v>
      </c>
      <c r="CF7" s="10">
        <f t="shared" si="29"/>
        <v>0.88798245178474866</v>
      </c>
      <c r="CG7" s="10">
        <f t="shared" si="30"/>
        <v>0.11201754821525134</v>
      </c>
      <c r="CH7" s="10">
        <f t="shared" si="31"/>
        <v>0.91199765722622284</v>
      </c>
      <c r="CI7" s="10"/>
      <c r="CJ7" s="10">
        <f t="shared" si="32"/>
        <v>0.90744661062847254</v>
      </c>
      <c r="CK7" s="10">
        <f t="shared" si="32"/>
        <v>8.7563193879587289E-2</v>
      </c>
      <c r="CL7" s="8">
        <f t="shared" si="33"/>
        <v>-2.0812522652866514</v>
      </c>
      <c r="CM7" s="8">
        <f t="shared" si="33"/>
        <v>-2.081252265286671</v>
      </c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</row>
    <row r="8" spans="1:104" s="2" customFormat="1" x14ac:dyDescent="0.25">
      <c r="A8" s="9" t="s">
        <v>56</v>
      </c>
      <c r="B8" s="8">
        <v>53.371000000000002</v>
      </c>
      <c r="C8" s="8">
        <v>7.4999999999999997E-2</v>
      </c>
      <c r="D8" s="8">
        <v>3.1819999999999999</v>
      </c>
      <c r="E8" s="8">
        <v>0.80900000000000005</v>
      </c>
      <c r="F8" s="8">
        <v>2.6389999999999998</v>
      </c>
      <c r="G8" s="8">
        <v>8.5999999999999993E-2</v>
      </c>
      <c r="H8" s="8">
        <v>0.09</v>
      </c>
      <c r="I8" s="8">
        <v>17.311</v>
      </c>
      <c r="J8" s="8">
        <v>21.655999999999999</v>
      </c>
      <c r="K8" s="8">
        <v>0.82099999999999995</v>
      </c>
      <c r="L8" s="8">
        <v>0</v>
      </c>
      <c r="M8" s="8">
        <v>0</v>
      </c>
      <c r="N8" s="8">
        <v>100.04</v>
      </c>
      <c r="O8" s="23">
        <f t="shared" si="0"/>
        <v>3.9944468352772016</v>
      </c>
      <c r="P8" s="23">
        <f t="shared" si="1"/>
        <v>0.45312069938588256</v>
      </c>
      <c r="Q8" s="23">
        <f t="shared" si="1"/>
        <v>0.50377968508875581</v>
      </c>
      <c r="R8" s="23">
        <f t="shared" si="1"/>
        <v>4.3099615525361554E-2</v>
      </c>
      <c r="S8" s="3"/>
      <c r="T8" s="10">
        <f>I8/[1]S5!T$3</f>
        <v>0.42934027777777778</v>
      </c>
      <c r="U8" s="10">
        <f>F8/[1]S5!U$3</f>
        <v>3.6731137537858539E-2</v>
      </c>
      <c r="V8" s="10">
        <f>D8/[1]S5!V$3</f>
        <v>6.2415850409096467E-2</v>
      </c>
      <c r="W8" s="10">
        <f>J8/[1]S5!W$3</f>
        <v>0.38616675642036113</v>
      </c>
      <c r="X8" s="10">
        <f>B8/[1]S5!X$3</f>
        <v>0.88826125742284245</v>
      </c>
      <c r="Y8" s="10">
        <f>H8/[1]S5!Y$3</f>
        <v>1.2687242554703161E-3</v>
      </c>
      <c r="Z8" s="10">
        <f>E8/[1]S5!Z$3</f>
        <v>1.0645423191758418E-2</v>
      </c>
      <c r="AA8" s="10">
        <f>G8/[1]S5!AA$3</f>
        <v>1.1511268996940143E-3</v>
      </c>
      <c r="AB8" s="10">
        <f>K8/[1]S5!AB$3</f>
        <v>1.3246434998726986E-2</v>
      </c>
      <c r="AC8" s="10">
        <f>C8/[1]S5!AC$3</f>
        <v>5.2089844563903815E-4</v>
      </c>
      <c r="AD8" s="10">
        <f>S8/[1]S5!AD$3</f>
        <v>0</v>
      </c>
      <c r="AE8" s="3"/>
      <c r="AF8" s="10">
        <f>T8*[1]S5!AF$3/2</f>
        <v>0.42934027777777778</v>
      </c>
      <c r="AG8" s="10">
        <f>U8*[1]S5!AG$3/2</f>
        <v>3.6731137537858539E-2</v>
      </c>
      <c r="AH8" s="10">
        <f>V8*[1]S5!AH$3/2</f>
        <v>9.3623775613644697E-2</v>
      </c>
      <c r="AI8" s="10">
        <f>W8*[1]S5!AI$3/2</f>
        <v>0.38616675642036113</v>
      </c>
      <c r="AJ8" s="10">
        <f>X8*[1]S5!AJ$3/2</f>
        <v>1.7765225148456849</v>
      </c>
      <c r="AK8" s="10">
        <f>Y8*[1]S5!AK$3/2</f>
        <v>1.2687242554703161E-3</v>
      </c>
      <c r="AL8" s="10">
        <f>Z8*[1]S5!AL$3/2</f>
        <v>1.5968134787637627E-2</v>
      </c>
      <c r="AM8" s="10">
        <f>AA8*[1]S5!AM$3/2</f>
        <v>1.1511268996940143E-3</v>
      </c>
      <c r="AN8" s="10">
        <f>AB8*[1]S5!AN$3/2</f>
        <v>6.6232174993634931E-3</v>
      </c>
      <c r="AO8" s="10">
        <f>AC8*[1]S5!AO$3/2</f>
        <v>1.0417968912780763E-3</v>
      </c>
      <c r="AP8" s="10">
        <f>AD8*[1]S5!AP$3/2</f>
        <v>0</v>
      </c>
      <c r="AQ8" s="10">
        <f t="shared" si="3"/>
        <v>2.7484374625287709</v>
      </c>
      <c r="AR8" s="3"/>
      <c r="AS8" s="11">
        <v>6</v>
      </c>
      <c r="AT8" s="10">
        <f t="shared" si="4"/>
        <v>0.93727497961569517</v>
      </c>
      <c r="AU8" s="10">
        <f t="shared" si="4"/>
        <v>8.0186225166782102E-2</v>
      </c>
      <c r="AV8" s="10">
        <f t="shared" si="4"/>
        <v>0.13625745812313841</v>
      </c>
      <c r="AW8" s="10">
        <f t="shared" si="4"/>
        <v>0.84302465313886032</v>
      </c>
      <c r="AX8" s="10">
        <f t="shared" si="4"/>
        <v>1.9391263644156007</v>
      </c>
      <c r="AY8" s="10">
        <f t="shared" si="4"/>
        <v>2.7696993788674244E-3</v>
      </c>
      <c r="AZ8" s="10">
        <f t="shared" si="4"/>
        <v>2.323958249782512E-2</v>
      </c>
      <c r="BA8" s="10">
        <f t="shared" si="4"/>
        <v>2.5129774616772039E-3</v>
      </c>
      <c r="BB8" s="10">
        <f t="shared" si="4"/>
        <v>2.8917743654693011E-2</v>
      </c>
      <c r="BC8" s="10">
        <f t="shared" si="4"/>
        <v>1.1371518240617462E-3</v>
      </c>
      <c r="BD8" s="10">
        <f t="shared" si="4"/>
        <v>0</v>
      </c>
      <c r="BE8" s="10">
        <f t="shared" si="5"/>
        <v>3.9944468352772016</v>
      </c>
      <c r="BF8" s="10">
        <f t="shared" si="6"/>
        <v>0.14570541501803025</v>
      </c>
      <c r="BG8" s="10">
        <f t="shared" si="7"/>
        <v>0.92118989422901365</v>
      </c>
      <c r="BH8" s="10">
        <f t="shared" si="8"/>
        <v>0.45312069938588256</v>
      </c>
      <c r="BI8" s="10">
        <f t="shared" si="9"/>
        <v>0.50377968508875581</v>
      </c>
      <c r="BJ8" s="10">
        <f t="shared" si="10"/>
        <v>4.3099615525361554E-2</v>
      </c>
      <c r="BK8" s="3"/>
      <c r="BL8" s="10">
        <f t="shared" si="11"/>
        <v>1.9391263644156007</v>
      </c>
      <c r="BM8" s="10">
        <f t="shared" si="12"/>
        <v>6.0873635584399288E-2</v>
      </c>
      <c r="BN8" s="10">
        <f t="shared" si="13"/>
        <v>2</v>
      </c>
      <c r="BO8" s="10"/>
      <c r="BP8" s="10">
        <f t="shared" si="14"/>
        <v>7.5383822538739126E-2</v>
      </c>
      <c r="BQ8" s="10">
        <f t="shared" si="15"/>
        <v>2.323958249782512E-2</v>
      </c>
      <c r="BR8" s="10">
        <f t="shared" si="16"/>
        <v>1.1371518240617462E-3</v>
      </c>
      <c r="BS8" s="10">
        <f t="shared" si="17"/>
        <v>0.82929147740634612</v>
      </c>
      <c r="BT8" s="10">
        <f t="shared" si="18"/>
        <v>7.0947965733027862E-2</v>
      </c>
      <c r="BU8" s="10">
        <f t="shared" si="19"/>
        <v>1</v>
      </c>
      <c r="BV8" s="10">
        <f t="shared" si="20"/>
        <v>9.9760556860626001E-2</v>
      </c>
      <c r="BW8" s="10">
        <f t="shared" si="21"/>
        <v>0.90023944313937398</v>
      </c>
      <c r="BX8" s="10">
        <f t="shared" si="22"/>
        <v>0.92118989422901376</v>
      </c>
      <c r="BY8" s="10"/>
      <c r="BZ8" s="10">
        <f t="shared" si="23"/>
        <v>0.84302465313886032</v>
      </c>
      <c r="CA8" s="10">
        <f t="shared" si="24"/>
        <v>2.8917743654693011E-2</v>
      </c>
      <c r="CB8" s="10">
        <f t="shared" si="25"/>
        <v>2.7696993788674244E-3</v>
      </c>
      <c r="CC8" s="10">
        <f t="shared" si="26"/>
        <v>0.11541395087510257</v>
      </c>
      <c r="CD8" s="10">
        <f t="shared" si="27"/>
        <v>9.8739529524766861E-3</v>
      </c>
      <c r="CE8" s="10">
        <f t="shared" si="28"/>
        <v>1</v>
      </c>
      <c r="CF8" s="10">
        <f t="shared" si="29"/>
        <v>0.87471209617242074</v>
      </c>
      <c r="CG8" s="10">
        <f t="shared" si="30"/>
        <v>0.12528790382757926</v>
      </c>
      <c r="CH8" s="10">
        <f t="shared" si="31"/>
        <v>0.92118989422901365</v>
      </c>
      <c r="CI8" s="10"/>
      <c r="CJ8" s="10">
        <f t="shared" si="32"/>
        <v>0.94470542828144866</v>
      </c>
      <c r="CK8" s="10">
        <f t="shared" si="32"/>
        <v>8.0821918685504548E-2</v>
      </c>
      <c r="CL8" s="8">
        <f t="shared" si="33"/>
        <v>-0.79277147340475729</v>
      </c>
      <c r="CM8" s="8">
        <f t="shared" si="33"/>
        <v>-0.79277147340487186</v>
      </c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</row>
    <row r="9" spans="1:104" s="2" customFormat="1" x14ac:dyDescent="0.25">
      <c r="A9" s="9" t="s">
        <v>57</v>
      </c>
      <c r="B9" s="8">
        <v>52.51</v>
      </c>
      <c r="C9" s="8">
        <v>8.8999999999999996E-2</v>
      </c>
      <c r="D9" s="8">
        <v>3.4950000000000001</v>
      </c>
      <c r="E9" s="8">
        <v>1.0009999999999999</v>
      </c>
      <c r="F9" s="8">
        <v>2.46</v>
      </c>
      <c r="G9" s="8">
        <v>7.0999999999999994E-2</v>
      </c>
      <c r="H9" s="8">
        <v>7.6999999999999999E-2</v>
      </c>
      <c r="I9" s="8">
        <v>17.222999999999999</v>
      </c>
      <c r="J9" s="8">
        <v>21.617000000000001</v>
      </c>
      <c r="K9" s="8">
        <v>0.76</v>
      </c>
      <c r="L9" s="8">
        <v>8.0000000000000002E-3</v>
      </c>
      <c r="M9" s="8">
        <v>0</v>
      </c>
      <c r="N9" s="8">
        <v>99.311000000000007</v>
      </c>
      <c r="O9" s="23">
        <f t="shared" si="0"/>
        <v>3.9991780566732111</v>
      </c>
      <c r="P9" s="23">
        <f t="shared" si="1"/>
        <v>0.45517243115061068</v>
      </c>
      <c r="Q9" s="23">
        <f t="shared" si="1"/>
        <v>0.50439661559499038</v>
      </c>
      <c r="R9" s="23">
        <f t="shared" si="1"/>
        <v>4.0430953254398959E-2</v>
      </c>
      <c r="S9" s="3"/>
      <c r="T9" s="10">
        <f>I9/[1]S5!T$3</f>
        <v>0.42715773809523805</v>
      </c>
      <c r="U9" s="10">
        <f>F9/[1]S5!U$3</f>
        <v>3.4239711384286477E-2</v>
      </c>
      <c r="V9" s="10">
        <f>D9/[1]S5!V$3</f>
        <v>6.8555435945880636E-2</v>
      </c>
      <c r="W9" s="10">
        <f>J9/[1]S5!W$3</f>
        <v>0.38547131388709582</v>
      </c>
      <c r="X9" s="10">
        <f>B9/[1]S5!X$3</f>
        <v>0.87393151013234627</v>
      </c>
      <c r="Y9" s="10">
        <f>H9/[1]S5!Y$3</f>
        <v>1.0854640852357149E-3</v>
      </c>
      <c r="Z9" s="10">
        <f>E9/[1]S5!Z$3</f>
        <v>1.3171901872620734E-2</v>
      </c>
      <c r="AA9" s="10">
        <f>G9/[1]S5!AA$3</f>
        <v>9.5034895207296523E-4</v>
      </c>
      <c r="AB9" s="10">
        <f>K9/[1]S5!AB$3</f>
        <v>1.2262229718675409E-2</v>
      </c>
      <c r="AC9" s="10">
        <f>C9/[1]S5!AC$3</f>
        <v>6.1813282215832533E-4</v>
      </c>
      <c r="AD9" s="10">
        <f>S9/[1]S5!AD$3</f>
        <v>0</v>
      </c>
      <c r="AE9" s="3"/>
      <c r="AF9" s="10">
        <f>T9*[1]S5!AF$3/2</f>
        <v>0.42715773809523805</v>
      </c>
      <c r="AG9" s="10">
        <f>U9*[1]S5!AG$3/2</f>
        <v>3.4239711384286477E-2</v>
      </c>
      <c r="AH9" s="10">
        <f>V9*[1]S5!AH$3/2</f>
        <v>0.10283315391882095</v>
      </c>
      <c r="AI9" s="10">
        <f>W9*[1]S5!AI$3/2</f>
        <v>0.38547131388709582</v>
      </c>
      <c r="AJ9" s="10">
        <f>X9*[1]S5!AJ$3/2</f>
        <v>1.7478630202646925</v>
      </c>
      <c r="AK9" s="10">
        <f>Y9*[1]S5!AK$3/2</f>
        <v>1.0854640852357149E-3</v>
      </c>
      <c r="AL9" s="10">
        <f>Z9*[1]S5!AL$3/2</f>
        <v>1.9757852808931102E-2</v>
      </c>
      <c r="AM9" s="10">
        <f>AA9*[1]S5!AM$3/2</f>
        <v>9.5034895207296523E-4</v>
      </c>
      <c r="AN9" s="10">
        <f>AB9*[1]S5!AN$3/2</f>
        <v>6.1311148593377043E-3</v>
      </c>
      <c r="AO9" s="10">
        <f>AC9*[1]S5!AO$3/2</f>
        <v>1.2362656443166507E-3</v>
      </c>
      <c r="AP9" s="10">
        <f>AD9*[1]S5!AP$3/2</f>
        <v>0</v>
      </c>
      <c r="AQ9" s="10">
        <f t="shared" si="3"/>
        <v>2.7267259839000282</v>
      </c>
      <c r="AR9" s="3"/>
      <c r="AS9" s="11">
        <v>6</v>
      </c>
      <c r="AT9" s="10">
        <f t="shared" si="4"/>
        <v>0.93993545508582921</v>
      </c>
      <c r="AU9" s="10">
        <f t="shared" si="4"/>
        <v>7.5342469143848886E-2</v>
      </c>
      <c r="AV9" s="10">
        <f t="shared" si="4"/>
        <v>0.15085220080932224</v>
      </c>
      <c r="AW9" s="10">
        <f t="shared" si="4"/>
        <v>0.84820693277530734</v>
      </c>
      <c r="AX9" s="10">
        <f t="shared" si="4"/>
        <v>1.9230348380273208</v>
      </c>
      <c r="AY9" s="10">
        <f t="shared" si="4"/>
        <v>2.3884998162151494E-3</v>
      </c>
      <c r="AZ9" s="10">
        <f t="shared" si="4"/>
        <v>2.8983994615654783E-2</v>
      </c>
      <c r="BA9" s="10">
        <f t="shared" si="4"/>
        <v>2.09118692017674E-3</v>
      </c>
      <c r="BB9" s="10">
        <f t="shared" si="4"/>
        <v>2.6982314595037034E-2</v>
      </c>
      <c r="BC9" s="10">
        <f t="shared" si="4"/>
        <v>1.3601648844983208E-3</v>
      </c>
      <c r="BD9" s="10">
        <f t="shared" si="4"/>
        <v>0</v>
      </c>
      <c r="BE9" s="10">
        <f t="shared" si="5"/>
        <v>3.9991780566732111</v>
      </c>
      <c r="BF9" s="10">
        <f t="shared" si="6"/>
        <v>0.1611688600682511</v>
      </c>
      <c r="BG9" s="10">
        <f t="shared" si="7"/>
        <v>0.92579128596633919</v>
      </c>
      <c r="BH9" s="10">
        <f t="shared" si="8"/>
        <v>0.45517243115061068</v>
      </c>
      <c r="BI9" s="10">
        <f t="shared" si="9"/>
        <v>0.50439661559499038</v>
      </c>
      <c r="BJ9" s="10">
        <f t="shared" si="10"/>
        <v>4.0430953254398959E-2</v>
      </c>
      <c r="BK9" s="3"/>
      <c r="BL9" s="10">
        <f t="shared" si="11"/>
        <v>1.9230348380273208</v>
      </c>
      <c r="BM9" s="10">
        <f t="shared" si="12"/>
        <v>7.6965161972679219E-2</v>
      </c>
      <c r="BN9" s="10">
        <f t="shared" si="13"/>
        <v>2</v>
      </c>
      <c r="BO9" s="10"/>
      <c r="BP9" s="10">
        <f t="shared" si="14"/>
        <v>7.3887038836643021E-2</v>
      </c>
      <c r="BQ9" s="10">
        <f t="shared" si="15"/>
        <v>2.8983994615654783E-2</v>
      </c>
      <c r="BR9" s="10">
        <f t="shared" si="16"/>
        <v>1.3601648844983208E-3</v>
      </c>
      <c r="BS9" s="10">
        <f t="shared" si="17"/>
        <v>0.82929495082030413</v>
      </c>
      <c r="BT9" s="10">
        <f t="shared" si="18"/>
        <v>6.6473850842899695E-2</v>
      </c>
      <c r="BU9" s="10">
        <f t="shared" si="19"/>
        <v>1</v>
      </c>
      <c r="BV9" s="10">
        <f t="shared" si="20"/>
        <v>0.10423119833679613</v>
      </c>
      <c r="BW9" s="10">
        <f t="shared" si="21"/>
        <v>0.89576880166320383</v>
      </c>
      <c r="BX9" s="10">
        <f t="shared" si="22"/>
        <v>0.92579128596633919</v>
      </c>
      <c r="BY9" s="10"/>
      <c r="BZ9" s="10">
        <f t="shared" si="23"/>
        <v>0.84820693277530734</v>
      </c>
      <c r="CA9" s="10">
        <f t="shared" si="24"/>
        <v>2.6982314595037034E-2</v>
      </c>
      <c r="CB9" s="10">
        <f t="shared" si="25"/>
        <v>2.3884998162151494E-3</v>
      </c>
      <c r="CC9" s="10">
        <f t="shared" si="26"/>
        <v>0.1133374548630513</v>
      </c>
      <c r="CD9" s="10">
        <f t="shared" si="27"/>
        <v>9.0847979503891341E-3</v>
      </c>
      <c r="CE9" s="10">
        <f t="shared" si="28"/>
        <v>1</v>
      </c>
      <c r="CF9" s="10">
        <f t="shared" si="29"/>
        <v>0.87757774718655956</v>
      </c>
      <c r="CG9" s="10">
        <f t="shared" si="30"/>
        <v>0.12242225281344044</v>
      </c>
      <c r="CH9" s="10">
        <f t="shared" si="31"/>
        <v>0.92579128596633919</v>
      </c>
      <c r="CI9" s="10"/>
      <c r="CJ9" s="10">
        <f t="shared" si="32"/>
        <v>0.94263240568335549</v>
      </c>
      <c r="CK9" s="10">
        <f t="shared" si="32"/>
        <v>7.555864879328883E-2</v>
      </c>
      <c r="CL9" s="8">
        <f t="shared" si="33"/>
        <v>-0.28692933998111742</v>
      </c>
      <c r="CM9" s="8">
        <f t="shared" si="33"/>
        <v>-0.28692933998114462</v>
      </c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</row>
    <row r="10" spans="1:104" s="2" customFormat="1" x14ac:dyDescent="0.25">
      <c r="A10" s="9" t="s">
        <v>58</v>
      </c>
      <c r="B10" s="8">
        <v>52.823</v>
      </c>
      <c r="C10" s="8">
        <v>9.6000000000000002E-2</v>
      </c>
      <c r="D10" s="8">
        <v>3.258</v>
      </c>
      <c r="E10" s="8">
        <v>0.94299999999999995</v>
      </c>
      <c r="F10" s="8">
        <v>2.3570000000000002</v>
      </c>
      <c r="G10" s="8">
        <v>5.1999999999999998E-2</v>
      </c>
      <c r="H10" s="8">
        <v>7.6999999999999999E-2</v>
      </c>
      <c r="I10" s="8">
        <v>16.824000000000002</v>
      </c>
      <c r="J10" s="8">
        <v>22.956</v>
      </c>
      <c r="K10" s="8">
        <v>0.54900000000000004</v>
      </c>
      <c r="L10" s="8">
        <v>2.1000000000000001E-2</v>
      </c>
      <c r="M10" s="8">
        <v>0</v>
      </c>
      <c r="N10" s="8">
        <v>99.956000000000003</v>
      </c>
      <c r="O10" s="23">
        <f t="shared" si="0"/>
        <v>3.9993472323401074</v>
      </c>
      <c r="P10" s="23">
        <f t="shared" si="1"/>
        <v>0.47630959880900392</v>
      </c>
      <c r="Q10" s="23">
        <f t="shared" si="1"/>
        <v>0.48551786225953497</v>
      </c>
      <c r="R10" s="23">
        <f t="shared" si="1"/>
        <v>3.8172538931461143E-2</v>
      </c>
      <c r="S10" s="3"/>
      <c r="T10" s="10">
        <f>I10/[1]S5!T$3</f>
        <v>0.41726190476190478</v>
      </c>
      <c r="U10" s="10">
        <f>F10/[1]S5!U$3</f>
        <v>3.2806097452342781E-2</v>
      </c>
      <c r="V10" s="10">
        <f>D10/[1]S5!V$3</f>
        <v>6.3906612392468989E-2</v>
      </c>
      <c r="W10" s="10">
        <f>J10/[1]S5!W$3</f>
        <v>0.40934817419587227</v>
      </c>
      <c r="X10" s="10">
        <f>B10/[1]S5!X$3</f>
        <v>0.87914081431576707</v>
      </c>
      <c r="Y10" s="10">
        <f>H10/[1]S5!Y$3</f>
        <v>1.0854640852357149E-3</v>
      </c>
      <c r="Z10" s="10">
        <f>E10/[1]S5!Z$3</f>
        <v>1.2408694771110243E-2</v>
      </c>
      <c r="AA10" s="10">
        <f>G10/[1]S5!AA$3</f>
        <v>6.9603021841963659E-4</v>
      </c>
      <c r="AB10" s="10">
        <f>K10/[1]S5!AB$3</f>
        <v>8.8578475204642102E-3</v>
      </c>
      <c r="AC10" s="10">
        <f>C10/[1]S5!AC$3</f>
        <v>6.6675001041796892E-4</v>
      </c>
      <c r="AD10" s="10">
        <f>S10/[1]S5!AD$3</f>
        <v>0</v>
      </c>
      <c r="AE10" s="3"/>
      <c r="AF10" s="10">
        <f>T10*[1]S5!AF$3/2</f>
        <v>0.41726190476190478</v>
      </c>
      <c r="AG10" s="10">
        <f>U10*[1]S5!AG$3/2</f>
        <v>3.2806097452342781E-2</v>
      </c>
      <c r="AH10" s="10">
        <f>V10*[1]S5!AH$3/2</f>
        <v>9.5859918588703491E-2</v>
      </c>
      <c r="AI10" s="10">
        <f>W10*[1]S5!AI$3/2</f>
        <v>0.40934817419587227</v>
      </c>
      <c r="AJ10" s="10">
        <f>X10*[1]S5!AJ$3/2</f>
        <v>1.7582816286315341</v>
      </c>
      <c r="AK10" s="10">
        <f>Y10*[1]S5!AK$3/2</f>
        <v>1.0854640852357149E-3</v>
      </c>
      <c r="AL10" s="10">
        <f>Z10*[1]S5!AL$3/2</f>
        <v>1.8613042156665364E-2</v>
      </c>
      <c r="AM10" s="10">
        <f>AA10*[1]S5!AM$3/2</f>
        <v>6.9603021841963659E-4</v>
      </c>
      <c r="AN10" s="10">
        <f>AB10*[1]S5!AN$3/2</f>
        <v>4.4289237602321051E-3</v>
      </c>
      <c r="AO10" s="10">
        <f>AC10*[1]S5!AO$3/2</f>
        <v>1.3335000208359378E-3</v>
      </c>
      <c r="AP10" s="10">
        <f>AD10*[1]S5!AP$3/2</f>
        <v>0</v>
      </c>
      <c r="AQ10" s="10">
        <f t="shared" si="3"/>
        <v>2.7397146838717465</v>
      </c>
      <c r="AR10" s="3"/>
      <c r="AS10" s="11">
        <v>6</v>
      </c>
      <c r="AT10" s="10">
        <f t="shared" si="4"/>
        <v>0.91380735494449306</v>
      </c>
      <c r="AU10" s="10">
        <f t="shared" si="4"/>
        <v>7.1845650889416163E-2</v>
      </c>
      <c r="AV10" s="10">
        <f t="shared" si="4"/>
        <v>0.13995606061173479</v>
      </c>
      <c r="AW10" s="10">
        <f t="shared" si="4"/>
        <v>0.89647621324725135</v>
      </c>
      <c r="AX10" s="10">
        <f t="shared" si="4"/>
        <v>1.9253263549473796</v>
      </c>
      <c r="AY10" s="10">
        <f t="shared" si="4"/>
        <v>2.37717618909516E-3</v>
      </c>
      <c r="AZ10" s="10">
        <f t="shared" si="4"/>
        <v>2.7175154064380948E-2</v>
      </c>
      <c r="BA10" s="10">
        <f t="shared" si="4"/>
        <v>1.524312489582334E-3</v>
      </c>
      <c r="BB10" s="10">
        <f t="shared" si="4"/>
        <v>1.9398766388213154E-2</v>
      </c>
      <c r="BC10" s="10">
        <f t="shared" si="4"/>
        <v>1.460188568560845E-3</v>
      </c>
      <c r="BD10" s="10">
        <f t="shared" si="4"/>
        <v>0</v>
      </c>
      <c r="BE10" s="10">
        <f t="shared" si="5"/>
        <v>3.9993472323401074</v>
      </c>
      <c r="BF10" s="10">
        <f t="shared" si="6"/>
        <v>0.16259771770966774</v>
      </c>
      <c r="BG10" s="10">
        <f t="shared" si="7"/>
        <v>0.92710857627971077</v>
      </c>
      <c r="BH10" s="10">
        <f t="shared" si="8"/>
        <v>0.47630959880900392</v>
      </c>
      <c r="BI10" s="10">
        <f t="shared" si="9"/>
        <v>0.48551786225953497</v>
      </c>
      <c r="BJ10" s="10">
        <f t="shared" si="10"/>
        <v>3.8172538931461143E-2</v>
      </c>
      <c r="BK10" s="3"/>
      <c r="BL10" s="10">
        <f t="shared" si="11"/>
        <v>1.9253263549473796</v>
      </c>
      <c r="BM10" s="10">
        <f t="shared" si="12"/>
        <v>7.4673645052620419E-2</v>
      </c>
      <c r="BN10" s="10">
        <f t="shared" si="13"/>
        <v>2</v>
      </c>
      <c r="BO10" s="10"/>
      <c r="BP10" s="10">
        <f t="shared" si="14"/>
        <v>6.5282415559114376E-2</v>
      </c>
      <c r="BQ10" s="10">
        <f t="shared" si="15"/>
        <v>2.7175154064380948E-2</v>
      </c>
      <c r="BR10" s="10">
        <f t="shared" si="16"/>
        <v>1.460188568560845E-3</v>
      </c>
      <c r="BS10" s="10">
        <f t="shared" si="17"/>
        <v>0.84003661719489142</v>
      </c>
      <c r="BT10" s="10">
        <f t="shared" si="18"/>
        <v>6.6045624613052412E-2</v>
      </c>
      <c r="BU10" s="10">
        <f t="shared" si="19"/>
        <v>1</v>
      </c>
      <c r="BV10" s="10">
        <f t="shared" si="20"/>
        <v>9.3917758192056167E-2</v>
      </c>
      <c r="BW10" s="10">
        <f t="shared" si="21"/>
        <v>0.90608224180794383</v>
      </c>
      <c r="BX10" s="10">
        <f t="shared" si="22"/>
        <v>0.92710857627971077</v>
      </c>
      <c r="BY10" s="10"/>
      <c r="BZ10" s="10">
        <f t="shared" si="23"/>
        <v>0.89647621324725135</v>
      </c>
      <c r="CA10" s="10">
        <f t="shared" si="24"/>
        <v>1.9398766388213154E-2</v>
      </c>
      <c r="CB10" s="10">
        <f t="shared" si="25"/>
        <v>2.37717618909516E-3</v>
      </c>
      <c r="CC10" s="10">
        <f t="shared" si="26"/>
        <v>7.5789127427428146E-2</v>
      </c>
      <c r="CD10" s="10">
        <f t="shared" si="27"/>
        <v>5.9587167480121966E-3</v>
      </c>
      <c r="CE10" s="10">
        <f t="shared" si="28"/>
        <v>1</v>
      </c>
      <c r="CF10" s="10">
        <f t="shared" si="29"/>
        <v>0.91825215582455966</v>
      </c>
      <c r="CG10" s="10">
        <f t="shared" si="30"/>
        <v>8.1747844175440343E-2</v>
      </c>
      <c r="CH10" s="10">
        <f t="shared" si="31"/>
        <v>0.92710857627971077</v>
      </c>
      <c r="CI10" s="10"/>
      <c r="CJ10" s="10">
        <f t="shared" si="32"/>
        <v>0.91582574462231958</v>
      </c>
      <c r="CK10" s="10">
        <f t="shared" si="32"/>
        <v>7.2004341361064608E-2</v>
      </c>
      <c r="CL10" s="8">
        <f t="shared" si="33"/>
        <v>-0.22087693504602274</v>
      </c>
      <c r="CM10" s="8">
        <f t="shared" si="33"/>
        <v>-0.22087693504607495</v>
      </c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</row>
    <row r="11" spans="1:104" s="2" customFormat="1" x14ac:dyDescent="0.25">
      <c r="A11" s="9" t="s">
        <v>59</v>
      </c>
      <c r="B11" s="8">
        <v>52.831000000000003</v>
      </c>
      <c r="C11" s="8">
        <v>0.126</v>
      </c>
      <c r="D11" s="8">
        <v>3.99</v>
      </c>
      <c r="E11" s="8">
        <v>0.86699999999999999</v>
      </c>
      <c r="F11" s="8">
        <v>2.8090000000000002</v>
      </c>
      <c r="G11" s="8">
        <v>5.3999999999999999E-2</v>
      </c>
      <c r="H11" s="8">
        <v>4.5999999999999999E-2</v>
      </c>
      <c r="I11" s="8">
        <v>16.888999999999999</v>
      </c>
      <c r="J11" s="8">
        <v>21.722999999999999</v>
      </c>
      <c r="K11" s="8">
        <v>1.149</v>
      </c>
      <c r="L11" s="8">
        <v>0</v>
      </c>
      <c r="M11" s="8">
        <v>0</v>
      </c>
      <c r="N11" s="8">
        <v>100.48399999999999</v>
      </c>
      <c r="O11" s="23">
        <f t="shared" si="0"/>
        <v>4.0026407739509375</v>
      </c>
      <c r="P11" s="23">
        <f t="shared" si="1"/>
        <v>0.45823549391142648</v>
      </c>
      <c r="Q11" s="23">
        <f t="shared" si="1"/>
        <v>0.49551373164034518</v>
      </c>
      <c r="R11" s="23">
        <f t="shared" si="1"/>
        <v>4.6250774448228338E-2</v>
      </c>
      <c r="S11" s="3"/>
      <c r="T11" s="10">
        <f>I11/[1]S5!T$3</f>
        <v>0.41887400793650792</v>
      </c>
      <c r="U11" s="10">
        <f>F11/[1]S5!U$3</f>
        <v>3.9097296454658828E-2</v>
      </c>
      <c r="V11" s="10">
        <f>D11/[1]S5!V$3</f>
        <v>7.8265004127056864E-2</v>
      </c>
      <c r="W11" s="10">
        <f>J11/[1]S5!W$3</f>
        <v>0.3873614910287913</v>
      </c>
      <c r="X11" s="10">
        <f>B11/[1]S5!X$3</f>
        <v>0.87927395947061493</v>
      </c>
      <c r="Y11" s="10">
        <f>H11/[1]S5!Y$3</f>
        <v>6.4845906390705043E-4</v>
      </c>
      <c r="Z11" s="10">
        <f>E11/[1]S5!Z$3</f>
        <v>1.1408630293268909E-2</v>
      </c>
      <c r="AA11" s="10">
        <f>G11/[1]S5!AA$3</f>
        <v>7.2280061143577647E-4</v>
      </c>
      <c r="AB11" s="10">
        <f>K11/[1]S5!AB$3</f>
        <v>1.8538555193102688E-2</v>
      </c>
      <c r="AC11" s="10">
        <f>C11/[1]S5!AC$3</f>
        <v>8.751093886735842E-4</v>
      </c>
      <c r="AD11" s="10">
        <f>S11/[1]S5!AD$3</f>
        <v>0</v>
      </c>
      <c r="AE11" s="3"/>
      <c r="AF11" s="10">
        <f>T11*[1]S5!AF$3/2</f>
        <v>0.41887400793650792</v>
      </c>
      <c r="AG11" s="10">
        <f>U11*[1]S5!AG$3/2</f>
        <v>3.9097296454658828E-2</v>
      </c>
      <c r="AH11" s="10">
        <f>V11*[1]S5!AH$3/2</f>
        <v>0.1173975061905853</v>
      </c>
      <c r="AI11" s="10">
        <f>W11*[1]S5!AI$3/2</f>
        <v>0.3873614910287913</v>
      </c>
      <c r="AJ11" s="10">
        <f>X11*[1]S5!AJ$3/2</f>
        <v>1.7585479189412299</v>
      </c>
      <c r="AK11" s="10">
        <f>Y11*[1]S5!AK$3/2</f>
        <v>6.4845906390705043E-4</v>
      </c>
      <c r="AL11" s="10">
        <f>Z11*[1]S5!AL$3/2</f>
        <v>1.7112945439903361E-2</v>
      </c>
      <c r="AM11" s="10">
        <f>AA11*[1]S5!AM$3/2</f>
        <v>7.2280061143577647E-4</v>
      </c>
      <c r="AN11" s="10">
        <f>AB11*[1]S5!AN$3/2</f>
        <v>9.2692775965513442E-3</v>
      </c>
      <c r="AO11" s="10">
        <f>AC11*[1]S5!AO$3/2</f>
        <v>1.7502187773471684E-3</v>
      </c>
      <c r="AP11" s="10">
        <f>AD11*[1]S5!AP$3/2</f>
        <v>0</v>
      </c>
      <c r="AQ11" s="10">
        <f t="shared" si="3"/>
        <v>2.7507819220409178</v>
      </c>
      <c r="AR11" s="3"/>
      <c r="AS11" s="11">
        <v>6</v>
      </c>
      <c r="AT11" s="10">
        <f t="shared" si="4"/>
        <v>0.91364714428338578</v>
      </c>
      <c r="AU11" s="10">
        <f t="shared" si="4"/>
        <v>8.5278944451512781E-2</v>
      </c>
      <c r="AV11" s="10">
        <f t="shared" si="4"/>
        <v>0.17071146970965009</v>
      </c>
      <c r="AW11" s="10">
        <f t="shared" si="4"/>
        <v>0.84491210573623077</v>
      </c>
      <c r="AX11" s="10">
        <f t="shared" si="4"/>
        <v>1.9178705932855169</v>
      </c>
      <c r="AY11" s="10">
        <f t="shared" si="4"/>
        <v>1.4144176069601304E-3</v>
      </c>
      <c r="AZ11" s="10">
        <f t="shared" si="4"/>
        <v>2.4884481467300854E-2</v>
      </c>
      <c r="BA11" s="10">
        <f t="shared" si="4"/>
        <v>1.5765712410226276E-3</v>
      </c>
      <c r="BB11" s="10">
        <f t="shared" si="4"/>
        <v>4.0436259329525132E-2</v>
      </c>
      <c r="BC11" s="10">
        <f t="shared" si="4"/>
        <v>1.9087868398327368E-3</v>
      </c>
      <c r="BD11" s="10">
        <f t="shared" si="4"/>
        <v>0</v>
      </c>
      <c r="BE11" s="10">
        <f t="shared" si="5"/>
        <v>4.0026407739509375</v>
      </c>
      <c r="BF11" s="10">
        <f t="shared" si="6"/>
        <v>0.12722390886705248</v>
      </c>
      <c r="BG11" s="10">
        <f t="shared" si="7"/>
        <v>0.91462937507266906</v>
      </c>
      <c r="BH11" s="10">
        <f t="shared" si="8"/>
        <v>0.45823549391142648</v>
      </c>
      <c r="BI11" s="10">
        <f t="shared" si="9"/>
        <v>0.49551373164034518</v>
      </c>
      <c r="BJ11" s="10">
        <f t="shared" si="10"/>
        <v>4.6250774448228338E-2</v>
      </c>
      <c r="BK11" s="3"/>
      <c r="BL11" s="10">
        <f t="shared" si="11"/>
        <v>1.9178705932855169</v>
      </c>
      <c r="BM11" s="10">
        <f t="shared" si="12"/>
        <v>8.21294067144831E-2</v>
      </c>
      <c r="BN11" s="10">
        <f t="shared" si="13"/>
        <v>2</v>
      </c>
      <c r="BO11" s="10"/>
      <c r="BP11" s="10">
        <f t="shared" si="14"/>
        <v>8.8582062995166994E-2</v>
      </c>
      <c r="BQ11" s="10">
        <f t="shared" si="15"/>
        <v>2.4884481467300854E-2</v>
      </c>
      <c r="BR11" s="10">
        <f t="shared" si="16"/>
        <v>1.9087868398327368E-3</v>
      </c>
      <c r="BS11" s="10">
        <f t="shared" si="17"/>
        <v>0.80910370790484376</v>
      </c>
      <c r="BT11" s="10">
        <f t="shared" si="18"/>
        <v>7.552096079285564E-2</v>
      </c>
      <c r="BU11" s="10">
        <f t="shared" si="19"/>
        <v>1</v>
      </c>
      <c r="BV11" s="10">
        <f t="shared" si="20"/>
        <v>0.11537533130230058</v>
      </c>
      <c r="BW11" s="10">
        <f t="shared" si="21"/>
        <v>0.8846246686976994</v>
      </c>
      <c r="BX11" s="10">
        <f t="shared" si="22"/>
        <v>0.91462937507266917</v>
      </c>
      <c r="BY11" s="10"/>
      <c r="BZ11" s="10">
        <f t="shared" si="23"/>
        <v>0.84491210573623077</v>
      </c>
      <c r="CA11" s="10">
        <f t="shared" si="24"/>
        <v>4.0436259329525132E-2</v>
      </c>
      <c r="CB11" s="10">
        <f t="shared" si="25"/>
        <v>1.4144176069601304E-3</v>
      </c>
      <c r="CC11" s="10">
        <f t="shared" si="26"/>
        <v>0.10357008531902176</v>
      </c>
      <c r="CD11" s="10">
        <f t="shared" si="27"/>
        <v>9.6671320082622192E-3</v>
      </c>
      <c r="CE11" s="10">
        <f t="shared" si="28"/>
        <v>1</v>
      </c>
      <c r="CF11" s="10">
        <f t="shared" si="29"/>
        <v>0.88676278267271602</v>
      </c>
      <c r="CG11" s="10">
        <f t="shared" si="30"/>
        <v>0.11323721732728398</v>
      </c>
      <c r="CH11" s="10">
        <f t="shared" si="31"/>
        <v>0.91462937507266906</v>
      </c>
      <c r="CI11" s="10"/>
      <c r="CJ11" s="10">
        <f t="shared" si="32"/>
        <v>0.91267379322386555</v>
      </c>
      <c r="CK11" s="10">
        <f t="shared" si="32"/>
        <v>8.518809280111786E-2</v>
      </c>
      <c r="CL11" s="8">
        <f t="shared" si="33"/>
        <v>0.10653467978424822</v>
      </c>
      <c r="CM11" s="8">
        <f t="shared" si="33"/>
        <v>0.10653467978438344</v>
      </c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</row>
    <row r="12" spans="1:104" s="2" customFormat="1" x14ac:dyDescent="0.25">
      <c r="A12" s="9" t="s">
        <v>60</v>
      </c>
      <c r="B12" s="8">
        <v>52.823</v>
      </c>
      <c r="C12" s="8">
        <v>0.14499999999999999</v>
      </c>
      <c r="D12" s="8">
        <v>3.8250000000000002</v>
      </c>
      <c r="E12" s="8">
        <v>0.78600000000000003</v>
      </c>
      <c r="F12" s="8">
        <v>2.8159999999999998</v>
      </c>
      <c r="G12" s="8">
        <v>4.7E-2</v>
      </c>
      <c r="H12" s="8">
        <v>4.9000000000000002E-2</v>
      </c>
      <c r="I12" s="8">
        <v>17.106000000000002</v>
      </c>
      <c r="J12" s="8">
        <v>21.449000000000002</v>
      </c>
      <c r="K12" s="8">
        <v>1.016</v>
      </c>
      <c r="L12" s="8">
        <v>0</v>
      </c>
      <c r="M12" s="8">
        <v>0</v>
      </c>
      <c r="N12" s="8">
        <v>100.062</v>
      </c>
      <c r="O12" s="23">
        <f t="shared" si="0"/>
        <v>3.9999151101281085</v>
      </c>
      <c r="P12" s="23">
        <f t="shared" si="1"/>
        <v>0.45213819266349553</v>
      </c>
      <c r="Q12" s="23">
        <f t="shared" si="1"/>
        <v>0.50152830370653145</v>
      </c>
      <c r="R12" s="23">
        <f t="shared" si="1"/>
        <v>4.6333503629973079E-2</v>
      </c>
      <c r="S12" s="3"/>
      <c r="T12" s="10">
        <f>I12/[1]S5!T$3</f>
        <v>0.42425595238095243</v>
      </c>
      <c r="U12" s="10">
        <f>F12/[1]S5!U$3</f>
        <v>3.919472652770354E-2</v>
      </c>
      <c r="V12" s="10">
        <f>D12/[1]S5!V$3</f>
        <v>7.5028481399998112E-2</v>
      </c>
      <c r="W12" s="10">
        <f>J12/[1]S5!W$3</f>
        <v>0.38247556143610667</v>
      </c>
      <c r="X12" s="10">
        <f>B12/[1]S5!X$3</f>
        <v>0.87914081431576707</v>
      </c>
      <c r="Y12" s="10">
        <f>H12/[1]S5!Y$3</f>
        <v>6.9074987242272775E-4</v>
      </c>
      <c r="Z12" s="10">
        <f>E12/[1]S5!Z$3</f>
        <v>1.0342772099780118E-2</v>
      </c>
      <c r="AA12" s="10">
        <f>G12/[1]S5!AA$3</f>
        <v>6.2910423587928693E-4</v>
      </c>
      <c r="AB12" s="10">
        <f>K12/[1]S5!AB$3</f>
        <v>1.6392664992334494E-2</v>
      </c>
      <c r="AC12" s="10">
        <f>C12/[1]S5!AC$3</f>
        <v>1.0070703282354738E-3</v>
      </c>
      <c r="AD12" s="10">
        <f>S12/[1]S5!AD$3</f>
        <v>0</v>
      </c>
      <c r="AE12" s="3"/>
      <c r="AF12" s="10">
        <f>T12*[1]S5!AF$3/2</f>
        <v>0.42425595238095243</v>
      </c>
      <c r="AG12" s="10">
        <f>U12*[1]S5!AG$3/2</f>
        <v>3.919472652770354E-2</v>
      </c>
      <c r="AH12" s="10">
        <f>V12*[1]S5!AH$3/2</f>
        <v>0.11254272209999716</v>
      </c>
      <c r="AI12" s="10">
        <f>W12*[1]S5!AI$3/2</f>
        <v>0.38247556143610667</v>
      </c>
      <c r="AJ12" s="10">
        <f>X12*[1]S5!AJ$3/2</f>
        <v>1.7582816286315341</v>
      </c>
      <c r="AK12" s="10">
        <f>Y12*[1]S5!AK$3/2</f>
        <v>6.9074987242272775E-4</v>
      </c>
      <c r="AL12" s="10">
        <f>Z12*[1]S5!AL$3/2</f>
        <v>1.5514158149670177E-2</v>
      </c>
      <c r="AM12" s="10">
        <f>AA12*[1]S5!AM$3/2</f>
        <v>6.2910423587928693E-4</v>
      </c>
      <c r="AN12" s="10">
        <f>AB12*[1]S5!AN$3/2</f>
        <v>8.1963324961672468E-3</v>
      </c>
      <c r="AO12" s="10">
        <f>AC12*[1]S5!AO$3/2</f>
        <v>2.0141406564709477E-3</v>
      </c>
      <c r="AP12" s="10">
        <f>AD12*[1]S5!AP$3/2</f>
        <v>0</v>
      </c>
      <c r="AQ12" s="10">
        <f t="shared" si="3"/>
        <v>2.7437950764869048</v>
      </c>
      <c r="AR12" s="3"/>
      <c r="AS12" s="11">
        <v>6</v>
      </c>
      <c r="AT12" s="10">
        <f t="shared" si="4"/>
        <v>0.92774264962417052</v>
      </c>
      <c r="AU12" s="10">
        <f t="shared" si="4"/>
        <v>8.5709155607686882E-2</v>
      </c>
      <c r="AV12" s="10">
        <f t="shared" si="4"/>
        <v>0.16406869895560044</v>
      </c>
      <c r="AW12" s="10">
        <f t="shared" si="4"/>
        <v>0.83637928658831195</v>
      </c>
      <c r="AX12" s="10">
        <f t="shared" si="4"/>
        <v>1.9224631354934851</v>
      </c>
      <c r="AY12" s="10">
        <f t="shared" si="4"/>
        <v>1.510498823346127E-3</v>
      </c>
      <c r="AZ12" s="10">
        <f t="shared" si="4"/>
        <v>2.2617079945393248E-2</v>
      </c>
      <c r="BA12" s="10">
        <f t="shared" si="4"/>
        <v>1.3756950902137596E-3</v>
      </c>
      <c r="BB12" s="10">
        <f t="shared" si="4"/>
        <v>3.5846696714661293E-2</v>
      </c>
      <c r="BC12" s="10">
        <f t="shared" si="4"/>
        <v>2.2022132852390084E-3</v>
      </c>
      <c r="BD12" s="10">
        <f t="shared" si="4"/>
        <v>0</v>
      </c>
      <c r="BE12" s="10">
        <f t="shared" si="5"/>
        <v>3.9999151101281085</v>
      </c>
      <c r="BF12" s="10">
        <f t="shared" si="6"/>
        <v>0.121150524043869</v>
      </c>
      <c r="BG12" s="10">
        <f t="shared" si="7"/>
        <v>0.91542848395432241</v>
      </c>
      <c r="BH12" s="10">
        <f t="shared" si="8"/>
        <v>0.45213819266349553</v>
      </c>
      <c r="BI12" s="10">
        <f t="shared" si="9"/>
        <v>0.50152830370653145</v>
      </c>
      <c r="BJ12" s="10">
        <f t="shared" si="10"/>
        <v>4.6333503629973079E-2</v>
      </c>
      <c r="BK12" s="3"/>
      <c r="BL12" s="10">
        <f t="shared" si="11"/>
        <v>1.9224631354934851</v>
      </c>
      <c r="BM12" s="10">
        <f t="shared" si="12"/>
        <v>7.7536864506514869E-2</v>
      </c>
      <c r="BN12" s="10">
        <f t="shared" si="13"/>
        <v>2</v>
      </c>
      <c r="BO12" s="10"/>
      <c r="BP12" s="10">
        <f t="shared" si="14"/>
        <v>8.6531834449085576E-2</v>
      </c>
      <c r="BQ12" s="10">
        <f t="shared" si="15"/>
        <v>2.2617079945393248E-2</v>
      </c>
      <c r="BR12" s="10">
        <f t="shared" si="16"/>
        <v>2.2022132852390084E-3</v>
      </c>
      <c r="BS12" s="10">
        <f t="shared" si="17"/>
        <v>0.81349448995587403</v>
      </c>
      <c r="BT12" s="10">
        <f t="shared" si="18"/>
        <v>7.5154382364408079E-2</v>
      </c>
      <c r="BU12" s="10">
        <f t="shared" si="19"/>
        <v>1</v>
      </c>
      <c r="BV12" s="10">
        <f t="shared" si="20"/>
        <v>0.11135112767971783</v>
      </c>
      <c r="BW12" s="10">
        <f t="shared" si="21"/>
        <v>0.88864887232028211</v>
      </c>
      <c r="BX12" s="10">
        <f t="shared" si="22"/>
        <v>0.91542848395432241</v>
      </c>
      <c r="BY12" s="10"/>
      <c r="BZ12" s="10">
        <f t="shared" si="23"/>
        <v>0.83637928658831195</v>
      </c>
      <c r="CA12" s="10">
        <f t="shared" si="24"/>
        <v>3.5846696714661293E-2</v>
      </c>
      <c r="CB12" s="10">
        <f t="shared" si="25"/>
        <v>1.510498823346127E-3</v>
      </c>
      <c r="CC12" s="10">
        <f t="shared" si="26"/>
        <v>0.11558522074584295</v>
      </c>
      <c r="CD12" s="10">
        <f t="shared" si="27"/>
        <v>1.0678297127837674E-2</v>
      </c>
      <c r="CE12" s="10">
        <f t="shared" si="28"/>
        <v>1</v>
      </c>
      <c r="CF12" s="10">
        <f t="shared" si="29"/>
        <v>0.87373648212631938</v>
      </c>
      <c r="CG12" s="10">
        <f t="shared" si="30"/>
        <v>0.12626351787368062</v>
      </c>
      <c r="CH12" s="10">
        <f t="shared" si="31"/>
        <v>0.91542848395432241</v>
      </c>
      <c r="CI12" s="10"/>
      <c r="CJ12" s="10">
        <f t="shared" si="32"/>
        <v>0.92907971070171702</v>
      </c>
      <c r="CK12" s="10">
        <f t="shared" si="32"/>
        <v>8.5832679492245753E-2</v>
      </c>
      <c r="CL12" s="8">
        <f t="shared" si="33"/>
        <v>-0.14411982440261231</v>
      </c>
      <c r="CM12" s="8">
        <f t="shared" si="33"/>
        <v>-0.14411982440274171</v>
      </c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</row>
    <row r="13" spans="1:104" s="2" customFormat="1" x14ac:dyDescent="0.25">
      <c r="A13" s="9" t="s">
        <v>61</v>
      </c>
      <c r="B13" s="8">
        <v>53.874000000000002</v>
      </c>
      <c r="C13" s="8">
        <v>6.0999999999999999E-2</v>
      </c>
      <c r="D13" s="8">
        <v>2.4729999999999999</v>
      </c>
      <c r="E13" s="8">
        <v>0.90100000000000002</v>
      </c>
      <c r="F13" s="8">
        <v>2.7709999999999999</v>
      </c>
      <c r="G13" s="8">
        <v>7.1999999999999995E-2</v>
      </c>
      <c r="H13" s="8">
        <v>7.8E-2</v>
      </c>
      <c r="I13" s="8">
        <v>17.414000000000001</v>
      </c>
      <c r="J13" s="8">
        <v>21.093</v>
      </c>
      <c r="K13" s="8">
        <v>0.94199999999999995</v>
      </c>
      <c r="L13" s="8">
        <v>2E-3</v>
      </c>
      <c r="M13" s="8">
        <v>0</v>
      </c>
      <c r="N13" s="8">
        <v>99.680999999999997</v>
      </c>
      <c r="O13" s="23">
        <f t="shared" si="0"/>
        <v>3.9868620024042873</v>
      </c>
      <c r="P13" s="23">
        <f t="shared" si="1"/>
        <v>0.4442848724055104</v>
      </c>
      <c r="Q13" s="23">
        <f t="shared" si="1"/>
        <v>0.51015782041125124</v>
      </c>
      <c r="R13" s="23">
        <f t="shared" si="1"/>
        <v>4.555730718323836E-2</v>
      </c>
      <c r="S13" s="3"/>
      <c r="T13" s="10">
        <f>I13/[1]S5!T$3</f>
        <v>0.43189484126984129</v>
      </c>
      <c r="U13" s="10">
        <f>F13/[1]S5!U$3</f>
        <v>3.8568390343844641E-2</v>
      </c>
      <c r="V13" s="10">
        <f>D13/[1]S5!V$3</f>
        <v>4.8508610327371325E-2</v>
      </c>
      <c r="W13" s="10">
        <f>J13/[1]S5!W$3</f>
        <v>0.37612741933758209</v>
      </c>
      <c r="X13" s="10">
        <f>B13/[1]S5!X$3</f>
        <v>0.89663275903389883</v>
      </c>
      <c r="Y13" s="10">
        <f>H13/[1]S5!Y$3</f>
        <v>1.0995610214076072E-3</v>
      </c>
      <c r="Z13" s="10">
        <f>E13/[1]S5!Z$3</f>
        <v>1.1856027559671611E-2</v>
      </c>
      <c r="AA13" s="10">
        <f>G13/[1]S5!AA$3</f>
        <v>9.6373414858103522E-4</v>
      </c>
      <c r="AB13" s="10">
        <f>K13/[1]S5!AB$3</f>
        <v>1.5198711046042413E-2</v>
      </c>
      <c r="AC13" s="10">
        <f>C13/[1]S5!AC$3</f>
        <v>4.2366406911975108E-4</v>
      </c>
      <c r="AD13" s="10">
        <f>S13/[1]S5!AD$3</f>
        <v>0</v>
      </c>
      <c r="AE13" s="3"/>
      <c r="AF13" s="10">
        <f>T13*[1]S5!AF$3/2</f>
        <v>0.43189484126984129</v>
      </c>
      <c r="AG13" s="10">
        <f>U13*[1]S5!AG$3/2</f>
        <v>3.8568390343844641E-2</v>
      </c>
      <c r="AH13" s="10">
        <f>V13*[1]S5!AH$3/2</f>
        <v>7.2762915491056984E-2</v>
      </c>
      <c r="AI13" s="10">
        <f>W13*[1]S5!AI$3/2</f>
        <v>0.37612741933758209</v>
      </c>
      <c r="AJ13" s="10">
        <f>X13*[1]S5!AJ$3/2</f>
        <v>1.7932655180677977</v>
      </c>
      <c r="AK13" s="10">
        <f>Y13*[1]S5!AK$3/2</f>
        <v>1.0995610214076072E-3</v>
      </c>
      <c r="AL13" s="10">
        <f>Z13*[1]S5!AL$3/2</f>
        <v>1.7784041339507416E-2</v>
      </c>
      <c r="AM13" s="10">
        <f>AA13*[1]S5!AM$3/2</f>
        <v>9.6373414858103522E-4</v>
      </c>
      <c r="AN13" s="10">
        <f>AB13*[1]S5!AN$3/2</f>
        <v>7.5993555230212066E-3</v>
      </c>
      <c r="AO13" s="10">
        <f>AC13*[1]S5!AO$3/2</f>
        <v>8.4732813823950215E-4</v>
      </c>
      <c r="AP13" s="10">
        <f>AD13*[1]S5!AP$3/2</f>
        <v>0</v>
      </c>
      <c r="AQ13" s="10">
        <f t="shared" si="3"/>
        <v>2.7409131046808795</v>
      </c>
      <c r="AR13" s="3"/>
      <c r="AS13" s="11">
        <v>6</v>
      </c>
      <c r="AT13" s="10">
        <f t="shared" si="4"/>
        <v>0.94544005907869044</v>
      </c>
      <c r="AU13" s="10">
        <f t="shared" si="4"/>
        <v>8.4428193534435536E-2</v>
      </c>
      <c r="AV13" s="10">
        <f t="shared" si="4"/>
        <v>0.10618784720579993</v>
      </c>
      <c r="AW13" s="10">
        <f t="shared" si="4"/>
        <v>0.82336229929049298</v>
      </c>
      <c r="AX13" s="10">
        <f t="shared" si="4"/>
        <v>1.9627753047026111</v>
      </c>
      <c r="AY13" s="10">
        <f t="shared" si="4"/>
        <v>2.4069957260515799E-3</v>
      </c>
      <c r="AZ13" s="10">
        <f t="shared" si="4"/>
        <v>2.5953455159357174E-2</v>
      </c>
      <c r="BA13" s="10">
        <f t="shared" si="4"/>
        <v>2.1096637035340994E-3</v>
      </c>
      <c r="BB13" s="10">
        <f t="shared" si="4"/>
        <v>3.327076152852787E-2</v>
      </c>
      <c r="BC13" s="10">
        <f t="shared" si="4"/>
        <v>9.2742247478672481E-4</v>
      </c>
      <c r="BD13" s="10">
        <f t="shared" si="4"/>
        <v>0</v>
      </c>
      <c r="BE13" s="10">
        <f t="shared" si="5"/>
        <v>3.9868620024042873</v>
      </c>
      <c r="BF13" s="10">
        <f t="shared" si="6"/>
        <v>0.1964068364305796</v>
      </c>
      <c r="BG13" s="10">
        <f t="shared" si="7"/>
        <v>0.91802039404534275</v>
      </c>
      <c r="BH13" s="10">
        <f t="shared" si="8"/>
        <v>0.4442848724055104</v>
      </c>
      <c r="BI13" s="10">
        <f t="shared" si="9"/>
        <v>0.51015782041125124</v>
      </c>
      <c r="BJ13" s="10">
        <f t="shared" si="10"/>
        <v>4.555730718323836E-2</v>
      </c>
      <c r="BK13" s="3"/>
      <c r="BL13" s="10">
        <f t="shared" si="11"/>
        <v>1.9627753047026111</v>
      </c>
      <c r="BM13" s="10">
        <f t="shared" si="12"/>
        <v>3.7224695297388921E-2</v>
      </c>
      <c r="BN13" s="10">
        <f t="shared" si="13"/>
        <v>2</v>
      </c>
      <c r="BO13" s="10"/>
      <c r="BP13" s="10">
        <f t="shared" si="14"/>
        <v>6.8963151908411013E-2</v>
      </c>
      <c r="BQ13" s="10">
        <f t="shared" si="15"/>
        <v>2.5953455159357174E-2</v>
      </c>
      <c r="BR13" s="10">
        <f t="shared" si="16"/>
        <v>9.2742247478672481E-4</v>
      </c>
      <c r="BS13" s="10">
        <f t="shared" si="17"/>
        <v>0.83003362027779304</v>
      </c>
      <c r="BT13" s="10">
        <f t="shared" si="18"/>
        <v>7.4122350179652075E-2</v>
      </c>
      <c r="BU13" s="10">
        <f t="shared" si="19"/>
        <v>1</v>
      </c>
      <c r="BV13" s="10">
        <f t="shared" si="20"/>
        <v>9.5844029542554915E-2</v>
      </c>
      <c r="BW13" s="10">
        <f t="shared" si="21"/>
        <v>0.90415597045744511</v>
      </c>
      <c r="BX13" s="10">
        <f t="shared" si="22"/>
        <v>0.91802039404534275</v>
      </c>
      <c r="BY13" s="10"/>
      <c r="BZ13" s="10">
        <f t="shared" si="23"/>
        <v>0.82336229929049298</v>
      </c>
      <c r="CA13" s="10">
        <f t="shared" si="24"/>
        <v>3.327076152852787E-2</v>
      </c>
      <c r="CB13" s="10">
        <f t="shared" si="25"/>
        <v>2.4069957260515799E-3</v>
      </c>
      <c r="CC13" s="10">
        <f t="shared" si="26"/>
        <v>0.12940410283510173</v>
      </c>
      <c r="CD13" s="10">
        <f t="shared" si="27"/>
        <v>1.155584061982573E-2</v>
      </c>
      <c r="CE13" s="10">
        <f t="shared" si="28"/>
        <v>1</v>
      </c>
      <c r="CF13" s="10">
        <f t="shared" si="29"/>
        <v>0.85904005654507254</v>
      </c>
      <c r="CG13" s="10">
        <f t="shared" si="30"/>
        <v>0.14095994345492746</v>
      </c>
      <c r="CH13" s="10">
        <f t="shared" si="31"/>
        <v>0.91802039404534264</v>
      </c>
      <c r="CI13" s="10"/>
      <c r="CJ13" s="10">
        <f t="shared" si="32"/>
        <v>0.95943772311289477</v>
      </c>
      <c r="CK13" s="10">
        <f t="shared" si="32"/>
        <v>8.5678190799477805E-2</v>
      </c>
      <c r="CL13" s="8">
        <f t="shared" si="33"/>
        <v>-1.4805448425619629</v>
      </c>
      <c r="CM13" s="8">
        <f t="shared" si="33"/>
        <v>-1.4805448425619043</v>
      </c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</row>
    <row r="14" spans="1:104" s="2" customFormat="1" x14ac:dyDescent="0.25">
      <c r="A14" s="9" t="s">
        <v>62</v>
      </c>
      <c r="B14" s="8">
        <v>53.79</v>
      </c>
      <c r="C14" s="8">
        <v>4.3999999999999997E-2</v>
      </c>
      <c r="D14" s="8">
        <v>2.7519999999999998</v>
      </c>
      <c r="E14" s="8">
        <v>0.94399999999999995</v>
      </c>
      <c r="F14" s="8">
        <v>2.6539999999999999</v>
      </c>
      <c r="G14" s="8">
        <v>6.8000000000000005E-2</v>
      </c>
      <c r="H14" s="8">
        <v>5.7000000000000002E-2</v>
      </c>
      <c r="I14" s="8">
        <v>17.664000000000001</v>
      </c>
      <c r="J14" s="8">
        <v>21.361000000000001</v>
      </c>
      <c r="K14" s="8">
        <v>0.96199999999999997</v>
      </c>
      <c r="L14" s="8">
        <v>6.0000000000000001E-3</v>
      </c>
      <c r="M14" s="8">
        <v>0</v>
      </c>
      <c r="N14" s="8">
        <v>100.30200000000001</v>
      </c>
      <c r="O14" s="23">
        <f t="shared" si="0"/>
        <v>3.9950348013374444</v>
      </c>
      <c r="P14" s="23">
        <f t="shared" si="1"/>
        <v>0.44501446929752841</v>
      </c>
      <c r="Q14" s="23">
        <f t="shared" si="1"/>
        <v>0.51182847412533994</v>
      </c>
      <c r="R14" s="23">
        <f t="shared" si="1"/>
        <v>4.3157056577131599E-2</v>
      </c>
      <c r="S14" s="3"/>
      <c r="T14" s="10">
        <f>I14/[1]S5!T$3</f>
        <v>0.43809523809523815</v>
      </c>
      <c r="U14" s="10">
        <f>F14/[1]S5!U$3</f>
        <v>3.6939916265811508E-2</v>
      </c>
      <c r="V14" s="10">
        <f>D14/[1]S5!V$3</f>
        <v>5.3981276029488837E-2</v>
      </c>
      <c r="W14" s="10">
        <f>J14/[1]S5!W$3</f>
        <v>0.38090635777130283</v>
      </c>
      <c r="X14" s="10">
        <f>B14/[1]S5!X$3</f>
        <v>0.89523473490799665</v>
      </c>
      <c r="Y14" s="10">
        <f>H14/[1]S5!Y$3</f>
        <v>8.0352536179786687E-4</v>
      </c>
      <c r="Z14" s="10">
        <f>E14/[1]S5!Z$3</f>
        <v>1.2421853514239734E-2</v>
      </c>
      <c r="AA14" s="10">
        <f>G14/[1]S5!AA$3</f>
        <v>9.1019336254875567E-4</v>
      </c>
      <c r="AB14" s="10">
        <f>K14/[1]S5!AB$3</f>
        <v>1.5521401301797029E-2</v>
      </c>
      <c r="AC14" s="10">
        <f>C14/[1]S5!AC$3</f>
        <v>3.0559375477490241E-4</v>
      </c>
      <c r="AD14" s="10">
        <f>S14/[1]S5!AD$3</f>
        <v>0</v>
      </c>
      <c r="AE14" s="3"/>
      <c r="AF14" s="10">
        <f>T14*[1]S5!AF$3/2</f>
        <v>0.43809523809523815</v>
      </c>
      <c r="AG14" s="10">
        <f>U14*[1]S5!AG$3/2</f>
        <v>3.6939916265811508E-2</v>
      </c>
      <c r="AH14" s="10">
        <f>V14*[1]S5!AH$3/2</f>
        <v>8.0971914044233262E-2</v>
      </c>
      <c r="AI14" s="10">
        <f>W14*[1]S5!AI$3/2</f>
        <v>0.38090635777130283</v>
      </c>
      <c r="AJ14" s="10">
        <f>X14*[1]S5!AJ$3/2</f>
        <v>1.7904694698159933</v>
      </c>
      <c r="AK14" s="10">
        <f>Y14*[1]S5!AK$3/2</f>
        <v>8.0352536179786687E-4</v>
      </c>
      <c r="AL14" s="10">
        <f>Z14*[1]S5!AL$3/2</f>
        <v>1.8632780271359603E-2</v>
      </c>
      <c r="AM14" s="10">
        <f>AA14*[1]S5!AM$3/2</f>
        <v>9.1019336254875567E-4</v>
      </c>
      <c r="AN14" s="10">
        <f>AB14*[1]S5!AN$3/2</f>
        <v>7.7607006508985145E-3</v>
      </c>
      <c r="AO14" s="10">
        <f>AC14*[1]S5!AO$3/2</f>
        <v>6.1118750954980482E-4</v>
      </c>
      <c r="AP14" s="10">
        <f>AD14*[1]S5!AP$3/2</f>
        <v>0</v>
      </c>
      <c r="AQ14" s="10">
        <f t="shared" si="3"/>
        <v>2.7561012831487339</v>
      </c>
      <c r="AR14" s="3"/>
      <c r="AS14" s="11">
        <v>6</v>
      </c>
      <c r="AT14" s="10">
        <f t="shared" si="4"/>
        <v>0.9537281683525044</v>
      </c>
      <c r="AU14" s="10">
        <f t="shared" si="4"/>
        <v>8.0417762202720983E-2</v>
      </c>
      <c r="AV14" s="10">
        <f t="shared" si="4"/>
        <v>0.1175166014969176</v>
      </c>
      <c r="AW14" s="10">
        <f t="shared" si="4"/>
        <v>0.82922865012304503</v>
      </c>
      <c r="AX14" s="10">
        <f t="shared" si="4"/>
        <v>1.9489154634082837</v>
      </c>
      <c r="AY14" s="10">
        <f t="shared" si="4"/>
        <v>1.7492652393671215E-3</v>
      </c>
      <c r="AZ14" s="10">
        <f t="shared" si="4"/>
        <v>2.7042228651441149E-2</v>
      </c>
      <c r="BA14" s="10">
        <f t="shared" si="4"/>
        <v>1.9814802194255284E-3</v>
      </c>
      <c r="BB14" s="10">
        <f t="shared" si="4"/>
        <v>3.3789907642431317E-2</v>
      </c>
      <c r="BC14" s="10">
        <f t="shared" si="4"/>
        <v>6.6527400130761655E-4</v>
      </c>
      <c r="BD14" s="10">
        <f t="shared" si="4"/>
        <v>0</v>
      </c>
      <c r="BE14" s="10">
        <f t="shared" si="5"/>
        <v>3.9950348013374444</v>
      </c>
      <c r="BF14" s="10">
        <f t="shared" si="6"/>
        <v>0.18706729034600017</v>
      </c>
      <c r="BG14" s="10">
        <f t="shared" si="7"/>
        <v>0.9222375103680529</v>
      </c>
      <c r="BH14" s="10">
        <f t="shared" si="8"/>
        <v>0.44501446929752841</v>
      </c>
      <c r="BI14" s="10">
        <f t="shared" si="9"/>
        <v>0.51182847412533994</v>
      </c>
      <c r="BJ14" s="10">
        <f t="shared" si="10"/>
        <v>4.3157056577131599E-2</v>
      </c>
      <c r="BK14" s="3"/>
      <c r="BL14" s="10">
        <f t="shared" si="11"/>
        <v>1.9489154634082837</v>
      </c>
      <c r="BM14" s="10">
        <f t="shared" si="12"/>
        <v>5.1084536591716301E-2</v>
      </c>
      <c r="BN14" s="10">
        <f t="shared" si="13"/>
        <v>2</v>
      </c>
      <c r="BO14" s="10"/>
      <c r="BP14" s="10">
        <f t="shared" si="14"/>
        <v>6.6432064905201302E-2</v>
      </c>
      <c r="BQ14" s="10">
        <f t="shared" si="15"/>
        <v>2.7042228651441149E-2</v>
      </c>
      <c r="BR14" s="10">
        <f t="shared" si="16"/>
        <v>6.6527400130761655E-4</v>
      </c>
      <c r="BS14" s="10">
        <f t="shared" si="17"/>
        <v>0.83541846995628388</v>
      </c>
      <c r="BT14" s="10">
        <f t="shared" si="18"/>
        <v>7.0441962485766063E-2</v>
      </c>
      <c r="BU14" s="10">
        <f t="shared" si="19"/>
        <v>1</v>
      </c>
      <c r="BV14" s="10">
        <f t="shared" si="20"/>
        <v>9.4139567557950068E-2</v>
      </c>
      <c r="BW14" s="10">
        <f t="shared" si="21"/>
        <v>0.90586043244204995</v>
      </c>
      <c r="BX14" s="10">
        <f t="shared" si="22"/>
        <v>0.9222375103680529</v>
      </c>
      <c r="BY14" s="10"/>
      <c r="BZ14" s="10">
        <f t="shared" si="23"/>
        <v>0.82922865012304503</v>
      </c>
      <c r="CA14" s="10">
        <f t="shared" si="24"/>
        <v>3.3789907642431317E-2</v>
      </c>
      <c r="CB14" s="10">
        <f t="shared" si="25"/>
        <v>1.7492652393671215E-3</v>
      </c>
      <c r="CC14" s="10">
        <f t="shared" si="26"/>
        <v>0.12471618623366505</v>
      </c>
      <c r="CD14" s="10">
        <f t="shared" si="27"/>
        <v>1.0515990761491498E-2</v>
      </c>
      <c r="CE14" s="10">
        <f t="shared" si="28"/>
        <v>1</v>
      </c>
      <c r="CF14" s="10">
        <f t="shared" si="29"/>
        <v>0.86476782300484345</v>
      </c>
      <c r="CG14" s="10">
        <f t="shared" si="30"/>
        <v>0.13523217699515655</v>
      </c>
      <c r="CH14" s="10">
        <f t="shared" si="31"/>
        <v>0.9222375103680529</v>
      </c>
      <c r="CI14" s="10"/>
      <c r="CJ14" s="10">
        <f t="shared" si="32"/>
        <v>0.96013465618994898</v>
      </c>
      <c r="CK14" s="10">
        <f t="shared" si="32"/>
        <v>8.0957953247257561E-2</v>
      </c>
      <c r="CL14" s="8">
        <f t="shared" si="33"/>
        <v>-0.67173100785219686</v>
      </c>
      <c r="CM14" s="8">
        <f t="shared" si="33"/>
        <v>-0.67173100785226836</v>
      </c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</row>
    <row r="15" spans="1:104" s="2" customFormat="1" x14ac:dyDescent="0.25">
      <c r="A15" s="9" t="s">
        <v>63</v>
      </c>
      <c r="B15" s="8">
        <v>53.588000000000001</v>
      </c>
      <c r="C15" s="8">
        <v>8.8999999999999996E-2</v>
      </c>
      <c r="D15" s="8">
        <v>2.6539999999999999</v>
      </c>
      <c r="E15" s="8">
        <v>0.93700000000000006</v>
      </c>
      <c r="F15" s="8">
        <v>2.6309999999999998</v>
      </c>
      <c r="G15" s="8">
        <v>4.1000000000000002E-2</v>
      </c>
      <c r="H15" s="8">
        <v>4.7E-2</v>
      </c>
      <c r="I15" s="8">
        <v>17.279</v>
      </c>
      <c r="J15" s="8">
        <v>21.504000000000001</v>
      </c>
      <c r="K15" s="8">
        <v>0.95099999999999996</v>
      </c>
      <c r="L15" s="8">
        <v>0</v>
      </c>
      <c r="M15" s="8">
        <v>0</v>
      </c>
      <c r="N15" s="8">
        <v>99.721000000000004</v>
      </c>
      <c r="O15" s="23">
        <f t="shared" si="0"/>
        <v>3.9912605182634318</v>
      </c>
      <c r="P15" s="23">
        <f t="shared" si="1"/>
        <v>0.45185722742802897</v>
      </c>
      <c r="Q15" s="23">
        <f t="shared" si="1"/>
        <v>0.50499074799624055</v>
      </c>
      <c r="R15" s="23">
        <f t="shared" si="1"/>
        <v>4.3152024575730544E-2</v>
      </c>
      <c r="S15" s="3"/>
      <c r="T15" s="10">
        <f>I15/[1]S5!T$3</f>
        <v>0.42854662698412699</v>
      </c>
      <c r="U15" s="10">
        <f>F15/[1]S5!U$3</f>
        <v>3.661978888295029E-2</v>
      </c>
      <c r="V15" s="10">
        <f>D15/[1]S5!V$3</f>
        <v>5.2058977682508494E-2</v>
      </c>
      <c r="W15" s="10">
        <f>J15/[1]S5!W$3</f>
        <v>0.3834563137266091</v>
      </c>
      <c r="X15" s="10">
        <f>B15/[1]S5!X$3</f>
        <v>0.89187281974808941</v>
      </c>
      <c r="Y15" s="10">
        <f>H15/[1]S5!Y$3</f>
        <v>6.6255600007894284E-4</v>
      </c>
      <c r="Z15" s="10">
        <f>E15/[1]S5!Z$3</f>
        <v>1.2329742312333298E-2</v>
      </c>
      <c r="AA15" s="10">
        <f>G15/[1]S5!AA$3</f>
        <v>5.4879305683086738E-4</v>
      </c>
      <c r="AB15" s="10">
        <f>K15/[1]S5!AB$3</f>
        <v>1.5343921661131989E-2</v>
      </c>
      <c r="AC15" s="10">
        <f>C15/[1]S5!AC$3</f>
        <v>6.1813282215832533E-4</v>
      </c>
      <c r="AD15" s="10">
        <f>S15/[1]S5!AD$3</f>
        <v>0</v>
      </c>
      <c r="AE15" s="3"/>
      <c r="AF15" s="10">
        <f>T15*[1]S5!AF$3/2</f>
        <v>0.42854662698412699</v>
      </c>
      <c r="AG15" s="10">
        <f>U15*[1]S5!AG$3/2</f>
        <v>3.661978888295029E-2</v>
      </c>
      <c r="AH15" s="10">
        <f>V15*[1]S5!AH$3/2</f>
        <v>7.8088466523762737E-2</v>
      </c>
      <c r="AI15" s="10">
        <f>W15*[1]S5!AI$3/2</f>
        <v>0.3834563137266091</v>
      </c>
      <c r="AJ15" s="10">
        <f>X15*[1]S5!AJ$3/2</f>
        <v>1.7837456394961788</v>
      </c>
      <c r="AK15" s="10">
        <f>Y15*[1]S5!AK$3/2</f>
        <v>6.6255600007894284E-4</v>
      </c>
      <c r="AL15" s="10">
        <f>Z15*[1]S5!AL$3/2</f>
        <v>1.8494613468499947E-2</v>
      </c>
      <c r="AM15" s="10">
        <f>AA15*[1]S5!AM$3/2</f>
        <v>5.4879305683086738E-4</v>
      </c>
      <c r="AN15" s="10">
        <f>AB15*[1]S5!AN$3/2</f>
        <v>7.6719608305659947E-3</v>
      </c>
      <c r="AO15" s="10">
        <f>AC15*[1]S5!AO$3/2</f>
        <v>1.2362656443166507E-3</v>
      </c>
      <c r="AP15" s="10">
        <f>AD15*[1]S5!AP$3/2</f>
        <v>0</v>
      </c>
      <c r="AQ15" s="10">
        <f t="shared" si="3"/>
        <v>2.7390710246139207</v>
      </c>
      <c r="AR15" s="3"/>
      <c r="AS15" s="11">
        <v>6</v>
      </c>
      <c r="AT15" s="10">
        <f t="shared" si="4"/>
        <v>0.93874154368347962</v>
      </c>
      <c r="AU15" s="10">
        <f t="shared" si="4"/>
        <v>8.0216515498597443E-2</v>
      </c>
      <c r="AV15" s="10">
        <f t="shared" si="4"/>
        <v>0.1140364244987324</v>
      </c>
      <c r="AW15" s="10">
        <f t="shared" si="4"/>
        <v>0.83997014377673884</v>
      </c>
      <c r="AX15" s="10">
        <f t="shared" si="4"/>
        <v>1.9536685505418057</v>
      </c>
      <c r="AY15" s="10">
        <f t="shared" si="4"/>
        <v>1.4513446218628052E-3</v>
      </c>
      <c r="AZ15" s="10">
        <f t="shared" si="4"/>
        <v>2.7008592770765134E-2</v>
      </c>
      <c r="BA15" s="10">
        <f t="shared" si="4"/>
        <v>1.2021441983050905E-3</v>
      </c>
      <c r="BB15" s="10">
        <f t="shared" si="4"/>
        <v>3.3611224075421164E-2</v>
      </c>
      <c r="BC15" s="10">
        <f t="shared" si="4"/>
        <v>1.3540345977237727E-3</v>
      </c>
      <c r="BD15" s="10">
        <f t="shared" si="4"/>
        <v>0</v>
      </c>
      <c r="BE15" s="10">
        <f t="shared" si="5"/>
        <v>3.9912605182634318</v>
      </c>
      <c r="BF15" s="10">
        <f t="shared" si="6"/>
        <v>0.19148916632169485</v>
      </c>
      <c r="BG15" s="10">
        <f t="shared" si="7"/>
        <v>0.92127593989198375</v>
      </c>
      <c r="BH15" s="10">
        <f t="shared" si="8"/>
        <v>0.45185722742802897</v>
      </c>
      <c r="BI15" s="10">
        <f t="shared" si="9"/>
        <v>0.50499074799624055</v>
      </c>
      <c r="BJ15" s="10">
        <f t="shared" si="10"/>
        <v>4.3152024575730544E-2</v>
      </c>
      <c r="BK15" s="3"/>
      <c r="BL15" s="10">
        <f t="shared" si="11"/>
        <v>1.9536685505418057</v>
      </c>
      <c r="BM15" s="10">
        <f t="shared" si="12"/>
        <v>4.633144945819434E-2</v>
      </c>
      <c r="BN15" s="10">
        <f t="shared" si="13"/>
        <v>2</v>
      </c>
      <c r="BO15" s="10"/>
      <c r="BP15" s="10">
        <f t="shared" si="14"/>
        <v>6.770497504053806E-2</v>
      </c>
      <c r="BQ15" s="10">
        <f t="shared" si="15"/>
        <v>2.7008592770765134E-2</v>
      </c>
      <c r="BR15" s="10">
        <f t="shared" si="16"/>
        <v>1.3540345977237727E-3</v>
      </c>
      <c r="BS15" s="10">
        <f t="shared" si="17"/>
        <v>0.83277116918943794</v>
      </c>
      <c r="BT15" s="10">
        <f t="shared" si="18"/>
        <v>7.1161228401535048E-2</v>
      </c>
      <c r="BU15" s="10">
        <f t="shared" si="19"/>
        <v>1</v>
      </c>
      <c r="BV15" s="10">
        <f t="shared" si="20"/>
        <v>9.6067602409026967E-2</v>
      </c>
      <c r="BW15" s="10">
        <f t="shared" si="21"/>
        <v>0.90393239759097299</v>
      </c>
      <c r="BX15" s="10">
        <f t="shared" si="22"/>
        <v>0.92127593989198375</v>
      </c>
      <c r="BY15" s="10"/>
      <c r="BZ15" s="10">
        <f t="shared" si="23"/>
        <v>0.83997014377673884</v>
      </c>
      <c r="CA15" s="10">
        <f t="shared" si="24"/>
        <v>3.3611224075421164E-2</v>
      </c>
      <c r="CB15" s="10">
        <f t="shared" si="25"/>
        <v>1.4513446218628052E-3</v>
      </c>
      <c r="CC15" s="10">
        <f t="shared" si="26"/>
        <v>0.11512935527124642</v>
      </c>
      <c r="CD15" s="10">
        <f t="shared" si="27"/>
        <v>9.8379322547307718E-3</v>
      </c>
      <c r="CE15" s="10">
        <f t="shared" si="28"/>
        <v>1</v>
      </c>
      <c r="CF15" s="10">
        <f t="shared" si="29"/>
        <v>0.87503271247402281</v>
      </c>
      <c r="CG15" s="10">
        <f t="shared" si="30"/>
        <v>0.12496728752597719</v>
      </c>
      <c r="CH15" s="10">
        <f t="shared" si="31"/>
        <v>0.92127593989198375</v>
      </c>
      <c r="CI15" s="10"/>
      <c r="CJ15" s="10">
        <f t="shared" si="32"/>
        <v>0.9479005244606844</v>
      </c>
      <c r="CK15" s="10">
        <f t="shared" si="32"/>
        <v>8.099916065626582E-2</v>
      </c>
      <c r="CL15" s="8">
        <f t="shared" si="33"/>
        <v>-0.9756658623273804</v>
      </c>
      <c r="CM15" s="8">
        <f t="shared" si="33"/>
        <v>-0.97566586232739194</v>
      </c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</row>
    <row r="16" spans="1:104" s="2" customFormat="1" x14ac:dyDescent="0.25">
      <c r="A16" s="9" t="s">
        <v>64</v>
      </c>
      <c r="B16" s="8">
        <v>53.177999999999997</v>
      </c>
      <c r="C16" s="8">
        <v>0.03</v>
      </c>
      <c r="D16" s="8">
        <v>2.8460000000000001</v>
      </c>
      <c r="E16" s="8">
        <v>0.69399999999999995</v>
      </c>
      <c r="F16" s="8">
        <v>2.464</v>
      </c>
      <c r="G16" s="8">
        <v>0.06</v>
      </c>
      <c r="H16" s="8">
        <v>7.0999999999999994E-2</v>
      </c>
      <c r="I16" s="8">
        <v>17.254999999999999</v>
      </c>
      <c r="J16" s="8">
        <v>23.46</v>
      </c>
      <c r="K16" s="8">
        <v>0.44600000000000001</v>
      </c>
      <c r="L16" s="8">
        <v>0</v>
      </c>
      <c r="M16" s="8">
        <v>0</v>
      </c>
      <c r="N16" s="8">
        <v>100.504</v>
      </c>
      <c r="O16" s="23">
        <f t="shared" si="0"/>
        <v>4.0083667156008893</v>
      </c>
      <c r="P16" s="23">
        <f t="shared" si="1"/>
        <v>0.47506686897308464</v>
      </c>
      <c r="Q16" s="23">
        <f t="shared" si="1"/>
        <v>0.48598686857436768</v>
      </c>
      <c r="R16" s="23">
        <f t="shared" si="1"/>
        <v>3.8946262452547606E-2</v>
      </c>
      <c r="S16" s="3"/>
      <c r="T16" s="10">
        <f>I16/[1]S5!T$3</f>
        <v>0.42795138888888884</v>
      </c>
      <c r="U16" s="10">
        <f>F16/[1]S5!U$3</f>
        <v>3.4295385711740602E-2</v>
      </c>
      <c r="V16" s="10">
        <f>D16/[1]S5!V$3</f>
        <v>5.5825113219449579E-2</v>
      </c>
      <c r="W16" s="10">
        <f>J16/[1]S5!W$3</f>
        <v>0.41833543154883968</v>
      </c>
      <c r="X16" s="10">
        <f>B16/[1]S5!X$3</f>
        <v>0.88504913056213874</v>
      </c>
      <c r="Y16" s="10">
        <f>H16/[1]S5!Y$3</f>
        <v>1.0008824682043605E-3</v>
      </c>
      <c r="Z16" s="10">
        <f>E16/[1]S5!Z$3</f>
        <v>9.132167731866923E-3</v>
      </c>
      <c r="AA16" s="10">
        <f>G16/[1]S5!AA$3</f>
        <v>8.0311179048419602E-4</v>
      </c>
      <c r="AB16" s="10">
        <f>K16/[1]S5!AB$3</f>
        <v>7.1959927033279367E-3</v>
      </c>
      <c r="AC16" s="10">
        <f>C16/[1]S5!AC$3</f>
        <v>2.0835937825561528E-4</v>
      </c>
      <c r="AD16" s="10">
        <f>S16/[1]S5!AD$3</f>
        <v>0</v>
      </c>
      <c r="AE16" s="3"/>
      <c r="AF16" s="10">
        <f>T16*[1]S5!AF$3/2</f>
        <v>0.42795138888888884</v>
      </c>
      <c r="AG16" s="10">
        <f>U16*[1]S5!AG$3/2</f>
        <v>3.4295385711740602E-2</v>
      </c>
      <c r="AH16" s="10">
        <f>V16*[1]S5!AH$3/2</f>
        <v>8.3737669829174369E-2</v>
      </c>
      <c r="AI16" s="10">
        <f>W16*[1]S5!AI$3/2</f>
        <v>0.41833543154883968</v>
      </c>
      <c r="AJ16" s="10">
        <f>X16*[1]S5!AJ$3/2</f>
        <v>1.7700982611242775</v>
      </c>
      <c r="AK16" s="10">
        <f>Y16*[1]S5!AK$3/2</f>
        <v>1.0008824682043605E-3</v>
      </c>
      <c r="AL16" s="10">
        <f>Z16*[1]S5!AL$3/2</f>
        <v>1.3698251597800384E-2</v>
      </c>
      <c r="AM16" s="10">
        <f>AA16*[1]S5!AM$3/2</f>
        <v>8.0311179048419602E-4</v>
      </c>
      <c r="AN16" s="10">
        <f>AB16*[1]S5!AN$3/2</f>
        <v>3.5979963516639684E-3</v>
      </c>
      <c r="AO16" s="10">
        <f>AC16*[1]S5!AO$3/2</f>
        <v>4.1671875651123056E-4</v>
      </c>
      <c r="AP16" s="10">
        <f>AD16*[1]S5!AP$3/2</f>
        <v>0</v>
      </c>
      <c r="AQ16" s="10">
        <f t="shared" si="3"/>
        <v>2.753935098067585</v>
      </c>
      <c r="AR16" s="3"/>
      <c r="AS16" s="11">
        <v>6</v>
      </c>
      <c r="AT16" s="10">
        <f t="shared" si="4"/>
        <v>0.93237793989229234</v>
      </c>
      <c r="AU16" s="10">
        <f t="shared" si="4"/>
        <v>7.4719376798252246E-2</v>
      </c>
      <c r="AV16" s="10">
        <f t="shared" si="4"/>
        <v>0.12162620664217171</v>
      </c>
      <c r="AW16" s="10">
        <f t="shared" si="4"/>
        <v>0.91142764804235743</v>
      </c>
      <c r="AX16" s="10">
        <f t="shared" si="4"/>
        <v>1.9282570555489944</v>
      </c>
      <c r="AY16" s="10">
        <f t="shared" si="4"/>
        <v>2.1806232156451446E-3</v>
      </c>
      <c r="AZ16" s="10">
        <f t="shared" si="4"/>
        <v>1.9896259149189598E-2</v>
      </c>
      <c r="BA16" s="10">
        <f t="shared" si="4"/>
        <v>1.7497401250619162E-3</v>
      </c>
      <c r="BB16" s="10">
        <f t="shared" si="4"/>
        <v>1.5677913488325798E-2</v>
      </c>
      <c r="BC16" s="10">
        <f t="shared" si="4"/>
        <v>4.5395269859878568E-4</v>
      </c>
      <c r="BD16" s="10">
        <f t="shared" si="4"/>
        <v>0</v>
      </c>
      <c r="BE16" s="10">
        <f t="shared" si="5"/>
        <v>4.0083667156008893</v>
      </c>
      <c r="BF16" s="10">
        <f t="shared" si="6"/>
        <v>0.1405872844140629</v>
      </c>
      <c r="BG16" s="10">
        <f t="shared" si="7"/>
        <v>0.92580719304884052</v>
      </c>
      <c r="BH16" s="10">
        <f t="shared" si="8"/>
        <v>0.47506686897308464</v>
      </c>
      <c r="BI16" s="10">
        <f t="shared" si="9"/>
        <v>0.48598686857436768</v>
      </c>
      <c r="BJ16" s="10">
        <f t="shared" si="10"/>
        <v>3.8946262452547606E-2</v>
      </c>
      <c r="BK16" s="3"/>
      <c r="BL16" s="10">
        <f t="shared" si="11"/>
        <v>1.9282570555489944</v>
      </c>
      <c r="BM16" s="10">
        <f t="shared" si="12"/>
        <v>7.1742944451005597E-2</v>
      </c>
      <c r="BN16" s="10">
        <f t="shared" si="13"/>
        <v>2</v>
      </c>
      <c r="BO16" s="10"/>
      <c r="BP16" s="10">
        <f t="shared" si="14"/>
        <v>4.9883262191166108E-2</v>
      </c>
      <c r="BQ16" s="10">
        <f t="shared" si="15"/>
        <v>1.9896259149189598E-2</v>
      </c>
      <c r="BR16" s="10">
        <f t="shared" si="16"/>
        <v>4.5395269859878568E-4</v>
      </c>
      <c r="BS16" s="10">
        <f t="shared" si="17"/>
        <v>0.86078453759076745</v>
      </c>
      <c r="BT16" s="10">
        <f t="shared" si="18"/>
        <v>6.8981988370278025E-2</v>
      </c>
      <c r="BU16" s="10">
        <f t="shared" si="19"/>
        <v>1</v>
      </c>
      <c r="BV16" s="10">
        <f t="shared" si="20"/>
        <v>7.0233474038954483E-2</v>
      </c>
      <c r="BW16" s="10">
        <f t="shared" si="21"/>
        <v>0.92976652596104548</v>
      </c>
      <c r="BX16" s="10">
        <f t="shared" si="22"/>
        <v>0.92580719304884052</v>
      </c>
      <c r="BY16" s="10"/>
      <c r="BZ16" s="10">
        <f t="shared" si="23"/>
        <v>0.91142764804235743</v>
      </c>
      <c r="CA16" s="10">
        <f t="shared" si="24"/>
        <v>1.5677913488325798E-2</v>
      </c>
      <c r="CB16" s="10">
        <f t="shared" si="25"/>
        <v>2.1806232156451446E-3</v>
      </c>
      <c r="CC16" s="10">
        <f t="shared" si="26"/>
        <v>6.5467358809775986E-2</v>
      </c>
      <c r="CD16" s="10">
        <f t="shared" si="27"/>
        <v>5.2464564438956113E-3</v>
      </c>
      <c r="CE16" s="10">
        <f t="shared" si="28"/>
        <v>1</v>
      </c>
      <c r="CF16" s="10">
        <f t="shared" si="29"/>
        <v>0.9292861847463284</v>
      </c>
      <c r="CG16" s="10">
        <f t="shared" si="30"/>
        <v>7.0713815253671597E-2</v>
      </c>
      <c r="CH16" s="10">
        <f t="shared" si="31"/>
        <v>0.92580719304884052</v>
      </c>
      <c r="CI16" s="10"/>
      <c r="CJ16" s="10">
        <f t="shared" si="32"/>
        <v>0.9262518964005434</v>
      </c>
      <c r="CK16" s="10">
        <f t="shared" si="32"/>
        <v>7.4228444814173636E-2</v>
      </c>
      <c r="CL16" s="8">
        <f t="shared" si="33"/>
        <v>0.6570343666063807</v>
      </c>
      <c r="CM16" s="8">
        <f t="shared" si="33"/>
        <v>0.65703436660635217</v>
      </c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</row>
    <row r="17" spans="1:104" s="2" customFormat="1" x14ac:dyDescent="0.25">
      <c r="A17" s="9" t="s">
        <v>65</v>
      </c>
      <c r="B17" s="8">
        <v>53.39</v>
      </c>
      <c r="C17" s="8">
        <v>4.9000000000000002E-2</v>
      </c>
      <c r="D17" s="8">
        <v>3.17</v>
      </c>
      <c r="E17" s="8">
        <v>0.58899999999999997</v>
      </c>
      <c r="F17" s="8">
        <v>2.5990000000000002</v>
      </c>
      <c r="G17" s="8">
        <v>2.1000000000000001E-2</v>
      </c>
      <c r="H17" s="8">
        <v>9.9000000000000005E-2</v>
      </c>
      <c r="I17" s="8">
        <v>17.501000000000001</v>
      </c>
      <c r="J17" s="8">
        <v>22.067</v>
      </c>
      <c r="K17" s="8">
        <v>0.59099999999999997</v>
      </c>
      <c r="L17" s="8">
        <v>0</v>
      </c>
      <c r="M17" s="8">
        <v>0</v>
      </c>
      <c r="N17" s="8">
        <v>100.07599999999999</v>
      </c>
      <c r="O17" s="23">
        <f t="shared" si="0"/>
        <v>3.996768865871712</v>
      </c>
      <c r="P17" s="23">
        <f t="shared" si="1"/>
        <v>0.45558103918549397</v>
      </c>
      <c r="Q17" s="23">
        <f t="shared" si="1"/>
        <v>0.5025370032973413</v>
      </c>
      <c r="R17" s="23">
        <f t="shared" si="1"/>
        <v>4.1881957517164684E-2</v>
      </c>
      <c r="S17" s="3"/>
      <c r="T17" s="10">
        <f>I17/[1]S5!T$3</f>
        <v>0.43405257936507941</v>
      </c>
      <c r="U17" s="10">
        <f>F17/[1]S5!U$3</f>
        <v>3.6174394263317297E-2</v>
      </c>
      <c r="V17" s="10">
        <f>D17/[1]S5!V$3</f>
        <v>6.2180466938037651E-2</v>
      </c>
      <c r="W17" s="10">
        <f>J17/[1]S5!W$3</f>
        <v>0.39349565080938814</v>
      </c>
      <c r="X17" s="10">
        <f>B17/[1]S5!X$3</f>
        <v>0.88857747716560598</v>
      </c>
      <c r="Y17" s="10">
        <f>H17/[1]S5!Y$3</f>
        <v>1.3955966810173478E-3</v>
      </c>
      <c r="Z17" s="10">
        <f>E17/[1]S5!Z$3</f>
        <v>7.7504997032703422E-3</v>
      </c>
      <c r="AA17" s="10">
        <f>G17/[1]S5!AA$3</f>
        <v>2.8108912666946863E-4</v>
      </c>
      <c r="AB17" s="10">
        <f>K17/[1]S5!AB$3</f>
        <v>9.5354970575489018E-3</v>
      </c>
      <c r="AC17" s="10">
        <f>C17/[1]S5!AC$3</f>
        <v>3.4032031781750497E-4</v>
      </c>
      <c r="AD17" s="10">
        <f>S17/[1]S5!AD$3</f>
        <v>0</v>
      </c>
      <c r="AE17" s="3"/>
      <c r="AF17" s="10">
        <f>T17*[1]S5!AF$3/2</f>
        <v>0.43405257936507941</v>
      </c>
      <c r="AG17" s="10">
        <f>U17*[1]S5!AG$3/2</f>
        <v>3.6174394263317297E-2</v>
      </c>
      <c r="AH17" s="10">
        <f>V17*[1]S5!AH$3/2</f>
        <v>9.3270700407056484E-2</v>
      </c>
      <c r="AI17" s="10">
        <f>W17*[1]S5!AI$3/2</f>
        <v>0.39349565080938814</v>
      </c>
      <c r="AJ17" s="10">
        <f>X17*[1]S5!AJ$3/2</f>
        <v>1.777154954331212</v>
      </c>
      <c r="AK17" s="10">
        <f>Y17*[1]S5!AK$3/2</f>
        <v>1.3955966810173478E-3</v>
      </c>
      <c r="AL17" s="10">
        <f>Z17*[1]S5!AL$3/2</f>
        <v>1.1625749554905513E-2</v>
      </c>
      <c r="AM17" s="10">
        <f>AA17*[1]S5!AM$3/2</f>
        <v>2.8108912666946863E-4</v>
      </c>
      <c r="AN17" s="10">
        <f>AB17*[1]S5!AN$3/2</f>
        <v>4.7677485287744509E-3</v>
      </c>
      <c r="AO17" s="10">
        <f>AC17*[1]S5!AO$3/2</f>
        <v>6.8064063563500995E-4</v>
      </c>
      <c r="AP17" s="10">
        <f>AD17*[1]S5!AP$3/2</f>
        <v>0</v>
      </c>
      <c r="AQ17" s="10">
        <f t="shared" si="3"/>
        <v>2.7528991037030552</v>
      </c>
      <c r="AR17" s="3"/>
      <c r="AS17" s="11">
        <v>6</v>
      </c>
      <c r="AT17" s="10">
        <f t="shared" si="4"/>
        <v>0.9460264899237637</v>
      </c>
      <c r="AU17" s="10">
        <f t="shared" si="4"/>
        <v>7.8842833465252837E-2</v>
      </c>
      <c r="AV17" s="10">
        <f t="shared" si="4"/>
        <v>0.1355236016918944</v>
      </c>
      <c r="AW17" s="10">
        <f t="shared" si="4"/>
        <v>0.85763183317560421</v>
      </c>
      <c r="AX17" s="10">
        <f t="shared" si="4"/>
        <v>1.9366728173299304</v>
      </c>
      <c r="AY17" s="10">
        <f t="shared" si="4"/>
        <v>3.0417315603177711E-3</v>
      </c>
      <c r="AZ17" s="10">
        <f t="shared" si="4"/>
        <v>1.6892372901378284E-2</v>
      </c>
      <c r="BA17" s="10">
        <f t="shared" si="4"/>
        <v>6.1263951074275614E-4</v>
      </c>
      <c r="BB17" s="10">
        <f t="shared" si="4"/>
        <v>2.0782811207404411E-2</v>
      </c>
      <c r="BC17" s="10">
        <f t="shared" si="4"/>
        <v>7.417351054233494E-4</v>
      </c>
      <c r="BD17" s="10">
        <f t="shared" si="4"/>
        <v>0</v>
      </c>
      <c r="BE17" s="10">
        <f t="shared" si="5"/>
        <v>3.996768865871712</v>
      </c>
      <c r="BF17" s="10">
        <f t="shared" si="6"/>
        <v>0.11083072457763149</v>
      </c>
      <c r="BG17" s="10">
        <f t="shared" si="7"/>
        <v>0.92307035476041277</v>
      </c>
      <c r="BH17" s="10">
        <f t="shared" si="8"/>
        <v>0.45558103918549397</v>
      </c>
      <c r="BI17" s="10">
        <f t="shared" si="9"/>
        <v>0.5025370032973413</v>
      </c>
      <c r="BJ17" s="10">
        <f t="shared" si="10"/>
        <v>4.1881957517164684E-2</v>
      </c>
      <c r="BK17" s="3"/>
      <c r="BL17" s="10">
        <f t="shared" si="11"/>
        <v>1.9366728173299304</v>
      </c>
      <c r="BM17" s="10">
        <f t="shared" si="12"/>
        <v>6.3327182670069648E-2</v>
      </c>
      <c r="BN17" s="10">
        <f t="shared" si="13"/>
        <v>2</v>
      </c>
      <c r="BO17" s="10"/>
      <c r="BP17" s="10">
        <f t="shared" si="14"/>
        <v>7.2196419021824748E-2</v>
      </c>
      <c r="BQ17" s="10">
        <f t="shared" si="15"/>
        <v>1.6892372901378284E-2</v>
      </c>
      <c r="BR17" s="10">
        <f t="shared" si="16"/>
        <v>7.417351054233494E-4</v>
      </c>
      <c r="BS17" s="10">
        <f t="shared" si="17"/>
        <v>0.84015045830778379</v>
      </c>
      <c r="BT17" s="10">
        <f t="shared" si="18"/>
        <v>7.001901466358984E-2</v>
      </c>
      <c r="BU17" s="10">
        <f t="shared" si="19"/>
        <v>1</v>
      </c>
      <c r="BV17" s="10">
        <f t="shared" si="20"/>
        <v>8.9830527028626372E-2</v>
      </c>
      <c r="BW17" s="10">
        <f t="shared" si="21"/>
        <v>0.91016947297137363</v>
      </c>
      <c r="BX17" s="10">
        <f t="shared" si="22"/>
        <v>0.92307035476041277</v>
      </c>
      <c r="BY17" s="10"/>
      <c r="BZ17" s="10">
        <f t="shared" si="23"/>
        <v>0.85763183317560421</v>
      </c>
      <c r="CA17" s="10">
        <f t="shared" si="24"/>
        <v>2.0782811207404411E-2</v>
      </c>
      <c r="CB17" s="10">
        <f t="shared" si="25"/>
        <v>3.0417315603177711E-3</v>
      </c>
      <c r="CC17" s="10">
        <f t="shared" si="26"/>
        <v>0.10942410511257872</v>
      </c>
      <c r="CD17" s="10">
        <f t="shared" si="27"/>
        <v>9.1195189440949065E-3</v>
      </c>
      <c r="CE17" s="10">
        <f t="shared" si="28"/>
        <v>1</v>
      </c>
      <c r="CF17" s="10">
        <f t="shared" si="29"/>
        <v>0.88145637594332638</v>
      </c>
      <c r="CG17" s="10">
        <f t="shared" si="30"/>
        <v>0.11854362405667362</v>
      </c>
      <c r="CH17" s="10">
        <f t="shared" si="31"/>
        <v>0.92307035476041277</v>
      </c>
      <c r="CI17" s="10"/>
      <c r="CJ17" s="10">
        <f t="shared" si="32"/>
        <v>0.94957456342036251</v>
      </c>
      <c r="CK17" s="10">
        <f t="shared" si="32"/>
        <v>7.9138533607684747E-2</v>
      </c>
      <c r="CL17" s="8">
        <f t="shared" si="33"/>
        <v>-0.37505012115302677</v>
      </c>
      <c r="CM17" s="8">
        <f t="shared" si="33"/>
        <v>-0.37505012115302616</v>
      </c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</row>
    <row r="18" spans="1:104" s="2" customFormat="1" x14ac:dyDescent="0.25">
      <c r="A18" s="9" t="s">
        <v>66</v>
      </c>
      <c r="B18" s="8">
        <v>53.185000000000002</v>
      </c>
      <c r="C18" s="8">
        <v>0.152</v>
      </c>
      <c r="D18" s="8">
        <v>3.173</v>
      </c>
      <c r="E18" s="8">
        <v>0.68</v>
      </c>
      <c r="F18" s="8">
        <v>2.6789999999999998</v>
      </c>
      <c r="G18" s="8">
        <v>2.9000000000000001E-2</v>
      </c>
      <c r="H18" s="8">
        <v>7.9000000000000001E-2</v>
      </c>
      <c r="I18" s="8">
        <v>17.36</v>
      </c>
      <c r="J18" s="8">
        <v>22.436</v>
      </c>
      <c r="K18" s="8">
        <v>0.81499999999999995</v>
      </c>
      <c r="L18" s="8">
        <v>0</v>
      </c>
      <c r="M18" s="8">
        <v>0</v>
      </c>
      <c r="N18" s="8">
        <v>100.58799999999999</v>
      </c>
      <c r="O18" s="23">
        <f t="shared" si="0"/>
        <v>4.0068951376488977</v>
      </c>
      <c r="P18" s="23">
        <f t="shared" si="1"/>
        <v>0.4609595907628517</v>
      </c>
      <c r="Q18" s="23">
        <f t="shared" si="1"/>
        <v>0.49607801419161057</v>
      </c>
      <c r="R18" s="23">
        <f t="shared" si="1"/>
        <v>4.296239504553772E-2</v>
      </c>
      <c r="S18" s="3"/>
      <c r="T18" s="10">
        <f>I18/[1]S5!T$3</f>
        <v>0.43055555555555552</v>
      </c>
      <c r="U18" s="10">
        <f>F18/[1]S5!U$3</f>
        <v>3.7287880812399782E-2</v>
      </c>
      <c r="V18" s="10">
        <f>D18/[1]S5!V$3</f>
        <v>6.223931280580236E-2</v>
      </c>
      <c r="W18" s="10">
        <f>J18/[1]S5!W$3</f>
        <v>0.40007560708566781</v>
      </c>
      <c r="X18" s="10">
        <f>B18/[1]S5!X$3</f>
        <v>0.8851656325726307</v>
      </c>
      <c r="Y18" s="10">
        <f>H18/[1]S5!Y$3</f>
        <v>1.1136579575794997E-3</v>
      </c>
      <c r="Z18" s="10">
        <f>E18/[1]S5!Z$3</f>
        <v>8.9479453280540463E-3</v>
      </c>
      <c r="AA18" s="10">
        <f>G18/[1]S5!AA$3</f>
        <v>3.8817069873402812E-4</v>
      </c>
      <c r="AB18" s="10">
        <f>K18/[1]S5!AB$3</f>
        <v>1.3149627922000601E-2</v>
      </c>
      <c r="AC18" s="10">
        <f>C18/[1]S5!AC$3</f>
        <v>1.0556875164951173E-3</v>
      </c>
      <c r="AD18" s="10">
        <f>S18/[1]S5!AD$3</f>
        <v>0</v>
      </c>
      <c r="AE18" s="3"/>
      <c r="AF18" s="10">
        <f>T18*[1]S5!AF$3/2</f>
        <v>0.43055555555555552</v>
      </c>
      <c r="AG18" s="10">
        <f>U18*[1]S5!AG$3/2</f>
        <v>3.7287880812399782E-2</v>
      </c>
      <c r="AH18" s="10">
        <f>V18*[1]S5!AH$3/2</f>
        <v>9.3358969208703541E-2</v>
      </c>
      <c r="AI18" s="10">
        <f>W18*[1]S5!AI$3/2</f>
        <v>0.40007560708566781</v>
      </c>
      <c r="AJ18" s="10">
        <f>X18*[1]S5!AJ$3/2</f>
        <v>1.7703312651452614</v>
      </c>
      <c r="AK18" s="10">
        <f>Y18*[1]S5!AK$3/2</f>
        <v>1.1136579575794997E-3</v>
      </c>
      <c r="AL18" s="10">
        <f>Z18*[1]S5!AL$3/2</f>
        <v>1.3421917992081069E-2</v>
      </c>
      <c r="AM18" s="10">
        <f>AA18*[1]S5!AM$3/2</f>
        <v>3.8817069873402812E-4</v>
      </c>
      <c r="AN18" s="10">
        <f>AB18*[1]S5!AN$3/2</f>
        <v>6.5748139610003007E-3</v>
      </c>
      <c r="AO18" s="10">
        <f>AC18*[1]S5!AO$3/2</f>
        <v>2.1113750329902346E-3</v>
      </c>
      <c r="AP18" s="10">
        <f>AD18*[1]S5!AP$3/2</f>
        <v>0</v>
      </c>
      <c r="AQ18" s="10">
        <f t="shared" si="3"/>
        <v>2.7552192134499736</v>
      </c>
      <c r="AR18" s="3"/>
      <c r="AS18" s="11">
        <v>6</v>
      </c>
      <c r="AT18" s="10">
        <f t="shared" si="4"/>
        <v>0.93761444487699697</v>
      </c>
      <c r="AU18" s="10">
        <f t="shared" si="4"/>
        <v>8.1201264778585969E-2</v>
      </c>
      <c r="AV18" s="10">
        <f t="shared" si="4"/>
        <v>0.13553762800863053</v>
      </c>
      <c r="AW18" s="10">
        <f t="shared" si="4"/>
        <v>0.87123871334660752</v>
      </c>
      <c r="AX18" s="10">
        <f t="shared" si="4"/>
        <v>1.9276120642268511</v>
      </c>
      <c r="AY18" s="10">
        <f t="shared" si="4"/>
        <v>2.4251964100925876E-3</v>
      </c>
      <c r="AZ18" s="10">
        <f t="shared" si="4"/>
        <v>1.948580777392981E-2</v>
      </c>
      <c r="BA18" s="10">
        <f t="shared" si="4"/>
        <v>8.4531357107076044E-4</v>
      </c>
      <c r="BB18" s="10">
        <f t="shared" si="4"/>
        <v>2.8635749615440232E-2</v>
      </c>
      <c r="BC18" s="10">
        <f t="shared" si="4"/>
        <v>2.2989550406914338E-3</v>
      </c>
      <c r="BD18" s="10">
        <f t="shared" si="4"/>
        <v>0</v>
      </c>
      <c r="BE18" s="10">
        <f t="shared" si="5"/>
        <v>4.0068951376488977</v>
      </c>
      <c r="BF18" s="10">
        <f t="shared" si="6"/>
        <v>0.12569588382276006</v>
      </c>
      <c r="BG18" s="10">
        <f t="shared" si="7"/>
        <v>0.9202983778037378</v>
      </c>
      <c r="BH18" s="10">
        <f t="shared" si="8"/>
        <v>0.4609595907628517</v>
      </c>
      <c r="BI18" s="10">
        <f t="shared" si="9"/>
        <v>0.49607801419161057</v>
      </c>
      <c r="BJ18" s="10">
        <f t="shared" si="10"/>
        <v>4.296239504553772E-2</v>
      </c>
      <c r="BK18" s="3"/>
      <c r="BL18" s="10">
        <f t="shared" si="11"/>
        <v>1.9276120642268511</v>
      </c>
      <c r="BM18" s="10">
        <f t="shared" si="12"/>
        <v>7.2387935773148948E-2</v>
      </c>
      <c r="BN18" s="10">
        <f t="shared" si="13"/>
        <v>2</v>
      </c>
      <c r="BO18" s="10"/>
      <c r="BP18" s="10">
        <f t="shared" si="14"/>
        <v>6.3149692235481586E-2</v>
      </c>
      <c r="BQ18" s="10">
        <f t="shared" si="15"/>
        <v>1.948580777392981E-2</v>
      </c>
      <c r="BR18" s="10">
        <f t="shared" si="16"/>
        <v>2.2989550406914338E-3</v>
      </c>
      <c r="BS18" s="10">
        <f t="shared" si="17"/>
        <v>0.84213333660148371</v>
      </c>
      <c r="BT18" s="10">
        <f t="shared" si="18"/>
        <v>7.2932208348413519E-2</v>
      </c>
      <c r="BU18" s="10">
        <f t="shared" si="19"/>
        <v>1</v>
      </c>
      <c r="BV18" s="10">
        <f t="shared" si="20"/>
        <v>8.4934455050102817E-2</v>
      </c>
      <c r="BW18" s="10">
        <f t="shared" si="21"/>
        <v>0.91506554494989722</v>
      </c>
      <c r="BX18" s="10">
        <f t="shared" si="22"/>
        <v>0.9202983778037378</v>
      </c>
      <c r="BY18" s="10"/>
      <c r="BZ18" s="10">
        <f t="shared" si="23"/>
        <v>0.87123871334660752</v>
      </c>
      <c r="CA18" s="10">
        <f t="shared" si="24"/>
        <v>2.8635749615440232E-2</v>
      </c>
      <c r="CB18" s="10">
        <f t="shared" si="25"/>
        <v>2.4251964100925876E-3</v>
      </c>
      <c r="CC18" s="10">
        <f t="shared" si="26"/>
        <v>8.9913464990691902E-2</v>
      </c>
      <c r="CD18" s="10">
        <f t="shared" si="27"/>
        <v>7.7868756371678033E-3</v>
      </c>
      <c r="CE18" s="10">
        <f t="shared" si="28"/>
        <v>1</v>
      </c>
      <c r="CF18" s="10">
        <f t="shared" si="29"/>
        <v>0.90229965937214029</v>
      </c>
      <c r="CG18" s="10">
        <f t="shared" si="30"/>
        <v>9.7700340627859705E-2</v>
      </c>
      <c r="CH18" s="10">
        <f t="shared" si="31"/>
        <v>0.9202983778037378</v>
      </c>
      <c r="CI18" s="10"/>
      <c r="CJ18" s="10">
        <f t="shared" si="32"/>
        <v>0.93204680159217557</v>
      </c>
      <c r="CK18" s="10">
        <f t="shared" si="32"/>
        <v>8.0719083985581322E-2</v>
      </c>
      <c r="CL18" s="8">
        <f t="shared" si="33"/>
        <v>0.59380946136679924</v>
      </c>
      <c r="CM18" s="8">
        <f t="shared" si="33"/>
        <v>0.59380946136667234</v>
      </c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</row>
    <row r="19" spans="1:104" s="2" customFormat="1" x14ac:dyDescent="0.25">
      <c r="A19" s="9" t="s">
        <v>67</v>
      </c>
      <c r="B19" s="8">
        <v>52.509</v>
      </c>
      <c r="C19" s="8">
        <v>0.17799999999999999</v>
      </c>
      <c r="D19" s="8">
        <v>3.395</v>
      </c>
      <c r="E19" s="8">
        <v>0.79800000000000004</v>
      </c>
      <c r="F19" s="8">
        <v>2.746</v>
      </c>
      <c r="G19" s="8">
        <v>6.9000000000000006E-2</v>
      </c>
      <c r="H19" s="8">
        <v>5.8999999999999997E-2</v>
      </c>
      <c r="I19" s="8">
        <v>17.106000000000002</v>
      </c>
      <c r="J19" s="8">
        <v>22.289000000000001</v>
      </c>
      <c r="K19" s="8">
        <v>0.79400000000000004</v>
      </c>
      <c r="L19" s="8">
        <v>5.0000000000000001E-3</v>
      </c>
      <c r="M19" s="8">
        <v>0</v>
      </c>
      <c r="N19" s="8">
        <v>99.947999999999993</v>
      </c>
      <c r="O19" s="23">
        <f t="shared" si="0"/>
        <v>4.0088926959052511</v>
      </c>
      <c r="P19" s="23">
        <f t="shared" si="1"/>
        <v>0.46219343352562264</v>
      </c>
      <c r="Q19" s="23">
        <f t="shared" si="1"/>
        <v>0.49336062947715742</v>
      </c>
      <c r="R19" s="23">
        <f t="shared" si="1"/>
        <v>4.4445936997220013E-2</v>
      </c>
      <c r="S19" s="3"/>
      <c r="T19" s="10">
        <f>I19/[1]S5!T$3</f>
        <v>0.42425595238095243</v>
      </c>
      <c r="U19" s="10">
        <f>F19/[1]S5!U$3</f>
        <v>3.8220425797256367E-2</v>
      </c>
      <c r="V19" s="10">
        <f>D19/[1]S5!V$3</f>
        <v>6.6593907020390489E-2</v>
      </c>
      <c r="W19" s="10">
        <f>J19/[1]S5!W$3</f>
        <v>0.39745432369105238</v>
      </c>
      <c r="X19" s="10">
        <f>B19/[1]S5!X$3</f>
        <v>0.87391486698799026</v>
      </c>
      <c r="Y19" s="10">
        <f>H19/[1]S5!Y$3</f>
        <v>8.3171923414165167E-4</v>
      </c>
      <c r="Z19" s="10">
        <f>E19/[1]S5!Z$3</f>
        <v>1.0500677017334014E-2</v>
      </c>
      <c r="AA19" s="10">
        <f>G19/[1]S5!AA$3</f>
        <v>9.2357855905682556E-4</v>
      </c>
      <c r="AB19" s="10">
        <f>K19/[1]S5!AB$3</f>
        <v>1.2810803153458256E-2</v>
      </c>
      <c r="AC19" s="10">
        <f>C19/[1]S5!AC$3</f>
        <v>1.2362656443166507E-3</v>
      </c>
      <c r="AD19" s="10">
        <f>S19/[1]S5!AD$3</f>
        <v>0</v>
      </c>
      <c r="AE19" s="3"/>
      <c r="AF19" s="10">
        <f>T19*[1]S5!AF$3/2</f>
        <v>0.42425595238095243</v>
      </c>
      <c r="AG19" s="10">
        <f>U19*[1]S5!AG$3/2</f>
        <v>3.8220425797256367E-2</v>
      </c>
      <c r="AH19" s="10">
        <f>V19*[1]S5!AH$3/2</f>
        <v>9.989086053058574E-2</v>
      </c>
      <c r="AI19" s="10">
        <f>W19*[1]S5!AI$3/2</f>
        <v>0.39745432369105238</v>
      </c>
      <c r="AJ19" s="10">
        <f>X19*[1]S5!AJ$3/2</f>
        <v>1.7478297339759805</v>
      </c>
      <c r="AK19" s="10">
        <f>Y19*[1]S5!AK$3/2</f>
        <v>8.3171923414165167E-4</v>
      </c>
      <c r="AL19" s="10">
        <f>Z19*[1]S5!AL$3/2</f>
        <v>1.5751015526001021E-2</v>
      </c>
      <c r="AM19" s="10">
        <f>AA19*[1]S5!AM$3/2</f>
        <v>9.2357855905682556E-4</v>
      </c>
      <c r="AN19" s="10">
        <f>AB19*[1]S5!AN$3/2</f>
        <v>6.4054015767291278E-3</v>
      </c>
      <c r="AO19" s="10">
        <f>AC19*[1]S5!AO$3/2</f>
        <v>2.4725312886333013E-3</v>
      </c>
      <c r="AP19" s="10">
        <f>AD19*[1]S5!AP$3/2</f>
        <v>0</v>
      </c>
      <c r="AQ19" s="10">
        <f t="shared" si="3"/>
        <v>2.7340355425603895</v>
      </c>
      <c r="AR19" s="3"/>
      <c r="AS19" s="11">
        <v>6</v>
      </c>
      <c r="AT19" s="10">
        <f t="shared" si="4"/>
        <v>0.93105436072782466</v>
      </c>
      <c r="AU19" s="10">
        <f t="shared" si="4"/>
        <v>8.3876947177058472E-2</v>
      </c>
      <c r="AV19" s="10">
        <f t="shared" si="4"/>
        <v>0.1461442018226862</v>
      </c>
      <c r="AW19" s="10">
        <f t="shared" si="4"/>
        <v>0.87223662787977096</v>
      </c>
      <c r="AX19" s="10">
        <f t="shared" si="4"/>
        <v>1.9178569994073598</v>
      </c>
      <c r="AY19" s="10">
        <f t="shared" si="4"/>
        <v>1.8252562291770878E-3</v>
      </c>
      <c r="AZ19" s="10">
        <f t="shared" si="4"/>
        <v>2.3044346396829056E-2</v>
      </c>
      <c r="BA19" s="10">
        <f t="shared" si="4"/>
        <v>2.0268468599173497E-3</v>
      </c>
      <c r="BB19" s="10">
        <f t="shared" si="4"/>
        <v>2.8114052551330992E-2</v>
      </c>
      <c r="BC19" s="10">
        <f t="shared" si="4"/>
        <v>2.713056853296582E-3</v>
      </c>
      <c r="BD19" s="10">
        <f t="shared" si="4"/>
        <v>0</v>
      </c>
      <c r="BE19" s="10">
        <f t="shared" si="5"/>
        <v>4.0088926959052511</v>
      </c>
      <c r="BF19" s="10">
        <f t="shared" si="6"/>
        <v>0.13620511931416276</v>
      </c>
      <c r="BG19" s="10">
        <f t="shared" si="7"/>
        <v>0.9173570205946201</v>
      </c>
      <c r="BH19" s="10">
        <f t="shared" si="8"/>
        <v>0.46219343352562264</v>
      </c>
      <c r="BI19" s="10">
        <f t="shared" si="9"/>
        <v>0.49336062947715742</v>
      </c>
      <c r="BJ19" s="10">
        <f t="shared" si="10"/>
        <v>4.4445936997220013E-2</v>
      </c>
      <c r="BK19" s="3"/>
      <c r="BL19" s="10">
        <f t="shared" si="11"/>
        <v>1.9178569994073598</v>
      </c>
      <c r="BM19" s="10">
        <f t="shared" si="12"/>
        <v>8.2143000592640236E-2</v>
      </c>
      <c r="BN19" s="10">
        <f t="shared" si="13"/>
        <v>2</v>
      </c>
      <c r="BO19" s="10"/>
      <c r="BP19" s="10">
        <f t="shared" si="14"/>
        <v>6.4001201230045962E-2</v>
      </c>
      <c r="BQ19" s="10">
        <f t="shared" si="15"/>
        <v>2.3044346396829056E-2</v>
      </c>
      <c r="BR19" s="10">
        <f t="shared" si="16"/>
        <v>2.713056853296582E-3</v>
      </c>
      <c r="BS19" s="10">
        <f t="shared" si="17"/>
        <v>0.83501633461595892</v>
      </c>
      <c r="BT19" s="10">
        <f t="shared" si="18"/>
        <v>7.522506090386949E-2</v>
      </c>
      <c r="BU19" s="10">
        <f t="shared" si="19"/>
        <v>1</v>
      </c>
      <c r="BV19" s="10">
        <f t="shared" si="20"/>
        <v>8.9758604480171603E-2</v>
      </c>
      <c r="BW19" s="10">
        <f t="shared" si="21"/>
        <v>0.91024139551982841</v>
      </c>
      <c r="BX19" s="10">
        <f t="shared" si="22"/>
        <v>0.9173570205946201</v>
      </c>
      <c r="BY19" s="10"/>
      <c r="BZ19" s="10">
        <f t="shared" si="23"/>
        <v>0.87223662787977096</v>
      </c>
      <c r="CA19" s="10">
        <f t="shared" si="24"/>
        <v>2.8114052551330992E-2</v>
      </c>
      <c r="CB19" s="10">
        <f t="shared" si="25"/>
        <v>1.8252562291770878E-3</v>
      </c>
      <c r="CC19" s="10">
        <f t="shared" si="26"/>
        <v>8.9739591287785803E-2</v>
      </c>
      <c r="CD19" s="10">
        <f t="shared" si="27"/>
        <v>8.0844720519351321E-3</v>
      </c>
      <c r="CE19" s="10">
        <f t="shared" si="28"/>
        <v>1</v>
      </c>
      <c r="CF19" s="10">
        <f t="shared" si="29"/>
        <v>0.90217593666027907</v>
      </c>
      <c r="CG19" s="10">
        <f t="shared" si="30"/>
        <v>9.7824063339720935E-2</v>
      </c>
      <c r="CH19" s="10">
        <f t="shared" si="31"/>
        <v>0.9173570205946201</v>
      </c>
      <c r="CI19" s="10"/>
      <c r="CJ19" s="10">
        <f t="shared" si="32"/>
        <v>0.92475592590374478</v>
      </c>
      <c r="CK19" s="10">
        <f t="shared" si="32"/>
        <v>8.3309532955804622E-2</v>
      </c>
      <c r="CL19" s="8">
        <f t="shared" si="33"/>
        <v>0.67648411196487623</v>
      </c>
      <c r="CM19" s="8">
        <f t="shared" si="33"/>
        <v>0.67648411196473124</v>
      </c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</row>
    <row r="20" spans="1:104" s="2" customFormat="1" x14ac:dyDescent="0.25">
      <c r="A20" s="9" t="s">
        <v>68</v>
      </c>
      <c r="B20" s="8">
        <v>52.780999999999999</v>
      </c>
      <c r="C20" s="8">
        <v>0.124</v>
      </c>
      <c r="D20" s="8">
        <v>3.15</v>
      </c>
      <c r="E20" s="8">
        <v>0.79900000000000004</v>
      </c>
      <c r="F20" s="8">
        <v>2.806</v>
      </c>
      <c r="G20" s="8">
        <v>5.5E-2</v>
      </c>
      <c r="H20" s="8">
        <v>0.11899999999999999</v>
      </c>
      <c r="I20" s="8">
        <v>17.183</v>
      </c>
      <c r="J20" s="8">
        <v>21.297999999999998</v>
      </c>
      <c r="K20" s="8">
        <v>0.94699999999999995</v>
      </c>
      <c r="L20" s="8">
        <v>0</v>
      </c>
      <c r="M20" s="8">
        <v>0</v>
      </c>
      <c r="N20" s="8">
        <v>99.262</v>
      </c>
      <c r="O20" s="23">
        <f t="shared" si="0"/>
        <v>3.9990254887233503</v>
      </c>
      <c r="P20" s="23">
        <f t="shared" si="1"/>
        <v>0.44944506302072268</v>
      </c>
      <c r="Q20" s="23">
        <f t="shared" si="1"/>
        <v>0.50433559004055051</v>
      </c>
      <c r="R20" s="23">
        <f t="shared" si="1"/>
        <v>4.6219346938726771E-2</v>
      </c>
      <c r="S20" s="3"/>
      <c r="T20" s="10">
        <f>I20/[1]S5!T$3</f>
        <v>0.42616567460317462</v>
      </c>
      <c r="U20" s="10">
        <f>F20/[1]S5!U$3</f>
        <v>3.9055540709068234E-2</v>
      </c>
      <c r="V20" s="10">
        <f>D20/[1]S5!V$3</f>
        <v>6.178816115293962E-2</v>
      </c>
      <c r="W20" s="10">
        <f>J20/[1]S5!W$3</f>
        <v>0.37978295060218187</v>
      </c>
      <c r="X20" s="10">
        <f>B20/[1]S5!X$3</f>
        <v>0.87844180225281598</v>
      </c>
      <c r="Y20" s="10">
        <f>H20/[1]S5!Y$3</f>
        <v>1.6775354044551956E-3</v>
      </c>
      <c r="Z20" s="10">
        <f>E20/[1]S5!Z$3</f>
        <v>1.0513835760463506E-2</v>
      </c>
      <c r="AA20" s="10">
        <f>G20/[1]S5!AA$3</f>
        <v>7.3618580794384636E-4</v>
      </c>
      <c r="AB20" s="10">
        <f>K20/[1]S5!AB$3</f>
        <v>1.5279383609981066E-2</v>
      </c>
      <c r="AC20" s="10">
        <f>C20/[1]S5!AC$3</f>
        <v>8.6121876345654318E-4</v>
      </c>
      <c r="AD20" s="10">
        <f>S20/[1]S5!AD$3</f>
        <v>0</v>
      </c>
      <c r="AE20" s="3"/>
      <c r="AF20" s="10">
        <f>T20*[1]S5!AF$3/2</f>
        <v>0.42616567460317462</v>
      </c>
      <c r="AG20" s="10">
        <f>U20*[1]S5!AG$3/2</f>
        <v>3.9055540709068234E-2</v>
      </c>
      <c r="AH20" s="10">
        <f>V20*[1]S5!AH$3/2</f>
        <v>9.2682241729409434E-2</v>
      </c>
      <c r="AI20" s="10">
        <f>W20*[1]S5!AI$3/2</f>
        <v>0.37978295060218187</v>
      </c>
      <c r="AJ20" s="10">
        <f>X20*[1]S5!AJ$3/2</f>
        <v>1.756883604505632</v>
      </c>
      <c r="AK20" s="10">
        <f>Y20*[1]S5!AK$3/2</f>
        <v>1.6775354044551956E-3</v>
      </c>
      <c r="AL20" s="10">
        <f>Z20*[1]S5!AL$3/2</f>
        <v>1.5770753640695259E-2</v>
      </c>
      <c r="AM20" s="10">
        <f>AA20*[1]S5!AM$3/2</f>
        <v>7.3618580794384636E-4</v>
      </c>
      <c r="AN20" s="10">
        <f>AB20*[1]S5!AN$3/2</f>
        <v>7.6396918049905331E-3</v>
      </c>
      <c r="AO20" s="10">
        <f>AC20*[1]S5!AO$3/2</f>
        <v>1.7224375269130864E-3</v>
      </c>
      <c r="AP20" s="10">
        <f>AD20*[1]S5!AP$3/2</f>
        <v>0</v>
      </c>
      <c r="AQ20" s="10">
        <f t="shared" si="3"/>
        <v>2.7221166163344641</v>
      </c>
      <c r="AR20" s="3"/>
      <c r="AS20" s="11">
        <v>6</v>
      </c>
      <c r="AT20" s="10">
        <f t="shared" si="4"/>
        <v>0.93934037663023917</v>
      </c>
      <c r="AU20" s="10">
        <f t="shared" si="4"/>
        <v>8.6084939509298769E-2</v>
      </c>
      <c r="AV20" s="10">
        <f t="shared" si="4"/>
        <v>0.13619143452305593</v>
      </c>
      <c r="AW20" s="10">
        <f t="shared" si="4"/>
        <v>0.83710510047197384</v>
      </c>
      <c r="AX20" s="10">
        <f t="shared" si="4"/>
        <v>1.9362325559050539</v>
      </c>
      <c r="AY20" s="10">
        <f t="shared" si="4"/>
        <v>3.6975684165525369E-3</v>
      </c>
      <c r="AZ20" s="10">
        <f t="shared" si="4"/>
        <v>2.3174251310264248E-2</v>
      </c>
      <c r="BA20" s="10">
        <f t="shared" si="4"/>
        <v>1.6226765676229762E-3</v>
      </c>
      <c r="BB20" s="10">
        <f t="shared" si="4"/>
        <v>3.3678315289568848E-2</v>
      </c>
      <c r="BC20" s="10">
        <f t="shared" si="4"/>
        <v>1.8982700997202083E-3</v>
      </c>
      <c r="BD20" s="10">
        <f t="shared" si="4"/>
        <v>0</v>
      </c>
      <c r="BE20" s="10">
        <f t="shared" si="5"/>
        <v>3.9990254887233503</v>
      </c>
      <c r="BF20" s="10">
        <f t="shared" si="6"/>
        <v>0.14541556539656905</v>
      </c>
      <c r="BG20" s="10">
        <f t="shared" si="7"/>
        <v>0.91604952778678572</v>
      </c>
      <c r="BH20" s="10">
        <f t="shared" si="8"/>
        <v>0.44944506302072268</v>
      </c>
      <c r="BI20" s="10">
        <f t="shared" si="9"/>
        <v>0.50433559004055051</v>
      </c>
      <c r="BJ20" s="10">
        <f t="shared" si="10"/>
        <v>4.6219346938726771E-2</v>
      </c>
      <c r="BK20" s="3"/>
      <c r="BL20" s="10">
        <f t="shared" si="11"/>
        <v>1.9362325559050539</v>
      </c>
      <c r="BM20" s="10">
        <f t="shared" si="12"/>
        <v>6.3767444094946057E-2</v>
      </c>
      <c r="BN20" s="10">
        <f t="shared" si="13"/>
        <v>2</v>
      </c>
      <c r="BO20" s="10"/>
      <c r="BP20" s="10">
        <f t="shared" si="14"/>
        <v>7.2423990428109875E-2</v>
      </c>
      <c r="BQ20" s="10">
        <f t="shared" si="15"/>
        <v>2.3174251310264248E-2</v>
      </c>
      <c r="BR20" s="10">
        <f t="shared" si="16"/>
        <v>1.8982700997202083E-3</v>
      </c>
      <c r="BS20" s="10">
        <f t="shared" si="17"/>
        <v>0.82673789415664056</v>
      </c>
      <c r="BT20" s="10">
        <f t="shared" si="18"/>
        <v>7.5765594005265058E-2</v>
      </c>
      <c r="BU20" s="10">
        <f t="shared" si="19"/>
        <v>1</v>
      </c>
      <c r="BV20" s="10">
        <f t="shared" si="20"/>
        <v>9.7496511838094338E-2</v>
      </c>
      <c r="BW20" s="10">
        <f t="shared" si="21"/>
        <v>0.90250348816190562</v>
      </c>
      <c r="BX20" s="10">
        <f t="shared" si="22"/>
        <v>0.91604952778678572</v>
      </c>
      <c r="BY20" s="10"/>
      <c r="BZ20" s="10">
        <f t="shared" si="23"/>
        <v>0.83710510047197384</v>
      </c>
      <c r="CA20" s="10">
        <f t="shared" si="24"/>
        <v>3.3678315289568848E-2</v>
      </c>
      <c r="CB20" s="10">
        <f t="shared" si="25"/>
        <v>3.6975684165525369E-3</v>
      </c>
      <c r="CC20" s="10">
        <f t="shared" si="26"/>
        <v>0.11498163517191791</v>
      </c>
      <c r="CD20" s="10">
        <f t="shared" si="27"/>
        <v>1.0537380649986813E-2</v>
      </c>
      <c r="CE20" s="10">
        <f t="shared" si="28"/>
        <v>1</v>
      </c>
      <c r="CF20" s="10">
        <f t="shared" si="29"/>
        <v>0.87448098417809528</v>
      </c>
      <c r="CG20" s="10">
        <f t="shared" si="30"/>
        <v>0.12551901582190472</v>
      </c>
      <c r="CH20" s="10">
        <f t="shared" si="31"/>
        <v>0.91604952778678572</v>
      </c>
      <c r="CI20" s="10"/>
      <c r="CJ20" s="10">
        <f t="shared" si="32"/>
        <v>0.94171952932855851</v>
      </c>
      <c r="CK20" s="10">
        <f t="shared" si="32"/>
        <v>8.6302974655251871E-2</v>
      </c>
      <c r="CL20" s="8">
        <f t="shared" si="33"/>
        <v>-0.25327908365381263</v>
      </c>
      <c r="CM20" s="8">
        <f t="shared" si="33"/>
        <v>-0.25327908365382573</v>
      </c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</row>
    <row r="21" spans="1:104" s="2" customFormat="1" x14ac:dyDescent="0.25">
      <c r="A21" s="9" t="s">
        <v>69</v>
      </c>
      <c r="B21" s="8">
        <v>54.042000000000002</v>
      </c>
      <c r="C21" s="8">
        <v>0.08</v>
      </c>
      <c r="D21" s="8">
        <v>2.952</v>
      </c>
      <c r="E21" s="8">
        <v>0.91700000000000004</v>
      </c>
      <c r="F21" s="8">
        <v>3.0550000000000002</v>
      </c>
      <c r="G21" s="8">
        <v>3.5000000000000003E-2</v>
      </c>
      <c r="H21" s="8">
        <v>9.5000000000000001E-2</v>
      </c>
      <c r="I21" s="8">
        <v>16.303000000000001</v>
      </c>
      <c r="J21" s="8">
        <v>22.367000000000001</v>
      </c>
      <c r="K21" s="8">
        <v>0.59499999999999997</v>
      </c>
      <c r="L21" s="8">
        <v>1.4E-2</v>
      </c>
      <c r="M21" s="8">
        <v>0</v>
      </c>
      <c r="N21" s="8">
        <v>100.455</v>
      </c>
      <c r="O21" s="23">
        <f t="shared" si="0"/>
        <v>3.9758672288181258</v>
      </c>
      <c r="P21" s="23">
        <f t="shared" si="1"/>
        <v>0.47161171033642391</v>
      </c>
      <c r="Q21" s="23">
        <f t="shared" si="1"/>
        <v>0.47810931602937806</v>
      </c>
      <c r="R21" s="23">
        <f t="shared" si="1"/>
        <v>5.0278973634198067E-2</v>
      </c>
      <c r="S21" s="3"/>
      <c r="T21" s="10">
        <f>I21/[1]S5!T$3</f>
        <v>0.40434027777777781</v>
      </c>
      <c r="U21" s="10">
        <f>F21/[1]S5!U$3</f>
        <v>4.2521267593087476E-2</v>
      </c>
      <c r="V21" s="10">
        <f>D21/[1]S5!V$3</f>
        <v>5.790433388046913E-2</v>
      </c>
      <c r="W21" s="10">
        <f>J21/[1]S5!W$3</f>
        <v>0.398845208757583</v>
      </c>
      <c r="X21" s="10">
        <f>B21/[1]S5!X$3</f>
        <v>0.89942880728570285</v>
      </c>
      <c r="Y21" s="10">
        <f>H21/[1]S5!Y$3</f>
        <v>1.3392089363297782E-3</v>
      </c>
      <c r="Z21" s="10">
        <f>E21/[1]S5!Z$3</f>
        <v>1.2066567449743472E-2</v>
      </c>
      <c r="AA21" s="10">
        <f>G21/[1]S5!AA$3</f>
        <v>4.6848187778244778E-4</v>
      </c>
      <c r="AB21" s="10">
        <f>K21/[1]S5!AB$3</f>
        <v>9.600035108699825E-3</v>
      </c>
      <c r="AC21" s="10">
        <f>C21/[1]S5!AC$3</f>
        <v>5.5562500868164082E-4</v>
      </c>
      <c r="AD21" s="10">
        <f>S21/[1]S5!AD$3</f>
        <v>0</v>
      </c>
      <c r="AE21" s="3"/>
      <c r="AF21" s="10">
        <f>T21*[1]S5!AF$3/2</f>
        <v>0.40434027777777781</v>
      </c>
      <c r="AG21" s="10">
        <f>U21*[1]S5!AG$3/2</f>
        <v>4.2521267593087476E-2</v>
      </c>
      <c r="AH21" s="10">
        <f>V21*[1]S5!AH$3/2</f>
        <v>8.6856500820703703E-2</v>
      </c>
      <c r="AI21" s="10">
        <f>W21*[1]S5!AI$3/2</f>
        <v>0.398845208757583</v>
      </c>
      <c r="AJ21" s="10">
        <f>X21*[1]S5!AJ$3/2</f>
        <v>1.7988576145714057</v>
      </c>
      <c r="AK21" s="10">
        <f>Y21*[1]S5!AK$3/2</f>
        <v>1.3392089363297782E-3</v>
      </c>
      <c r="AL21" s="10">
        <f>Z21*[1]S5!AL$3/2</f>
        <v>1.8099851174615208E-2</v>
      </c>
      <c r="AM21" s="10">
        <f>AA21*[1]S5!AM$3/2</f>
        <v>4.6848187778244778E-4</v>
      </c>
      <c r="AN21" s="10">
        <f>AB21*[1]S5!AN$3/2</f>
        <v>4.8000175543499125E-3</v>
      </c>
      <c r="AO21" s="10">
        <f>AC21*[1]S5!AO$3/2</f>
        <v>1.1112500173632816E-3</v>
      </c>
      <c r="AP21" s="10">
        <f>AD21*[1]S5!AP$3/2</f>
        <v>0</v>
      </c>
      <c r="AQ21" s="10">
        <f t="shared" si="3"/>
        <v>2.7572396790809979</v>
      </c>
      <c r="AR21" s="3"/>
      <c r="AS21" s="11">
        <v>6</v>
      </c>
      <c r="AT21" s="10">
        <f t="shared" si="4"/>
        <v>0.8798805867596099</v>
      </c>
      <c r="AU21" s="10">
        <f t="shared" si="4"/>
        <v>9.2530079083861225E-2</v>
      </c>
      <c r="AV21" s="10">
        <f t="shared" si="4"/>
        <v>0.12600500635425851</v>
      </c>
      <c r="AW21" s="10">
        <f t="shared" si="4"/>
        <v>0.86792282539003685</v>
      </c>
      <c r="AX21" s="10">
        <f t="shared" si="4"/>
        <v>1.9572374808971713</v>
      </c>
      <c r="AY21" s="10">
        <f t="shared" si="4"/>
        <v>2.9142383518348542E-3</v>
      </c>
      <c r="AZ21" s="10">
        <f t="shared" si="4"/>
        <v>2.6257929351499804E-2</v>
      </c>
      <c r="BA21" s="10">
        <f t="shared" si="4"/>
        <v>1.0194584417237064E-3</v>
      </c>
      <c r="BB21" s="10">
        <f t="shared" si="4"/>
        <v>2.0890534504202911E-2</v>
      </c>
      <c r="BC21" s="10">
        <f t="shared" si="4"/>
        <v>1.2090896839265714E-3</v>
      </c>
      <c r="BD21" s="10">
        <f t="shared" si="4"/>
        <v>0</v>
      </c>
      <c r="BE21" s="10">
        <f t="shared" si="5"/>
        <v>3.9758672288181258</v>
      </c>
      <c r="BF21" s="10">
        <f t="shared" si="6"/>
        <v>0.17245122215587738</v>
      </c>
      <c r="BG21" s="10">
        <f t="shared" si="7"/>
        <v>0.90484464811623544</v>
      </c>
      <c r="BH21" s="10">
        <f t="shared" si="8"/>
        <v>0.47161171033642391</v>
      </c>
      <c r="BI21" s="10">
        <f t="shared" si="9"/>
        <v>0.47810931602937806</v>
      </c>
      <c r="BJ21" s="10">
        <f t="shared" si="10"/>
        <v>5.0278973634198067E-2</v>
      </c>
      <c r="BK21" s="3"/>
      <c r="BL21" s="10">
        <f t="shared" si="11"/>
        <v>1.9572374808971713</v>
      </c>
      <c r="BM21" s="10">
        <f t="shared" si="12"/>
        <v>4.2762519102828689E-2</v>
      </c>
      <c r="BN21" s="10">
        <f t="shared" si="13"/>
        <v>2</v>
      </c>
      <c r="BO21" s="10"/>
      <c r="BP21" s="10">
        <f t="shared" si="14"/>
        <v>8.3242487251429825E-2</v>
      </c>
      <c r="BQ21" s="10">
        <f t="shared" si="15"/>
        <v>2.6257929351499804E-2</v>
      </c>
      <c r="BR21" s="10">
        <f t="shared" si="16"/>
        <v>1.2090896839265714E-3</v>
      </c>
      <c r="BS21" s="10">
        <f t="shared" si="17"/>
        <v>0.80466974385698287</v>
      </c>
      <c r="BT21" s="10">
        <f t="shared" si="18"/>
        <v>8.4620749856160971E-2</v>
      </c>
      <c r="BU21" s="10">
        <f t="shared" si="19"/>
        <v>1</v>
      </c>
      <c r="BV21" s="10">
        <f t="shared" si="20"/>
        <v>0.11070950628685619</v>
      </c>
      <c r="BW21" s="10">
        <f t="shared" si="21"/>
        <v>0.88929049371314384</v>
      </c>
      <c r="BX21" s="10">
        <f t="shared" si="22"/>
        <v>0.90484464811623533</v>
      </c>
      <c r="BY21" s="10"/>
      <c r="BZ21" s="10">
        <f t="shared" si="23"/>
        <v>0.86792282539003685</v>
      </c>
      <c r="CA21" s="10">
        <f t="shared" si="24"/>
        <v>2.0890534504202911E-2</v>
      </c>
      <c r="CB21" s="10">
        <f t="shared" si="25"/>
        <v>2.9142383518348542E-3</v>
      </c>
      <c r="CC21" s="10">
        <f t="shared" si="26"/>
        <v>9.796970326573029E-2</v>
      </c>
      <c r="CD21" s="10">
        <f t="shared" si="27"/>
        <v>1.0302698488195094E-2</v>
      </c>
      <c r="CE21" s="10">
        <f t="shared" si="28"/>
        <v>1</v>
      </c>
      <c r="CF21" s="10">
        <f t="shared" si="29"/>
        <v>0.89172759824607462</v>
      </c>
      <c r="CG21" s="10">
        <f t="shared" si="30"/>
        <v>0.10827240175392538</v>
      </c>
      <c r="CH21" s="10">
        <f t="shared" si="31"/>
        <v>0.90484464811623544</v>
      </c>
      <c r="CI21" s="10"/>
      <c r="CJ21" s="10">
        <f t="shared" si="32"/>
        <v>0.90263944712271316</v>
      </c>
      <c r="CK21" s="10">
        <f t="shared" si="32"/>
        <v>9.4923448344356065E-2</v>
      </c>
      <c r="CL21" s="8">
        <f t="shared" si="33"/>
        <v>-2.5865851236607811</v>
      </c>
      <c r="CM21" s="8">
        <f t="shared" si="33"/>
        <v>-2.5865851236609214</v>
      </c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</row>
    <row r="22" spans="1:104" s="2" customFormat="1" x14ac:dyDescent="0.25">
      <c r="A22" s="9" t="s">
        <v>70</v>
      </c>
      <c r="B22" s="8">
        <v>54.46</v>
      </c>
      <c r="C22" s="8">
        <v>7.0999999999999994E-2</v>
      </c>
      <c r="D22" s="8">
        <v>3.173</v>
      </c>
      <c r="E22" s="8">
        <v>0.66500000000000004</v>
      </c>
      <c r="F22" s="8">
        <v>3.0459999999999998</v>
      </c>
      <c r="G22" s="8">
        <v>1.0999999999999999E-2</v>
      </c>
      <c r="H22" s="8">
        <v>7.4999999999999997E-2</v>
      </c>
      <c r="I22" s="8">
        <v>16.363</v>
      </c>
      <c r="J22" s="8">
        <v>22.164999999999999</v>
      </c>
      <c r="K22" s="8">
        <v>0.56499999999999995</v>
      </c>
      <c r="L22" s="8">
        <v>0</v>
      </c>
      <c r="M22" s="8">
        <v>0</v>
      </c>
      <c r="N22" s="8">
        <v>100.59399999999999</v>
      </c>
      <c r="O22" s="23">
        <f t="shared" si="0"/>
        <v>3.9682432612349245</v>
      </c>
      <c r="P22" s="23">
        <f t="shared" si="1"/>
        <v>0.46859321942910098</v>
      </c>
      <c r="Q22" s="23">
        <f t="shared" si="1"/>
        <v>0.48114284269323981</v>
      </c>
      <c r="R22" s="23">
        <f t="shared" si="1"/>
        <v>5.0263937877659183E-2</v>
      </c>
      <c r="S22" s="3"/>
      <c r="T22" s="10">
        <f>I22/[1]S5!T$3</f>
        <v>0.40582837301587299</v>
      </c>
      <c r="U22" s="10">
        <f>F22/[1]S5!U$3</f>
        <v>4.2396000356315688E-2</v>
      </c>
      <c r="V22" s="10">
        <f>D22/[1]S5!V$3</f>
        <v>6.223931280580236E-2</v>
      </c>
      <c r="W22" s="10">
        <f>J22/[1]S5!W$3</f>
        <v>0.39524317307246509</v>
      </c>
      <c r="X22" s="10">
        <f>B22/[1]S5!X$3</f>
        <v>0.90638564162650126</v>
      </c>
      <c r="Y22" s="10">
        <f>H22/[1]S5!Y$3</f>
        <v>1.0572702128919301E-3</v>
      </c>
      <c r="Z22" s="10">
        <f>E22/[1]S5!Z$3</f>
        <v>8.7505641811116783E-3</v>
      </c>
      <c r="AA22" s="10">
        <f>G22/[1]S5!AA$3</f>
        <v>1.4723716158876926E-4</v>
      </c>
      <c r="AB22" s="10">
        <f>K22/[1]S5!AB$3</f>
        <v>9.1159997250679012E-3</v>
      </c>
      <c r="AC22" s="10">
        <f>C22/[1]S5!AC$3</f>
        <v>4.931171952049561E-4</v>
      </c>
      <c r="AD22" s="10">
        <f>S22/[1]S5!AD$3</f>
        <v>0</v>
      </c>
      <c r="AE22" s="3"/>
      <c r="AF22" s="10">
        <f>T22*[1]S5!AF$3/2</f>
        <v>0.40582837301587299</v>
      </c>
      <c r="AG22" s="10">
        <f>U22*[1]S5!AG$3/2</f>
        <v>4.2396000356315688E-2</v>
      </c>
      <c r="AH22" s="10">
        <f>V22*[1]S5!AH$3/2</f>
        <v>9.3358969208703541E-2</v>
      </c>
      <c r="AI22" s="10">
        <f>W22*[1]S5!AI$3/2</f>
        <v>0.39524317307246509</v>
      </c>
      <c r="AJ22" s="10">
        <f>X22*[1]S5!AJ$3/2</f>
        <v>1.8127712832530025</v>
      </c>
      <c r="AK22" s="10">
        <f>Y22*[1]S5!AK$3/2</f>
        <v>1.0572702128919301E-3</v>
      </c>
      <c r="AL22" s="10">
        <f>Z22*[1]S5!AL$3/2</f>
        <v>1.3125846271667518E-2</v>
      </c>
      <c r="AM22" s="10">
        <f>AA22*[1]S5!AM$3/2</f>
        <v>1.4723716158876926E-4</v>
      </c>
      <c r="AN22" s="10">
        <f>AB22*[1]S5!AN$3/2</f>
        <v>4.5579998625339506E-3</v>
      </c>
      <c r="AO22" s="10">
        <f>AC22*[1]S5!AO$3/2</f>
        <v>9.8623439040991219E-4</v>
      </c>
      <c r="AP22" s="10">
        <f>AD22*[1]S5!AP$3/2</f>
        <v>0</v>
      </c>
      <c r="AQ22" s="10">
        <f t="shared" si="3"/>
        <v>2.7694723868054516</v>
      </c>
      <c r="AR22" s="3"/>
      <c r="AS22" s="11">
        <v>6</v>
      </c>
      <c r="AT22" s="10">
        <f t="shared" si="4"/>
        <v>0.87921809572686982</v>
      </c>
      <c r="AU22" s="10">
        <f t="shared" si="4"/>
        <v>9.1849986788029817E-2</v>
      </c>
      <c r="AV22" s="10">
        <f t="shared" si="4"/>
        <v>0.13484007950899532</v>
      </c>
      <c r="AW22" s="10">
        <f t="shared" si="4"/>
        <v>0.85628549673688426</v>
      </c>
      <c r="AX22" s="10">
        <f t="shared" si="4"/>
        <v>1.963664225600757</v>
      </c>
      <c r="AY22" s="10">
        <f t="shared" si="4"/>
        <v>2.2905522754349829E-3</v>
      </c>
      <c r="AZ22" s="10">
        <f t="shared" si="4"/>
        <v>1.8957901633831421E-2</v>
      </c>
      <c r="BA22" s="10">
        <f t="shared" si="4"/>
        <v>3.1898601832662857E-4</v>
      </c>
      <c r="BB22" s="10">
        <f t="shared" si="4"/>
        <v>1.9749609568593132E-2</v>
      </c>
      <c r="BC22" s="10">
        <f t="shared" si="4"/>
        <v>1.0683273772021827E-3</v>
      </c>
      <c r="BD22" s="10">
        <f t="shared" si="4"/>
        <v>0</v>
      </c>
      <c r="BE22" s="10">
        <f t="shared" si="5"/>
        <v>3.9682432612349245</v>
      </c>
      <c r="BF22" s="10">
        <f t="shared" si="6"/>
        <v>0.12326495766043825</v>
      </c>
      <c r="BG22" s="10">
        <f t="shared" si="7"/>
        <v>0.90541344274218749</v>
      </c>
      <c r="BH22" s="10">
        <f t="shared" si="8"/>
        <v>0.46859321942910098</v>
      </c>
      <c r="BI22" s="10">
        <f t="shared" si="9"/>
        <v>0.48114284269323981</v>
      </c>
      <c r="BJ22" s="10">
        <f t="shared" si="10"/>
        <v>5.0263937877659183E-2</v>
      </c>
      <c r="BK22" s="3"/>
      <c r="BL22" s="10">
        <f t="shared" si="11"/>
        <v>1.963664225600757</v>
      </c>
      <c r="BM22" s="10">
        <f t="shared" si="12"/>
        <v>3.6335774399242959E-2</v>
      </c>
      <c r="BN22" s="10">
        <f t="shared" si="13"/>
        <v>2</v>
      </c>
      <c r="BO22" s="10"/>
      <c r="BP22" s="10">
        <f t="shared" si="14"/>
        <v>9.850430510975236E-2</v>
      </c>
      <c r="BQ22" s="10">
        <f t="shared" si="15"/>
        <v>1.8957901633831421E-2</v>
      </c>
      <c r="BR22" s="10">
        <f t="shared" si="16"/>
        <v>1.0683273772021827E-3</v>
      </c>
      <c r="BS22" s="10">
        <f t="shared" si="17"/>
        <v>0.7980943037738164</v>
      </c>
      <c r="BT22" s="10">
        <f t="shared" si="18"/>
        <v>8.3375162105397638E-2</v>
      </c>
      <c r="BU22" s="10">
        <f t="shared" si="19"/>
        <v>1</v>
      </c>
      <c r="BV22" s="10">
        <f t="shared" si="20"/>
        <v>0.11853053412078596</v>
      </c>
      <c r="BW22" s="10">
        <f t="shared" si="21"/>
        <v>0.88146946587921404</v>
      </c>
      <c r="BX22" s="10">
        <f t="shared" si="22"/>
        <v>0.9054134427421876</v>
      </c>
      <c r="BY22" s="10"/>
      <c r="BZ22" s="10">
        <f t="shared" si="23"/>
        <v>0.85628549673688426</v>
      </c>
      <c r="CA22" s="10">
        <f t="shared" si="24"/>
        <v>1.9749609568593132E-2</v>
      </c>
      <c r="CB22" s="10">
        <f t="shared" si="25"/>
        <v>2.2905522754349829E-3</v>
      </c>
      <c r="CC22" s="10">
        <f t="shared" si="26"/>
        <v>0.11016558435764445</v>
      </c>
      <c r="CD22" s="10">
        <f t="shared" si="27"/>
        <v>1.1508757061443164E-2</v>
      </c>
      <c r="CE22" s="10">
        <f t="shared" si="28"/>
        <v>1</v>
      </c>
      <c r="CF22" s="10">
        <f t="shared" si="29"/>
        <v>0.87832565858091238</v>
      </c>
      <c r="CG22" s="10">
        <f t="shared" si="30"/>
        <v>0.12167434141908762</v>
      </c>
      <c r="CH22" s="10">
        <f t="shared" si="31"/>
        <v>0.90541344274218749</v>
      </c>
      <c r="CI22" s="10"/>
      <c r="CJ22" s="10">
        <f t="shared" si="32"/>
        <v>0.90825988813146086</v>
      </c>
      <c r="CK22" s="10">
        <f t="shared" si="32"/>
        <v>9.4883919166840802E-2</v>
      </c>
      <c r="CL22" s="8">
        <f t="shared" si="33"/>
        <v>-3.303138612107559</v>
      </c>
      <c r="CM22" s="8">
        <f t="shared" si="33"/>
        <v>-3.3031386121074298</v>
      </c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</row>
    <row r="23" spans="1:104" s="2" customFormat="1" x14ac:dyDescent="0.25">
      <c r="A23" s="9" t="s">
        <v>71</v>
      </c>
      <c r="B23" s="8">
        <v>53.725000000000001</v>
      </c>
      <c r="C23" s="8">
        <v>2.8000000000000001E-2</v>
      </c>
      <c r="D23" s="8">
        <v>2.871</v>
      </c>
      <c r="E23" s="8">
        <v>0.89700000000000002</v>
      </c>
      <c r="F23" s="8">
        <v>2.6280000000000001</v>
      </c>
      <c r="G23" s="8">
        <v>1.9E-2</v>
      </c>
      <c r="H23" s="8">
        <v>4.2999999999999997E-2</v>
      </c>
      <c r="I23" s="8">
        <v>17</v>
      </c>
      <c r="J23" s="8">
        <v>22.175000000000001</v>
      </c>
      <c r="K23" s="8">
        <v>0.34300000000000003</v>
      </c>
      <c r="L23" s="8">
        <v>8.0000000000000002E-3</v>
      </c>
      <c r="M23" s="8">
        <v>0</v>
      </c>
      <c r="N23" s="8">
        <v>99.736999999999995</v>
      </c>
      <c r="O23" s="23">
        <f t="shared" si="0"/>
        <v>3.979046000760996</v>
      </c>
      <c r="P23" s="23">
        <f t="shared" si="1"/>
        <v>0.46322541243949333</v>
      </c>
      <c r="Q23" s="23">
        <f t="shared" si="1"/>
        <v>0.49392442679992804</v>
      </c>
      <c r="R23" s="23">
        <f t="shared" si="1"/>
        <v>4.2850160760578543E-2</v>
      </c>
      <c r="S23" s="3"/>
      <c r="T23" s="10">
        <f>I23/[1]S5!T$3</f>
        <v>0.42162698412698413</v>
      </c>
      <c r="U23" s="10">
        <f>F23/[1]S5!U$3</f>
        <v>3.6578033137359703E-2</v>
      </c>
      <c r="V23" s="10">
        <f>D23/[1]S5!V$3</f>
        <v>5.6315495450822116E-2</v>
      </c>
      <c r="W23" s="10">
        <f>J23/[1]S5!W$3</f>
        <v>0.39542149167073831</v>
      </c>
      <c r="X23" s="10">
        <f>B23/[1]S5!X$3</f>
        <v>0.89415293052485822</v>
      </c>
      <c r="Y23" s="10">
        <f>H23/[1]S5!Y$3</f>
        <v>6.0616825539137323E-4</v>
      </c>
      <c r="Z23" s="10">
        <f>E23/[1]S5!Z$3</f>
        <v>1.1803392587153646E-2</v>
      </c>
      <c r="AA23" s="10">
        <f>G23/[1]S5!AA$3</f>
        <v>2.5431873365332875E-4</v>
      </c>
      <c r="AB23" s="10">
        <f>K23/[1]S5!AB$3</f>
        <v>5.5341378861916649E-3</v>
      </c>
      <c r="AC23" s="10">
        <f>C23/[1]S5!AC$3</f>
        <v>1.9446875303857428E-4</v>
      </c>
      <c r="AD23" s="10">
        <f>S23/[1]S5!AD$3</f>
        <v>0</v>
      </c>
      <c r="AE23" s="3"/>
      <c r="AF23" s="10">
        <f>T23*[1]S5!AF$3/2</f>
        <v>0.42162698412698413</v>
      </c>
      <c r="AG23" s="10">
        <f>U23*[1]S5!AG$3/2</f>
        <v>3.6578033137359703E-2</v>
      </c>
      <c r="AH23" s="10">
        <f>V23*[1]S5!AH$3/2</f>
        <v>8.447324317623317E-2</v>
      </c>
      <c r="AI23" s="10">
        <f>W23*[1]S5!AI$3/2</f>
        <v>0.39542149167073831</v>
      </c>
      <c r="AJ23" s="10">
        <f>X23*[1]S5!AJ$3/2</f>
        <v>1.7883058610497164</v>
      </c>
      <c r="AK23" s="10">
        <f>Y23*[1]S5!AK$3/2</f>
        <v>6.0616825539137323E-4</v>
      </c>
      <c r="AL23" s="10">
        <f>Z23*[1]S5!AL$3/2</f>
        <v>1.7705088880730468E-2</v>
      </c>
      <c r="AM23" s="10">
        <f>AA23*[1]S5!AM$3/2</f>
        <v>2.5431873365332875E-4</v>
      </c>
      <c r="AN23" s="10">
        <f>AB23*[1]S5!AN$3/2</f>
        <v>2.7670689430958325E-3</v>
      </c>
      <c r="AO23" s="10">
        <f>AC23*[1]S5!AO$3/2</f>
        <v>3.8893750607714856E-4</v>
      </c>
      <c r="AP23" s="10">
        <f>AD23*[1]S5!AP$3/2</f>
        <v>0</v>
      </c>
      <c r="AQ23" s="10">
        <f t="shared" si="3"/>
        <v>2.74812719547998</v>
      </c>
      <c r="AR23" s="3"/>
      <c r="AS23" s="11">
        <v>6</v>
      </c>
      <c r="AT23" s="10">
        <f t="shared" si="4"/>
        <v>0.92054032612564851</v>
      </c>
      <c r="AU23" s="10">
        <f t="shared" si="4"/>
        <v>7.9861004681708897E-2</v>
      </c>
      <c r="AV23" s="10">
        <f t="shared" si="4"/>
        <v>0.12295390594026609</v>
      </c>
      <c r="AW23" s="10">
        <f t="shared" si="4"/>
        <v>0.86332574195498646</v>
      </c>
      <c r="AX23" s="10">
        <f t="shared" si="4"/>
        <v>1.9522086139146586</v>
      </c>
      <c r="AY23" s="10">
        <f t="shared" si="4"/>
        <v>1.3234502166894824E-3</v>
      </c>
      <c r="AZ23" s="10">
        <f t="shared" si="4"/>
        <v>2.5770406711670635E-2</v>
      </c>
      <c r="BA23" s="10">
        <f t="shared" si="4"/>
        <v>5.5525537698172703E-4</v>
      </c>
      <c r="BB23" s="10">
        <f t="shared" si="4"/>
        <v>1.208271122667251E-2</v>
      </c>
      <c r="BC23" s="10">
        <f t="shared" si="4"/>
        <v>4.2458461171323393E-4</v>
      </c>
      <c r="BD23" s="10">
        <f t="shared" si="4"/>
        <v>0</v>
      </c>
      <c r="BE23" s="10">
        <f t="shared" si="5"/>
        <v>3.979046000760996</v>
      </c>
      <c r="BF23" s="10">
        <f t="shared" si="6"/>
        <v>0.17327635443158357</v>
      </c>
      <c r="BG23" s="10">
        <f t="shared" si="7"/>
        <v>0.92017103314201076</v>
      </c>
      <c r="BH23" s="10">
        <f t="shared" si="8"/>
        <v>0.46322541243949333</v>
      </c>
      <c r="BI23" s="10">
        <f t="shared" si="9"/>
        <v>0.49392442679992804</v>
      </c>
      <c r="BJ23" s="10">
        <f t="shared" si="10"/>
        <v>4.2850160760578543E-2</v>
      </c>
      <c r="BK23" s="3"/>
      <c r="BL23" s="10">
        <f t="shared" si="11"/>
        <v>1.9522086139146586</v>
      </c>
      <c r="BM23" s="10">
        <f t="shared" si="12"/>
        <v>4.7791386085341392E-2</v>
      </c>
      <c r="BN23" s="10">
        <f t="shared" si="13"/>
        <v>2</v>
      </c>
      <c r="BO23" s="10"/>
      <c r="BP23" s="10">
        <f t="shared" si="14"/>
        <v>7.5162519854924698E-2</v>
      </c>
      <c r="BQ23" s="10">
        <f t="shared" si="15"/>
        <v>2.5770406711670635E-2</v>
      </c>
      <c r="BR23" s="10">
        <f t="shared" si="16"/>
        <v>4.2458461171323393E-4</v>
      </c>
      <c r="BS23" s="10">
        <f t="shared" si="17"/>
        <v>0.82690478736436368</v>
      </c>
      <c r="BT23" s="10">
        <f t="shared" si="18"/>
        <v>7.1737701457327718E-2</v>
      </c>
      <c r="BU23" s="10">
        <f t="shared" si="19"/>
        <v>1</v>
      </c>
      <c r="BV23" s="10">
        <f t="shared" si="20"/>
        <v>0.10135751117830856</v>
      </c>
      <c r="BW23" s="10">
        <f t="shared" si="21"/>
        <v>0.8986424888216914</v>
      </c>
      <c r="BX23" s="10">
        <f t="shared" si="22"/>
        <v>0.92017103314201076</v>
      </c>
      <c r="BY23" s="10"/>
      <c r="BZ23" s="10">
        <f t="shared" si="23"/>
        <v>0.86332574195498646</v>
      </c>
      <c r="CA23" s="10">
        <f t="shared" si="24"/>
        <v>1.208271122667251E-2</v>
      </c>
      <c r="CB23" s="10">
        <f t="shared" si="25"/>
        <v>1.3234502166894824E-3</v>
      </c>
      <c r="CC23" s="10">
        <f t="shared" si="26"/>
        <v>0.11342773180339095</v>
      </c>
      <c r="CD23" s="10">
        <f t="shared" si="27"/>
        <v>9.8403647982606562E-3</v>
      </c>
      <c r="CE23" s="10">
        <f t="shared" si="28"/>
        <v>1</v>
      </c>
      <c r="CF23" s="10">
        <f t="shared" si="29"/>
        <v>0.87673190339834839</v>
      </c>
      <c r="CG23" s="10">
        <f t="shared" si="30"/>
        <v>0.12326809660165161</v>
      </c>
      <c r="CH23" s="10">
        <f t="shared" si="31"/>
        <v>0.92017103314201076</v>
      </c>
      <c r="CI23" s="10"/>
      <c r="CJ23" s="10">
        <f t="shared" si="32"/>
        <v>0.94033251916775462</v>
      </c>
      <c r="CK23" s="10">
        <f t="shared" si="32"/>
        <v>8.1578066255588375E-2</v>
      </c>
      <c r="CL23" s="8">
        <f t="shared" si="33"/>
        <v>-2.1500625752493745</v>
      </c>
      <c r="CM23" s="8">
        <f t="shared" si="33"/>
        <v>-2.1500625752492541</v>
      </c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</row>
    <row r="24" spans="1:104" s="2" customFormat="1" x14ac:dyDescent="0.25">
      <c r="A24" s="9" t="s">
        <v>72</v>
      </c>
      <c r="B24" s="8">
        <v>53.292999999999999</v>
      </c>
      <c r="C24" s="8">
        <v>4.4999999999999998E-2</v>
      </c>
      <c r="D24" s="8">
        <v>2.8479999999999999</v>
      </c>
      <c r="E24" s="8">
        <v>0.82</v>
      </c>
      <c r="F24" s="8">
        <v>2.6779999999999999</v>
      </c>
      <c r="G24" s="8">
        <v>3.7999999999999999E-2</v>
      </c>
      <c r="H24" s="8">
        <v>6.0999999999999999E-2</v>
      </c>
      <c r="I24" s="8">
        <v>17.344999999999999</v>
      </c>
      <c r="J24" s="8">
        <v>21.867999999999999</v>
      </c>
      <c r="K24" s="8">
        <v>0.41699999999999998</v>
      </c>
      <c r="L24" s="8">
        <v>8.9999999999999993E-3</v>
      </c>
      <c r="M24" s="8">
        <v>0</v>
      </c>
      <c r="N24" s="8">
        <v>99.421999999999997</v>
      </c>
      <c r="O24" s="23">
        <f t="shared" si="0"/>
        <v>3.9890039419964682</v>
      </c>
      <c r="P24" s="23">
        <f t="shared" si="1"/>
        <v>0.45479941275699393</v>
      </c>
      <c r="Q24" s="23">
        <f t="shared" si="1"/>
        <v>0.50172757342074681</v>
      </c>
      <c r="R24" s="23">
        <f t="shared" si="1"/>
        <v>4.347301382225921E-2</v>
      </c>
      <c r="S24" s="3"/>
      <c r="T24" s="10">
        <f>I24/[1]S5!T$3</f>
        <v>0.43018353174603169</v>
      </c>
      <c r="U24" s="10">
        <f>F24/[1]S5!U$3</f>
        <v>3.7273962230536251E-2</v>
      </c>
      <c r="V24" s="10">
        <f>D24/[1]S5!V$3</f>
        <v>5.5864343797959376E-2</v>
      </c>
      <c r="W24" s="10">
        <f>J24/[1]S5!W$3</f>
        <v>0.38994711070375215</v>
      </c>
      <c r="X24" s="10">
        <f>B24/[1]S5!X$3</f>
        <v>0.88696309216307612</v>
      </c>
      <c r="Y24" s="10">
        <f>H24/[1]S5!Y$3</f>
        <v>8.5991310648543648E-4</v>
      </c>
      <c r="Z24" s="10">
        <f>E24/[1]S5!Z$3</f>
        <v>1.0790169366182821E-2</v>
      </c>
      <c r="AA24" s="10">
        <f>G24/[1]S5!AA$3</f>
        <v>5.086374673066575E-4</v>
      </c>
      <c r="AB24" s="10">
        <f>K24/[1]S5!AB$3</f>
        <v>6.7280918324837428E-3</v>
      </c>
      <c r="AC24" s="10">
        <f>C24/[1]S5!AC$3</f>
        <v>3.1253906738342292E-4</v>
      </c>
      <c r="AD24" s="10">
        <f>S24/[1]S5!AD$3</f>
        <v>0</v>
      </c>
      <c r="AE24" s="3"/>
      <c r="AF24" s="10">
        <f>T24*[1]S5!AF$3/2</f>
        <v>0.43018353174603169</v>
      </c>
      <c r="AG24" s="10">
        <f>U24*[1]S5!AG$3/2</f>
        <v>3.7273962230536251E-2</v>
      </c>
      <c r="AH24" s="10">
        <f>V24*[1]S5!AH$3/2</f>
        <v>8.3796515696939064E-2</v>
      </c>
      <c r="AI24" s="10">
        <f>W24*[1]S5!AI$3/2</f>
        <v>0.38994711070375215</v>
      </c>
      <c r="AJ24" s="10">
        <f>X24*[1]S5!AJ$3/2</f>
        <v>1.7739261843261522</v>
      </c>
      <c r="AK24" s="10">
        <f>Y24*[1]S5!AK$3/2</f>
        <v>8.5991310648543648E-4</v>
      </c>
      <c r="AL24" s="10">
        <f>Z24*[1]S5!AL$3/2</f>
        <v>1.618525404927423E-2</v>
      </c>
      <c r="AM24" s="10">
        <f>AA24*[1]S5!AM$3/2</f>
        <v>5.086374673066575E-4</v>
      </c>
      <c r="AN24" s="10">
        <f>AB24*[1]S5!AN$3/2</f>
        <v>3.3640459162418714E-3</v>
      </c>
      <c r="AO24" s="10">
        <f>AC24*[1]S5!AO$3/2</f>
        <v>6.2507813476684584E-4</v>
      </c>
      <c r="AP24" s="10">
        <f>AD24*[1]S5!AP$3/2</f>
        <v>0</v>
      </c>
      <c r="AQ24" s="10">
        <f t="shared" si="3"/>
        <v>2.7366702333774864</v>
      </c>
      <c r="AR24" s="3"/>
      <c r="AS24" s="11">
        <v>6</v>
      </c>
      <c r="AT24" s="10">
        <f t="shared" si="4"/>
        <v>0.94315389519573234</v>
      </c>
      <c r="AU24" s="10">
        <f t="shared" si="4"/>
        <v>8.1721126153809734E-2</v>
      </c>
      <c r="AV24" s="10">
        <f t="shared" si="4"/>
        <v>0.12247952226749781</v>
      </c>
      <c r="AW24" s="10">
        <f t="shared" si="4"/>
        <v>0.85493773991723232</v>
      </c>
      <c r="AX24" s="10">
        <f t="shared" si="4"/>
        <v>1.9446181304828005</v>
      </c>
      <c r="AY24" s="10">
        <f t="shared" si="4"/>
        <v>1.8853125144511847E-3</v>
      </c>
      <c r="AZ24" s="10">
        <f t="shared" si="4"/>
        <v>2.3656856937854805E-2</v>
      </c>
      <c r="BA24" s="10">
        <f t="shared" si="4"/>
        <v>1.1151598634788773E-3</v>
      </c>
      <c r="BB24" s="10">
        <f t="shared" si="4"/>
        <v>1.4750973830369486E-2</v>
      </c>
      <c r="BC24" s="10">
        <f t="shared" si="4"/>
        <v>6.8522483324057637E-4</v>
      </c>
      <c r="BD24" s="10">
        <f t="shared" si="4"/>
        <v>0</v>
      </c>
      <c r="BE24" s="10">
        <f t="shared" si="5"/>
        <v>3.9890039419964682</v>
      </c>
      <c r="BF24" s="10">
        <f t="shared" si="6"/>
        <v>0.16188205200165731</v>
      </c>
      <c r="BG24" s="10">
        <f t="shared" si="7"/>
        <v>0.92026234960219788</v>
      </c>
      <c r="BH24" s="10">
        <f t="shared" si="8"/>
        <v>0.45479941275699393</v>
      </c>
      <c r="BI24" s="10">
        <f t="shared" si="9"/>
        <v>0.50172757342074681</v>
      </c>
      <c r="BJ24" s="10">
        <f t="shared" si="10"/>
        <v>4.347301382225921E-2</v>
      </c>
      <c r="BK24" s="3"/>
      <c r="BL24" s="10">
        <f t="shared" si="11"/>
        <v>1.9446181304828005</v>
      </c>
      <c r="BM24" s="10">
        <f t="shared" si="12"/>
        <v>5.5381869517199478E-2</v>
      </c>
      <c r="BN24" s="10">
        <f t="shared" si="13"/>
        <v>2</v>
      </c>
      <c r="BO24" s="10"/>
      <c r="BP24" s="10">
        <f t="shared" si="14"/>
        <v>6.7097652750298331E-2</v>
      </c>
      <c r="BQ24" s="10">
        <f t="shared" si="15"/>
        <v>2.3656856937854805E-2</v>
      </c>
      <c r="BR24" s="10">
        <f t="shared" si="16"/>
        <v>6.8522483324057637E-4</v>
      </c>
      <c r="BS24" s="10">
        <f t="shared" si="17"/>
        <v>0.83611380466453888</v>
      </c>
      <c r="BT24" s="10">
        <f t="shared" si="18"/>
        <v>7.2446460814067359E-2</v>
      </c>
      <c r="BU24" s="10">
        <f t="shared" si="19"/>
        <v>1</v>
      </c>
      <c r="BV24" s="10">
        <f t="shared" si="20"/>
        <v>9.1439734521393701E-2</v>
      </c>
      <c r="BW24" s="10">
        <f t="shared" si="21"/>
        <v>0.90856026547860624</v>
      </c>
      <c r="BX24" s="10">
        <f t="shared" si="22"/>
        <v>0.92026234960219788</v>
      </c>
      <c r="BY24" s="10"/>
      <c r="BZ24" s="10">
        <f t="shared" si="23"/>
        <v>0.85493773991723232</v>
      </c>
      <c r="CA24" s="10">
        <f t="shared" si="24"/>
        <v>1.4750973830369486E-2</v>
      </c>
      <c r="CB24" s="10">
        <f t="shared" si="25"/>
        <v>1.8853125144511847E-3</v>
      </c>
      <c r="CC24" s="10">
        <f t="shared" si="26"/>
        <v>0.11818558834203322</v>
      </c>
      <c r="CD24" s="10">
        <f t="shared" si="27"/>
        <v>1.0240385395913737E-2</v>
      </c>
      <c r="CE24" s="10">
        <f t="shared" si="28"/>
        <v>1</v>
      </c>
      <c r="CF24" s="10">
        <f t="shared" si="29"/>
        <v>0.87157402626205305</v>
      </c>
      <c r="CG24" s="10">
        <f t="shared" si="30"/>
        <v>0.12842597373794695</v>
      </c>
      <c r="CH24" s="10">
        <f t="shared" si="31"/>
        <v>0.92026234960219788</v>
      </c>
      <c r="CI24" s="10"/>
      <c r="CJ24" s="10">
        <f t="shared" si="32"/>
        <v>0.95429939300657207</v>
      </c>
      <c r="CK24" s="10">
        <f t="shared" si="32"/>
        <v>8.2686846209981096E-2</v>
      </c>
      <c r="CL24" s="8">
        <f t="shared" si="33"/>
        <v>-1.1817263192797089</v>
      </c>
      <c r="CM24" s="8">
        <f t="shared" si="33"/>
        <v>-1.1817263192797323</v>
      </c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</row>
    <row r="25" spans="1:104" s="2" customFormat="1" x14ac:dyDescent="0.25">
      <c r="A25" s="9" t="s">
        <v>73</v>
      </c>
      <c r="B25" s="8">
        <v>53.975000000000001</v>
      </c>
      <c r="C25" s="8">
        <v>0.04</v>
      </c>
      <c r="D25" s="8">
        <v>2.8140000000000001</v>
      </c>
      <c r="E25" s="8">
        <v>0.86</v>
      </c>
      <c r="F25" s="8">
        <v>2.7730000000000001</v>
      </c>
      <c r="G25" s="8">
        <v>4.4999999999999998E-2</v>
      </c>
      <c r="H25" s="8">
        <v>6.7000000000000004E-2</v>
      </c>
      <c r="I25" s="8">
        <v>17.625</v>
      </c>
      <c r="J25" s="8">
        <v>21.588000000000001</v>
      </c>
      <c r="K25" s="8">
        <v>0.41799999999999998</v>
      </c>
      <c r="L25" s="8">
        <v>3.0000000000000001E-3</v>
      </c>
      <c r="M25" s="8">
        <v>0</v>
      </c>
      <c r="N25" s="8">
        <v>100.208</v>
      </c>
      <c r="O25" s="23">
        <f t="shared" si="0"/>
        <v>3.9834371552534433</v>
      </c>
      <c r="P25" s="23">
        <f t="shared" si="1"/>
        <v>0.44726833250629944</v>
      </c>
      <c r="Q25" s="23">
        <f t="shared" si="1"/>
        <v>0.5078877074357695</v>
      </c>
      <c r="R25" s="23">
        <f t="shared" si="1"/>
        <v>4.484396005793112E-2</v>
      </c>
      <c r="S25" s="3"/>
      <c r="T25" s="10">
        <f>I25/[1]S5!T$3</f>
        <v>0.43712797619047616</v>
      </c>
      <c r="U25" s="10">
        <f>F25/[1]S5!U$3</f>
        <v>3.8596227507571711E-2</v>
      </c>
      <c r="V25" s="10">
        <f>D25/[1]S5!V$3</f>
        <v>5.5197423963292733E-2</v>
      </c>
      <c r="W25" s="10">
        <f>J25/[1]S5!W$3</f>
        <v>0.38495418995210362</v>
      </c>
      <c r="X25" s="10">
        <f>B25/[1]S5!X$3</f>
        <v>0.8983137166138524</v>
      </c>
      <c r="Y25" s="10">
        <f>H25/[1]S5!Y$3</f>
        <v>9.4449472351679101E-4</v>
      </c>
      <c r="Z25" s="10">
        <f>E25/[1]S5!Z$3</f>
        <v>1.131651909136247E-2</v>
      </c>
      <c r="AA25" s="10">
        <f>G25/[1]S5!AA$3</f>
        <v>6.0233384286314704E-4</v>
      </c>
      <c r="AB25" s="10">
        <f>K25/[1]S5!AB$3</f>
        <v>6.7442263452714736E-3</v>
      </c>
      <c r="AC25" s="10">
        <f>C25/[1]S5!AC$3</f>
        <v>2.7781250434082041E-4</v>
      </c>
      <c r="AD25" s="10">
        <f>S25/[1]S5!AD$3</f>
        <v>0</v>
      </c>
      <c r="AE25" s="3"/>
      <c r="AF25" s="10">
        <f>T25*[1]S5!AF$3/2</f>
        <v>0.43712797619047616</v>
      </c>
      <c r="AG25" s="10">
        <f>U25*[1]S5!AG$3/2</f>
        <v>3.8596227507571711E-2</v>
      </c>
      <c r="AH25" s="10">
        <f>V25*[1]S5!AH$3/2</f>
        <v>8.2796135944939092E-2</v>
      </c>
      <c r="AI25" s="10">
        <f>W25*[1]S5!AI$3/2</f>
        <v>0.38495418995210362</v>
      </c>
      <c r="AJ25" s="10">
        <f>X25*[1]S5!AJ$3/2</f>
        <v>1.7966274332277048</v>
      </c>
      <c r="AK25" s="10">
        <f>Y25*[1]S5!AK$3/2</f>
        <v>9.4449472351679101E-4</v>
      </c>
      <c r="AL25" s="10">
        <f>Z25*[1]S5!AL$3/2</f>
        <v>1.6974778637043705E-2</v>
      </c>
      <c r="AM25" s="10">
        <f>AA25*[1]S5!AM$3/2</f>
        <v>6.0233384286314704E-4</v>
      </c>
      <c r="AN25" s="10">
        <f>AB25*[1]S5!AN$3/2</f>
        <v>3.3721131726357368E-3</v>
      </c>
      <c r="AO25" s="10">
        <f>AC25*[1]S5!AO$3/2</f>
        <v>5.5562500868164082E-4</v>
      </c>
      <c r="AP25" s="10">
        <f>AD25*[1]S5!AP$3/2</f>
        <v>0</v>
      </c>
      <c r="AQ25" s="10">
        <f t="shared" si="3"/>
        <v>2.7625513082075366</v>
      </c>
      <c r="AR25" s="3"/>
      <c r="AS25" s="11">
        <v>6</v>
      </c>
      <c r="AT25" s="10">
        <f t="shared" si="4"/>
        <v>0.94940059551133649</v>
      </c>
      <c r="AU25" s="10">
        <f t="shared" si="4"/>
        <v>8.3827353489295986E-2</v>
      </c>
      <c r="AV25" s="10">
        <f t="shared" si="4"/>
        <v>0.11988358109252396</v>
      </c>
      <c r="AW25" s="10">
        <f t="shared" si="4"/>
        <v>0.83608406940730151</v>
      </c>
      <c r="AX25" s="10">
        <f t="shared" si="4"/>
        <v>1.9510523781657123</v>
      </c>
      <c r="AY25" s="10">
        <f t="shared" si="4"/>
        <v>2.0513531546958747E-3</v>
      </c>
      <c r="AZ25" s="10">
        <f t="shared" si="4"/>
        <v>2.4578408497408406E-2</v>
      </c>
      <c r="BA25" s="10">
        <f t="shared" si="4"/>
        <v>1.3082121032256247E-3</v>
      </c>
      <c r="BB25" s="10">
        <f t="shared" si="4"/>
        <v>1.4647821364043561E-2</v>
      </c>
      <c r="BC25" s="10">
        <f t="shared" si="4"/>
        <v>6.0338246789937936E-4</v>
      </c>
      <c r="BD25" s="10">
        <f t="shared" si="4"/>
        <v>0</v>
      </c>
      <c r="BE25" s="10">
        <f t="shared" si="5"/>
        <v>3.9834371552534433</v>
      </c>
      <c r="BF25" s="10">
        <f t="shared" si="6"/>
        <v>0.17013754668045419</v>
      </c>
      <c r="BG25" s="10">
        <f t="shared" si="7"/>
        <v>0.9188684805028976</v>
      </c>
      <c r="BH25" s="10">
        <f t="shared" si="8"/>
        <v>0.44726833250629944</v>
      </c>
      <c r="BI25" s="10">
        <f t="shared" si="9"/>
        <v>0.5078877074357695</v>
      </c>
      <c r="BJ25" s="10">
        <f t="shared" si="10"/>
        <v>4.484396005793112E-2</v>
      </c>
      <c r="BK25" s="3"/>
      <c r="BL25" s="10">
        <f t="shared" si="11"/>
        <v>1.9510523781657123</v>
      </c>
      <c r="BM25" s="10">
        <f t="shared" si="12"/>
        <v>4.8947621834287691E-2</v>
      </c>
      <c r="BN25" s="10">
        <f t="shared" si="13"/>
        <v>2</v>
      </c>
      <c r="BO25" s="10"/>
      <c r="BP25" s="10">
        <f t="shared" si="14"/>
        <v>7.0935959258236272E-2</v>
      </c>
      <c r="BQ25" s="10">
        <f t="shared" si="15"/>
        <v>2.4578408497408406E-2</v>
      </c>
      <c r="BR25" s="10">
        <f t="shared" si="16"/>
        <v>6.0338246789937936E-4</v>
      </c>
      <c r="BS25" s="10">
        <f t="shared" si="17"/>
        <v>0.83054890940563264</v>
      </c>
      <c r="BT25" s="10">
        <f t="shared" si="18"/>
        <v>7.3333340370823286E-2</v>
      </c>
      <c r="BU25" s="10">
        <f t="shared" si="19"/>
        <v>1</v>
      </c>
      <c r="BV25" s="10">
        <f t="shared" si="20"/>
        <v>9.611775022354406E-2</v>
      </c>
      <c r="BW25" s="10">
        <f t="shared" si="21"/>
        <v>0.90388224977645593</v>
      </c>
      <c r="BX25" s="10">
        <f t="shared" si="22"/>
        <v>0.9188684805028976</v>
      </c>
      <c r="BY25" s="10"/>
      <c r="BZ25" s="10">
        <f t="shared" si="23"/>
        <v>0.83608406940730151</v>
      </c>
      <c r="CA25" s="10">
        <f t="shared" si="24"/>
        <v>1.4647821364043561E-2</v>
      </c>
      <c r="CB25" s="10">
        <f t="shared" si="25"/>
        <v>2.0513531546958747E-3</v>
      </c>
      <c r="CC25" s="10">
        <f t="shared" si="26"/>
        <v>0.13527283695824455</v>
      </c>
      <c r="CD25" s="10">
        <f t="shared" si="27"/>
        <v>1.1943919115714574E-2</v>
      </c>
      <c r="CE25" s="10">
        <f t="shared" si="28"/>
        <v>1</v>
      </c>
      <c r="CF25" s="10">
        <f t="shared" si="29"/>
        <v>0.85278324392604088</v>
      </c>
      <c r="CG25" s="10">
        <f t="shared" si="30"/>
        <v>0.14721675607395912</v>
      </c>
      <c r="CH25" s="10">
        <f t="shared" si="31"/>
        <v>0.91886848050289771</v>
      </c>
      <c r="CI25" s="10"/>
      <c r="CJ25" s="10">
        <f t="shared" si="32"/>
        <v>0.96582174636387719</v>
      </c>
      <c r="CK25" s="10">
        <f t="shared" si="32"/>
        <v>8.527725948653786E-2</v>
      </c>
      <c r="CL25" s="8">
        <f t="shared" si="33"/>
        <v>-1.7296335108886733</v>
      </c>
      <c r="CM25" s="8">
        <f t="shared" si="33"/>
        <v>-1.7296335108885599</v>
      </c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</row>
    <row r="26" spans="1:104" s="2" customFormat="1" x14ac:dyDescent="0.25">
      <c r="A26" s="9" t="s">
        <v>74</v>
      </c>
      <c r="B26" s="8">
        <v>53.8</v>
      </c>
      <c r="C26" s="8">
        <v>2.4E-2</v>
      </c>
      <c r="D26" s="8">
        <v>2.9369999999999998</v>
      </c>
      <c r="E26" s="8">
        <v>0.72299999999999998</v>
      </c>
      <c r="F26" s="8">
        <v>2.9540000000000002</v>
      </c>
      <c r="G26" s="8">
        <v>4.2999999999999997E-2</v>
      </c>
      <c r="H26" s="8">
        <v>8.7999999999999995E-2</v>
      </c>
      <c r="I26" s="8">
        <v>17.699000000000002</v>
      </c>
      <c r="J26" s="8">
        <v>20.907</v>
      </c>
      <c r="K26" s="8">
        <v>0.44600000000000001</v>
      </c>
      <c r="L26" s="8">
        <v>1.0999999999999999E-2</v>
      </c>
      <c r="M26" s="8">
        <v>0</v>
      </c>
      <c r="N26" s="8">
        <v>99.632000000000005</v>
      </c>
      <c r="O26" s="23">
        <f t="shared" si="0"/>
        <v>3.9807497507440028</v>
      </c>
      <c r="P26" s="23">
        <f t="shared" si="1"/>
        <v>0.43711489363667538</v>
      </c>
      <c r="Q26" s="23">
        <f t="shared" si="1"/>
        <v>0.514677815863257</v>
      </c>
      <c r="R26" s="23">
        <f t="shared" si="1"/>
        <v>4.8207290500067626E-2</v>
      </c>
      <c r="S26" s="3"/>
      <c r="T26" s="10">
        <f>I26/[1]S5!T$3</f>
        <v>0.43896329365079367</v>
      </c>
      <c r="U26" s="10">
        <f>F26/[1]S5!U$3</f>
        <v>4.1115490824870836E-2</v>
      </c>
      <c r="V26" s="10">
        <f>D26/[1]S5!V$3</f>
        <v>5.7610104541645606E-2</v>
      </c>
      <c r="W26" s="10">
        <f>J26/[1]S5!W$3</f>
        <v>0.37281069340970124</v>
      </c>
      <c r="X26" s="10">
        <f>B26/[1]S5!X$3</f>
        <v>0.89540116635155642</v>
      </c>
      <c r="Y26" s="10">
        <f>H26/[1]S5!Y$3</f>
        <v>1.2405303831265313E-3</v>
      </c>
      <c r="Z26" s="10">
        <f>E26/[1]S5!Z$3</f>
        <v>9.5137712826221695E-3</v>
      </c>
      <c r="AA26" s="10">
        <f>G26/[1]S5!AA$3</f>
        <v>5.7556344984700716E-4</v>
      </c>
      <c r="AB26" s="10">
        <f>K26/[1]S5!AB$3</f>
        <v>7.1959927033279367E-3</v>
      </c>
      <c r="AC26" s="10">
        <f>C26/[1]S5!AC$3</f>
        <v>1.6668750260449223E-4</v>
      </c>
      <c r="AD26" s="10">
        <f>S26/[1]S5!AD$3</f>
        <v>0</v>
      </c>
      <c r="AE26" s="3"/>
      <c r="AF26" s="10">
        <f>T26*[1]S5!AF$3/2</f>
        <v>0.43896329365079367</v>
      </c>
      <c r="AG26" s="10">
        <f>U26*[1]S5!AG$3/2</f>
        <v>4.1115490824870836E-2</v>
      </c>
      <c r="AH26" s="10">
        <f>V26*[1]S5!AH$3/2</f>
        <v>8.6415156812468405E-2</v>
      </c>
      <c r="AI26" s="10">
        <f>W26*[1]S5!AI$3/2</f>
        <v>0.37281069340970124</v>
      </c>
      <c r="AJ26" s="10">
        <f>X26*[1]S5!AJ$3/2</f>
        <v>1.7908023327031128</v>
      </c>
      <c r="AK26" s="10">
        <f>Y26*[1]S5!AK$3/2</f>
        <v>1.2405303831265313E-3</v>
      </c>
      <c r="AL26" s="10">
        <f>Z26*[1]S5!AL$3/2</f>
        <v>1.4270656923933254E-2</v>
      </c>
      <c r="AM26" s="10">
        <f>AA26*[1]S5!AM$3/2</f>
        <v>5.7556344984700716E-4</v>
      </c>
      <c r="AN26" s="10">
        <f>AB26*[1]S5!AN$3/2</f>
        <v>3.5979963516639684E-3</v>
      </c>
      <c r="AO26" s="10">
        <f>AC26*[1]S5!AO$3/2</f>
        <v>3.3337500520898446E-4</v>
      </c>
      <c r="AP26" s="10">
        <f>AD26*[1]S5!AP$3/2</f>
        <v>0</v>
      </c>
      <c r="AQ26" s="10">
        <f t="shared" si="3"/>
        <v>2.7501250895147269</v>
      </c>
      <c r="AR26" s="3"/>
      <c r="AS26" s="11">
        <v>6</v>
      </c>
      <c r="AT26" s="10">
        <f t="shared" si="4"/>
        <v>0.95769453249470393</v>
      </c>
      <c r="AU26" s="10">
        <f t="shared" si="4"/>
        <v>8.9702445132324934E-2</v>
      </c>
      <c r="AV26" s="10">
        <f t="shared" si="4"/>
        <v>0.12568905631520461</v>
      </c>
      <c r="AW26" s="10">
        <f t="shared" si="4"/>
        <v>0.81336815150212427</v>
      </c>
      <c r="AX26" s="10">
        <f t="shared" si="4"/>
        <v>1.9535136851019845</v>
      </c>
      <c r="AY26" s="10">
        <f t="shared" si="4"/>
        <v>2.7064886346942763E-3</v>
      </c>
      <c r="AZ26" s="10">
        <f t="shared" si="4"/>
        <v>2.0756375014856335E-2</v>
      </c>
      <c r="BA26" s="10">
        <f t="shared" si="4"/>
        <v>1.2557176807151738E-3</v>
      </c>
      <c r="BB26" s="10">
        <f t="shared" si="4"/>
        <v>1.569963358560764E-2</v>
      </c>
      <c r="BC26" s="10">
        <f t="shared" si="4"/>
        <v>3.636652817866661E-4</v>
      </c>
      <c r="BD26" s="10">
        <f t="shared" si="4"/>
        <v>0</v>
      </c>
      <c r="BE26" s="10">
        <f t="shared" si="5"/>
        <v>3.9807497507440028</v>
      </c>
      <c r="BF26" s="10">
        <f t="shared" si="6"/>
        <v>0.14173453433364747</v>
      </c>
      <c r="BG26" s="10">
        <f t="shared" si="7"/>
        <v>0.91435678443950275</v>
      </c>
      <c r="BH26" s="10">
        <f t="shared" si="8"/>
        <v>0.43711489363667538</v>
      </c>
      <c r="BI26" s="10">
        <f t="shared" si="9"/>
        <v>0.514677815863257</v>
      </c>
      <c r="BJ26" s="10">
        <f t="shared" si="10"/>
        <v>4.8207290500067626E-2</v>
      </c>
      <c r="BK26" s="3"/>
      <c r="BL26" s="10">
        <f t="shared" si="11"/>
        <v>1.9535136851019845</v>
      </c>
      <c r="BM26" s="10">
        <f t="shared" si="12"/>
        <v>4.6486314898015468E-2</v>
      </c>
      <c r="BN26" s="10">
        <f t="shared" si="13"/>
        <v>2</v>
      </c>
      <c r="BO26" s="10"/>
      <c r="BP26" s="10">
        <f t="shared" si="14"/>
        <v>7.9202741417189138E-2</v>
      </c>
      <c r="BQ26" s="10">
        <f t="shared" si="15"/>
        <v>2.0756375014856335E-2</v>
      </c>
      <c r="BR26" s="10">
        <f t="shared" si="16"/>
        <v>3.636652817866661E-4</v>
      </c>
      <c r="BS26" s="10">
        <f t="shared" si="17"/>
        <v>0.82262596834561708</v>
      </c>
      <c r="BT26" s="10">
        <f t="shared" si="18"/>
        <v>7.7051249940550792E-2</v>
      </c>
      <c r="BU26" s="10">
        <f t="shared" si="19"/>
        <v>1</v>
      </c>
      <c r="BV26" s="10">
        <f t="shared" si="20"/>
        <v>0.10032278171383213</v>
      </c>
      <c r="BW26" s="10">
        <f t="shared" si="21"/>
        <v>0.89967721828616787</v>
      </c>
      <c r="BX26" s="10">
        <f t="shared" si="22"/>
        <v>0.91435678443950275</v>
      </c>
      <c r="BY26" s="10"/>
      <c r="BZ26" s="10">
        <f t="shared" si="23"/>
        <v>0.81336815150212427</v>
      </c>
      <c r="CA26" s="10">
        <f t="shared" si="24"/>
        <v>1.569963358560764E-2</v>
      </c>
      <c r="CB26" s="10">
        <f t="shared" si="25"/>
        <v>2.7064886346942763E-3</v>
      </c>
      <c r="CC26" s="10">
        <f t="shared" si="26"/>
        <v>0.15381833413916235</v>
      </c>
      <c r="CD26" s="10">
        <f t="shared" si="27"/>
        <v>1.4407392138411468E-2</v>
      </c>
      <c r="CE26" s="10">
        <f t="shared" si="28"/>
        <v>1</v>
      </c>
      <c r="CF26" s="10">
        <f t="shared" si="29"/>
        <v>0.83177427372242618</v>
      </c>
      <c r="CG26" s="10">
        <f t="shared" si="30"/>
        <v>0.16822572627757382</v>
      </c>
      <c r="CH26" s="10">
        <f t="shared" si="31"/>
        <v>0.91435678443950275</v>
      </c>
      <c r="CI26" s="10"/>
      <c r="CJ26" s="10">
        <f t="shared" si="32"/>
        <v>0.97644430248477943</v>
      </c>
      <c r="CK26" s="10">
        <f t="shared" si="32"/>
        <v>9.145864207896226E-2</v>
      </c>
      <c r="CL26" s="8">
        <f t="shared" si="33"/>
        <v>-1.957802760054828</v>
      </c>
      <c r="CM26" s="8">
        <f t="shared" si="33"/>
        <v>-1.9578027600548282</v>
      </c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</row>
    <row r="27" spans="1:104" ht="15.75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</row>
    <row r="28" spans="1:104" ht="15.75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</row>
    <row r="29" spans="1:104" ht="15.75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</row>
    <row r="30" spans="1:104" ht="15.75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</row>
    <row r="31" spans="1:104" ht="15.75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</row>
    <row r="32" spans="1:104" ht="15.75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</row>
  </sheetData>
  <mergeCells count="5">
    <mergeCell ref="AT3:BE3"/>
    <mergeCell ref="BL3:BN3"/>
    <mergeCell ref="BP3:BX3"/>
    <mergeCell ref="BZ3:CH3"/>
    <mergeCell ref="CJ3:CM3"/>
  </mergeCells>
  <pageMargins left="0.7" right="0.7" top="0.75" bottom="0.75" header="0.3" footer="0.3"/>
  <pageSetup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2022-09-30T03:38:43Z</cp:lastPrinted>
  <dcterms:created xsi:type="dcterms:W3CDTF">2022-09-30T03:38:20Z</dcterms:created>
  <dcterms:modified xsi:type="dcterms:W3CDTF">2022-09-30T03:38:57Z</dcterms:modified>
</cp:coreProperties>
</file>