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sphere\Editing\1-in production\Mavor_2608\1-supplemental\"/>
    </mc:Choice>
  </mc:AlternateContent>
  <xr:revisionPtr revIDLastSave="0" documentId="13_ncr:1_{30144CF9-56E5-4CC2-AAF0-7E22F55C416A}" xr6:coauthVersionLast="47" xr6:coauthVersionMax="47" xr10:uidLastSave="{00000000-0000-0000-0000-000000000000}"/>
  <bookViews>
    <workbookView xWindow="-120" yWindow="-120" windowWidth="38640" windowHeight="18600" activeTab="1" xr2:uid="{091B8996-0F31-4674-8893-9C01C47AFDF8}"/>
  </bookViews>
  <sheets>
    <sheet name="1912-SM183" sheetId="4" r:id="rId1"/>
    <sheet name="1912-SM184" sheetId="3" r:id="rId2"/>
    <sheet name="1912-SM215" sheetId="5" r:id="rId3"/>
  </sheets>
  <definedNames>
    <definedName name="Ellipse1_100">#REF!</definedName>
    <definedName name="Ellipse1_101">#REF!</definedName>
    <definedName name="Ellipse1_102">#REF!</definedName>
    <definedName name="Ellipse1_103">#REF!</definedName>
    <definedName name="Ellipse1_104">#REF!</definedName>
    <definedName name="Ellipse1_105">#REF!</definedName>
    <definedName name="Ellipse1_106">#REF!</definedName>
    <definedName name="Ellipse1_107">#REF!</definedName>
    <definedName name="Ellipse1_108">#REF!</definedName>
    <definedName name="Ellipse1_109">#REF!</definedName>
    <definedName name="Ellipse1_110">#REF!</definedName>
    <definedName name="Ellipse1_111">#REF!</definedName>
    <definedName name="Ellipse1_112">#REF!</definedName>
    <definedName name="Ellipse1_113">#REF!</definedName>
    <definedName name="Ellipse1_114">#REF!</definedName>
    <definedName name="Ellipse1_115">#REF!</definedName>
    <definedName name="Ellipse1_116">#REF!</definedName>
    <definedName name="Ellipse1_117">#REF!</definedName>
    <definedName name="Ellipse1_118">#REF!</definedName>
    <definedName name="Ellipse1_119">#REF!</definedName>
    <definedName name="Ellipse1_120">#REF!</definedName>
    <definedName name="Ellipse1_121">#REF!</definedName>
    <definedName name="Ellipse1_122">#REF!</definedName>
    <definedName name="Ellipse1_123">#REF!</definedName>
    <definedName name="Ellipse1_124">#REF!</definedName>
    <definedName name="Ellipse1_125">#REF!</definedName>
    <definedName name="Ellipse1_126">#REF!</definedName>
    <definedName name="Ellipse1_127">#REF!</definedName>
    <definedName name="Ellipse1_128">#REF!</definedName>
    <definedName name="Ellipse1_129">#REF!</definedName>
    <definedName name="Ellipse1_130">#REF!</definedName>
    <definedName name="Ellipse1_131">#REF!</definedName>
    <definedName name="Ellipse1_132">#REF!</definedName>
    <definedName name="Ellipse1_133">#REF!</definedName>
    <definedName name="Ellipse1_134">#REF!</definedName>
    <definedName name="Ellipse1_135">#REF!</definedName>
    <definedName name="Ellipse1_136">#REF!</definedName>
    <definedName name="Ellipse1_137">#REF!</definedName>
    <definedName name="Ellipse1_138">#REF!</definedName>
    <definedName name="Ellipse1_139">#REF!</definedName>
    <definedName name="Ellipse1_140">#REF!</definedName>
    <definedName name="Ellipse1_141">#REF!</definedName>
    <definedName name="Ellipse1_142">#REF!</definedName>
    <definedName name="Ellipse1_143">#REF!</definedName>
    <definedName name="Ellipse1_144">#REF!</definedName>
    <definedName name="Ellipse1_145">#REF!</definedName>
    <definedName name="Ellipse1_146">#REF!</definedName>
    <definedName name="Ellipse1_147">#REF!</definedName>
    <definedName name="Ellipse1_148">#REF!</definedName>
    <definedName name="Ellipse1_149">#REF!</definedName>
    <definedName name="Ellipse1_150">#REF!</definedName>
    <definedName name="Ellipse1_151">#REF!</definedName>
    <definedName name="Ellipse1_152">#REF!</definedName>
    <definedName name="Ellipse1_153">#REF!</definedName>
    <definedName name="Ellipse1_154">#REF!</definedName>
    <definedName name="Ellipse1_155">#REF!</definedName>
    <definedName name="Ellipse1_156">#REF!</definedName>
    <definedName name="Ellipse1_157">#REF!</definedName>
    <definedName name="Ellipse1_158">#REF!</definedName>
    <definedName name="Ellipse1_159">#REF!</definedName>
    <definedName name="Ellipse1_16">#REF!</definedName>
    <definedName name="Ellipse1_160">#REF!</definedName>
    <definedName name="Ellipse1_161">#REF!</definedName>
    <definedName name="Ellipse1_162">#REF!</definedName>
    <definedName name="Ellipse1_163">#REF!</definedName>
    <definedName name="Ellipse1_164">#REF!</definedName>
    <definedName name="Ellipse1_165">#REF!</definedName>
    <definedName name="Ellipse1_166">#REF!</definedName>
    <definedName name="Ellipse1_167">#REF!</definedName>
    <definedName name="Ellipse1_168">#REF!</definedName>
    <definedName name="Ellipse1_169">#REF!</definedName>
    <definedName name="Ellipse1_17">#REF!</definedName>
    <definedName name="Ellipse1_170">#REF!</definedName>
    <definedName name="Ellipse1_171">#REF!</definedName>
    <definedName name="Ellipse1_172">#REF!</definedName>
    <definedName name="Ellipse1_173">#REF!</definedName>
    <definedName name="Ellipse1_174">#REF!</definedName>
    <definedName name="Ellipse1_175">#REF!</definedName>
    <definedName name="Ellipse1_176">#REF!</definedName>
    <definedName name="Ellipse1_177">#REF!</definedName>
    <definedName name="Ellipse1_178">#REF!</definedName>
    <definedName name="Ellipse1_179">#REF!</definedName>
    <definedName name="Ellipse1_18">#REF!</definedName>
    <definedName name="Ellipse1_180">#REF!</definedName>
    <definedName name="Ellipse1_181">#REF!</definedName>
    <definedName name="Ellipse1_182">#REF!</definedName>
    <definedName name="Ellipse1_183">#REF!</definedName>
    <definedName name="Ellipse1_184">#REF!</definedName>
    <definedName name="Ellipse1_185">#REF!</definedName>
    <definedName name="Ellipse1_186">#REF!</definedName>
    <definedName name="Ellipse1_187">#REF!</definedName>
    <definedName name="Ellipse1_188">#REF!</definedName>
    <definedName name="Ellipse1_189">#REF!</definedName>
    <definedName name="Ellipse1_19">#REF!</definedName>
    <definedName name="Ellipse1_190">#REF!</definedName>
    <definedName name="Ellipse1_191">#REF!</definedName>
    <definedName name="Ellipse1_192">#REF!</definedName>
    <definedName name="Ellipse1_193">#REF!</definedName>
    <definedName name="Ellipse1_194">#REF!</definedName>
    <definedName name="Ellipse1_195">#REF!</definedName>
    <definedName name="Ellipse1_196">#REF!</definedName>
    <definedName name="Ellipse1_20">#REF!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26">#REF!</definedName>
    <definedName name="Ellipse1_27">#REF!</definedName>
    <definedName name="Ellipse1_28">#REF!</definedName>
    <definedName name="Ellipse1_29">#REF!</definedName>
    <definedName name="Ellipse1_30">#REF!</definedName>
    <definedName name="Ellipse1_31">#REF!</definedName>
    <definedName name="Ellipse1_32">#REF!</definedName>
    <definedName name="Ellipse1_33">#REF!</definedName>
    <definedName name="Ellipse1_34">#REF!</definedName>
    <definedName name="Ellipse1_35">#REF!</definedName>
    <definedName name="Ellipse1_36">#REF!</definedName>
    <definedName name="Ellipse1_37">#REF!</definedName>
    <definedName name="Ellipse1_38">#REF!</definedName>
    <definedName name="Ellipse1_39">#REF!</definedName>
    <definedName name="Ellipse1_40">#REF!</definedName>
    <definedName name="Ellipse1_41">#REF!</definedName>
    <definedName name="Ellipse1_42">#REF!</definedName>
    <definedName name="Ellipse1_43">#REF!</definedName>
    <definedName name="Ellipse1_44">#REF!</definedName>
    <definedName name="Ellipse1_45">#REF!</definedName>
    <definedName name="Ellipse1_46">#REF!</definedName>
    <definedName name="Ellipse1_47">#REF!</definedName>
    <definedName name="Ellipse1_48">#REF!</definedName>
    <definedName name="Ellipse1_49">#REF!</definedName>
    <definedName name="Ellipse1_50">#REF!</definedName>
    <definedName name="Ellipse1_51">#REF!</definedName>
    <definedName name="Ellipse1_52">#REF!</definedName>
    <definedName name="Ellipse1_53">#REF!</definedName>
    <definedName name="Ellipse1_54">#REF!</definedName>
    <definedName name="Ellipse1_55">#REF!</definedName>
    <definedName name="Ellipse1_56">#REF!</definedName>
    <definedName name="Ellipse1_57">#REF!</definedName>
    <definedName name="Ellipse1_58">#REF!</definedName>
    <definedName name="Ellipse1_59">#REF!</definedName>
    <definedName name="Ellipse1_60">#REF!</definedName>
    <definedName name="Ellipse1_61">#REF!</definedName>
    <definedName name="Ellipse1_62">#REF!</definedName>
    <definedName name="Ellipse1_63">#REF!</definedName>
    <definedName name="Ellipse1_64">#REF!</definedName>
    <definedName name="Ellipse1_65">#REF!</definedName>
    <definedName name="Ellipse1_66">#REF!</definedName>
    <definedName name="Ellipse1_67">#REF!</definedName>
    <definedName name="Ellipse1_68">#REF!</definedName>
    <definedName name="Ellipse1_69">#REF!</definedName>
    <definedName name="Ellipse1_70">#REF!</definedName>
    <definedName name="Ellipse1_71">#REF!</definedName>
    <definedName name="Ellipse1_72">#REF!</definedName>
    <definedName name="Ellipse1_73">#REF!</definedName>
    <definedName name="Ellipse1_74">#REF!</definedName>
    <definedName name="Ellipse1_75">#REF!</definedName>
    <definedName name="Ellipse1_76">#REF!</definedName>
    <definedName name="Ellipse1_77">#REF!</definedName>
    <definedName name="Ellipse1_78">#REF!</definedName>
    <definedName name="Ellipse1_79">#REF!</definedName>
    <definedName name="Ellipse1_80">#REF!</definedName>
    <definedName name="Ellipse1_81">#REF!</definedName>
    <definedName name="Ellipse1_82">#REF!</definedName>
    <definedName name="Ellipse1_83">#REF!</definedName>
    <definedName name="Ellipse1_84">#REF!</definedName>
    <definedName name="Ellipse1_85">#REF!</definedName>
    <definedName name="Ellipse1_86">#REF!</definedName>
    <definedName name="Ellipse1_87">#REF!</definedName>
    <definedName name="Ellipse1_88">#REF!</definedName>
    <definedName name="Ellipse1_89">#REF!</definedName>
    <definedName name="Ellipse1_90">#REF!</definedName>
    <definedName name="Ellipse1_91">#REF!</definedName>
    <definedName name="Ellipse1_92">#REF!</definedName>
    <definedName name="Ellipse1_93">#REF!</definedName>
    <definedName name="Ellipse1_94">#REF!</definedName>
    <definedName name="Ellipse1_95">#REF!</definedName>
    <definedName name="Ellipse1_96">#REF!</definedName>
    <definedName name="Ellipse1_97">#REF!</definedName>
    <definedName name="Ellipse1_98">#REF!</definedName>
    <definedName name="Ellipse1_99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3" l="1"/>
  <c r="Q148" i="5"/>
  <c r="Q122" i="5"/>
  <c r="Q100" i="5"/>
  <c r="Q79" i="5"/>
  <c r="Q37" i="5"/>
  <c r="M6" i="5"/>
  <c r="M7" i="5"/>
  <c r="Q6" i="5"/>
  <c r="M13" i="5"/>
  <c r="M19" i="5"/>
  <c r="Q23" i="3"/>
  <c r="Q40" i="3"/>
  <c r="Q62" i="3"/>
  <c r="Q101" i="3"/>
  <c r="Q6" i="3"/>
  <c r="M7" i="3"/>
  <c r="M13" i="3"/>
  <c r="M14" i="3"/>
  <c r="M20" i="3"/>
  <c r="M21" i="3"/>
  <c r="Q21" i="4"/>
  <c r="Q39" i="4"/>
  <c r="Q61" i="4"/>
  <c r="Q89" i="4"/>
  <c r="Q124" i="4"/>
  <c r="Q143" i="4"/>
  <c r="Q162" i="4"/>
  <c r="M7" i="4"/>
  <c r="Q7" i="4"/>
  <c r="M8" i="4"/>
</calcChain>
</file>

<file path=xl/sharedStrings.xml><?xml version="1.0" encoding="utf-8"?>
<sst xmlns="http://schemas.openxmlformats.org/spreadsheetml/2006/main" count="780" uniqueCount="298">
  <si>
    <t>X</t>
  </si>
  <si>
    <t>SM184_90.FIN2</t>
  </si>
  <si>
    <t>SM184_89.FIN2</t>
  </si>
  <si>
    <t>SM184_88.FIN2</t>
  </si>
  <si>
    <t>SM184_87.FIN2</t>
  </si>
  <si>
    <t>SM184_86.FIN2</t>
  </si>
  <si>
    <t>SM184_85.FIN2</t>
  </si>
  <si>
    <t>SM184_84.FIN2</t>
  </si>
  <si>
    <t>SM184_83.FIN2</t>
  </si>
  <si>
    <t>SM184_82.FIN2</t>
  </si>
  <si>
    <t>SM184_81.FIN2</t>
  </si>
  <si>
    <t>SM184_80.FIN2</t>
  </si>
  <si>
    <t>SM184_79.FIN2</t>
  </si>
  <si>
    <t>SM184_78.FIN2</t>
  </si>
  <si>
    <t>SM184_77.FIN2</t>
  </si>
  <si>
    <t>SM184_76.FIN2</t>
  </si>
  <si>
    <t>SM184_75.FIN2</t>
  </si>
  <si>
    <t>SM184_74.FIN2</t>
  </si>
  <si>
    <t>SM184_72.FIN2</t>
  </si>
  <si>
    <t>SM184_71.FIN2</t>
  </si>
  <si>
    <t>SM184_70.FIN2</t>
  </si>
  <si>
    <t>SM184_69.FIN2</t>
  </si>
  <si>
    <t>SM184_68.FIN2</t>
  </si>
  <si>
    <t>SM184_67.FIN2</t>
  </si>
  <si>
    <t>SM184_66.FIN2</t>
  </si>
  <si>
    <t>SM184_65.FIN2</t>
  </si>
  <si>
    <t>SM184_64.FIN2</t>
  </si>
  <si>
    <t>SM184_63.FIN2</t>
  </si>
  <si>
    <t>SM184_62.FIN2</t>
  </si>
  <si>
    <t>SM184_61.FIN2</t>
  </si>
  <si>
    <t>SM184_60.FIN2</t>
  </si>
  <si>
    <t>SM184_59.FIN2</t>
  </si>
  <si>
    <t>SM184_58.FIN2</t>
  </si>
  <si>
    <t>SM184_57.FIN2</t>
  </si>
  <si>
    <t>SM184_56.FIN2</t>
  </si>
  <si>
    <t>SM184_55.FIN2</t>
  </si>
  <si>
    <t>SM184_54.FIN2</t>
  </si>
  <si>
    <t xml:space="preserve">n = </t>
  </si>
  <si>
    <t>SM184_53.FIN2</t>
  </si>
  <si>
    <t>MSWD =</t>
  </si>
  <si>
    <t xml:space="preserve">Pb0 = </t>
  </si>
  <si>
    <t>SM184_52.FIN2</t>
  </si>
  <si>
    <t xml:space="preserve">Age </t>
  </si>
  <si>
    <t>2σ uncertainty</t>
  </si>
  <si>
    <t>Age for spot run</t>
  </si>
  <si>
    <t>SM184_51.FIN2</t>
  </si>
  <si>
    <t>SM184_50.FIN2</t>
  </si>
  <si>
    <t>SM184_49.FIN2</t>
  </si>
  <si>
    <t>SM184_48.FIN2</t>
  </si>
  <si>
    <t>SM184_47.FIN2</t>
  </si>
  <si>
    <t>SM184_46.FIN2</t>
  </si>
  <si>
    <t>SM184_45.FIN2</t>
  </si>
  <si>
    <t>SM184_44.FIN2</t>
  </si>
  <si>
    <t>SM184_43.FIN2</t>
  </si>
  <si>
    <t>SM184_42.FIN2</t>
  </si>
  <si>
    <t>no fit</t>
  </si>
  <si>
    <t>SM184_41.FIN2</t>
  </si>
  <si>
    <t>SM184_40.FIN2</t>
  </si>
  <si>
    <t>SM184_39.FIN2</t>
  </si>
  <si>
    <t>SM184_38.FIN2</t>
  </si>
  <si>
    <t>SM184_37.FIN2</t>
  </si>
  <si>
    <t>SM184_36.FIN2</t>
  </si>
  <si>
    <t>SM184_35.FIN2</t>
  </si>
  <si>
    <t>SM184_34.FIN2</t>
  </si>
  <si>
    <t>SM184_33.FIN2</t>
  </si>
  <si>
    <t>SM184_32.FIN2</t>
  </si>
  <si>
    <t>SM184_31.FIN2</t>
  </si>
  <si>
    <t>SM184_30.FIN2</t>
  </si>
  <si>
    <t>SM184_29.FIN2</t>
  </si>
  <si>
    <t>SM184_28.FIN2</t>
  </si>
  <si>
    <t>SM184_27.FIN2</t>
  </si>
  <si>
    <t>SM184_26.FIN2</t>
  </si>
  <si>
    <t>SM184_25.FIN2</t>
  </si>
  <si>
    <t>SM184_24.FIN2</t>
  </si>
  <si>
    <t>SM184_23.FIN2</t>
  </si>
  <si>
    <t>SM184_22.FIN2</t>
  </si>
  <si>
    <t>SM184_21.FIN2</t>
  </si>
  <si>
    <t>SM184_20.FIN2</t>
  </si>
  <si>
    <t>SM184_19.FIN2</t>
  </si>
  <si>
    <t>SM184_18.FIN2</t>
  </si>
  <si>
    <t>SM184_17.FIN2</t>
  </si>
  <si>
    <t>SM184_16.FIN2</t>
  </si>
  <si>
    <t>Age for matrix spots 21-30 and 41-50 (nothing excluded)</t>
  </si>
  <si>
    <t>SM184_15.FIN2</t>
  </si>
  <si>
    <t>SM184_14.FIN2</t>
  </si>
  <si>
    <t>SM184_13.FIN2</t>
  </si>
  <si>
    <t>SM184_12.FIN2</t>
  </si>
  <si>
    <t>SM184_11.FIN2</t>
  </si>
  <si>
    <t>SM184_10.FIN2</t>
  </si>
  <si>
    <t>SM184_9.FIN2</t>
  </si>
  <si>
    <t>SM184_8.FIN2</t>
  </si>
  <si>
    <t>SM184_7.FIN2</t>
  </si>
  <si>
    <t>SM184_6.FIN2</t>
  </si>
  <si>
    <t>SM184_5.FIN2</t>
  </si>
  <si>
    <t>Age for entire sample (Excluding high Pb0 and large ellipse uncertainty analyses)</t>
  </si>
  <si>
    <t>SM184_4.FIN2</t>
  </si>
  <si>
    <t>Age for entire sample (nothing omitted)</t>
  </si>
  <si>
    <t>SM184_3.FIN2</t>
  </si>
  <si>
    <t>SM184_2.FIN2</t>
  </si>
  <si>
    <t>SM184_1.FIN2</t>
  </si>
  <si>
    <t>Duration(s)</t>
  </si>
  <si>
    <t>Real sample number</t>
  </si>
  <si>
    <t>SM183_1.FIN2</t>
  </si>
  <si>
    <t>SM183_2.FIN2</t>
  </si>
  <si>
    <t>SM183_3.FIN2</t>
  </si>
  <si>
    <t>SM183_4.FIN2</t>
  </si>
  <si>
    <t>SM183_5.FIN2</t>
  </si>
  <si>
    <t>SM183_7.FIN2</t>
  </si>
  <si>
    <t>SM183_8.FIN2</t>
  </si>
  <si>
    <t>SM183_9.FIN2</t>
  </si>
  <si>
    <t>SM183_10.FIN2</t>
  </si>
  <si>
    <t>SM183_12.FIN2</t>
  </si>
  <si>
    <t>SM183_13.FIN2</t>
  </si>
  <si>
    <t>SM183_14.FIN2</t>
  </si>
  <si>
    <t>SM183_15.FIN2</t>
  </si>
  <si>
    <t>SM183_16.FIN2</t>
  </si>
  <si>
    <t>SM183_17.FIN2</t>
  </si>
  <si>
    <t>SM183_18.FIN2</t>
  </si>
  <si>
    <t>SM183_19.FIN2</t>
  </si>
  <si>
    <t>SM183_20.FIN2</t>
  </si>
  <si>
    <t>SM183_21.FIN2</t>
  </si>
  <si>
    <t>SM183_22.FIN2</t>
  </si>
  <si>
    <t>SM183_23.FIN2</t>
  </si>
  <si>
    <t>SM183_24.FIN2</t>
  </si>
  <si>
    <t>SM183_26.FIN2</t>
  </si>
  <si>
    <t>SM183_27.FIN2</t>
  </si>
  <si>
    <t>SM183_29.FIN2</t>
  </si>
  <si>
    <t>SM183_30.FIN2</t>
  </si>
  <si>
    <t>SM183_31.FIN2</t>
  </si>
  <si>
    <t>SM183_32.FIN2</t>
  </si>
  <si>
    <t>SM183_33.FIN2</t>
  </si>
  <si>
    <t>SM183_35.FIN2</t>
  </si>
  <si>
    <t>SM183_37.FIN2</t>
  </si>
  <si>
    <t>SM183_40.FIN2</t>
  </si>
  <si>
    <t>SM183_41.FIN2</t>
  </si>
  <si>
    <t>SM183_42.FIN2</t>
  </si>
  <si>
    <t>SM183_44.FIN2</t>
  </si>
  <si>
    <t>SM183_45.FIN2</t>
  </si>
  <si>
    <t>SM183_46.FIN2</t>
  </si>
  <si>
    <t>SM183_47.FIN2</t>
  </si>
  <si>
    <t>SM183_48.FIN2</t>
  </si>
  <si>
    <t>SM183_49.FIN2</t>
  </si>
  <si>
    <t>SM183_50.FIN2</t>
  </si>
  <si>
    <t>SM183_52.FIN2</t>
  </si>
  <si>
    <t>SM183_53.FIN2</t>
  </si>
  <si>
    <t>SM183_54.FIN2</t>
  </si>
  <si>
    <t>SM183_55.FIN2</t>
  </si>
  <si>
    <t>SM183_56.FIN2</t>
  </si>
  <si>
    <t>SM183_57.FIN2</t>
  </si>
  <si>
    <t>SM183_58.FIN2</t>
  </si>
  <si>
    <t>SM183_59.FIN2</t>
  </si>
  <si>
    <t>SM183_60.FIN2</t>
  </si>
  <si>
    <t>SM183_61.FIN2</t>
  </si>
  <si>
    <t>SM183_62.FIN2</t>
  </si>
  <si>
    <t>SM183_64.FIN2</t>
  </si>
  <si>
    <t>SM183_65.FIN2</t>
  </si>
  <si>
    <t>SM183_66.FIN2</t>
  </si>
  <si>
    <t>SM183_67.FIN2</t>
  </si>
  <si>
    <t>SM183_68.FIN2</t>
  </si>
  <si>
    <t>SM183_69.FIN2</t>
  </si>
  <si>
    <t>SM183_70.FIN2</t>
  </si>
  <si>
    <t>SM183_71.FIN2</t>
  </si>
  <si>
    <t>SM183_72.FIN2</t>
  </si>
  <si>
    <t>SM183_73.FIN2</t>
  </si>
  <si>
    <t>SM183_74.FIN2</t>
  </si>
  <si>
    <t>SM183_75.FIN2</t>
  </si>
  <si>
    <t>SM183_76.FIN2</t>
  </si>
  <si>
    <t>SM183_77.FIN2</t>
  </si>
  <si>
    <t>SM183_78.FIN2</t>
  </si>
  <si>
    <t>SM183_79.FIN2</t>
  </si>
  <si>
    <t>SM183_80.FIN2</t>
  </si>
  <si>
    <t>SM183_81.FIN2</t>
  </si>
  <si>
    <t>SM183_82.FIN2</t>
  </si>
  <si>
    <t>SM183_83.FIN2</t>
  </si>
  <si>
    <t>SM183_84.FIN2</t>
  </si>
  <si>
    <t>SM183_85.FIN2</t>
  </si>
  <si>
    <t>SM183_86.FIN2</t>
  </si>
  <si>
    <t>SM183_87.FIN2</t>
  </si>
  <si>
    <t>SM183_88.FIN2</t>
  </si>
  <si>
    <t>SM183_89.FIN2</t>
  </si>
  <si>
    <t>SM183_90.FIN2</t>
  </si>
  <si>
    <t>SM183_91.FIN2</t>
  </si>
  <si>
    <t>SM183_92.FIN2</t>
  </si>
  <si>
    <t>SM183_93.FIN2</t>
  </si>
  <si>
    <t>SM183_94.FIN2</t>
  </si>
  <si>
    <t>SM183_95.FIN2</t>
  </si>
  <si>
    <t>SM183_96.FIN2</t>
  </si>
  <si>
    <t>SM183_97.FIN2</t>
  </si>
  <si>
    <t>SM183_98.FIN2</t>
  </si>
  <si>
    <t>SM183_99.FIN2</t>
  </si>
  <si>
    <t>SM183_100.FIN2</t>
  </si>
  <si>
    <t>SM183_102.FIN2</t>
  </si>
  <si>
    <t>SM183_103.FIN2</t>
  </si>
  <si>
    <t>SM183_104.FIN2</t>
  </si>
  <si>
    <t>SM183_105.FIN2</t>
  </si>
  <si>
    <t>SM183_107.FIN2</t>
  </si>
  <si>
    <t>SM183_108.FIN2</t>
  </si>
  <si>
    <t>SM183_109.FIN2</t>
  </si>
  <si>
    <t>SM183_110.FIN2</t>
  </si>
  <si>
    <t>SM183_111.FIN2</t>
  </si>
  <si>
    <t>SM183_112.FIN2</t>
  </si>
  <si>
    <t>SM183_113.FIN2</t>
  </si>
  <si>
    <t>SM215_1.FIN2</t>
  </si>
  <si>
    <t>SM215_3.FIN2</t>
  </si>
  <si>
    <t>SM215_4.FIN2</t>
  </si>
  <si>
    <t>SM215_5.FIN2</t>
  </si>
  <si>
    <t>SM215_7.FIN2</t>
  </si>
  <si>
    <t>SM215_8.FIN2</t>
  </si>
  <si>
    <t>Age for matrix spots 26-45</t>
  </si>
  <si>
    <t>SM215_9.FIN2</t>
  </si>
  <si>
    <t>SM215_10.FIN2</t>
  </si>
  <si>
    <t>Age for coarse calcite spots 1-25, 46-80</t>
  </si>
  <si>
    <t>SM215_11.FIN2</t>
  </si>
  <si>
    <t>SM215_14.FIN2</t>
  </si>
  <si>
    <t>SM215_16.FIN2</t>
  </si>
  <si>
    <t>SM215_17.FIN2</t>
  </si>
  <si>
    <t>SM215_19.FIN2</t>
  </si>
  <si>
    <t>SM215_20.FIN2</t>
  </si>
  <si>
    <t>SM215_21.FIN2</t>
  </si>
  <si>
    <t>SM215_22.FIN2</t>
  </si>
  <si>
    <t>SM215_23.FIN2</t>
  </si>
  <si>
    <t>SM215_24.FIN2</t>
  </si>
  <si>
    <t>SM215_25.FIN2</t>
  </si>
  <si>
    <t>SM215_26.FIN2</t>
  </si>
  <si>
    <t>SM215_27.FIN2</t>
  </si>
  <si>
    <t>SM215_28.FIN2</t>
  </si>
  <si>
    <t>SM215_29.FIN2</t>
  </si>
  <si>
    <t>SM215_30.FIN2</t>
  </si>
  <si>
    <t>SM215_31.FIN2</t>
  </si>
  <si>
    <t>SM215_32.FIN2</t>
  </si>
  <si>
    <t>SM215_33.FIN2</t>
  </si>
  <si>
    <t>SM215_34.FIN2</t>
  </si>
  <si>
    <t>SM215_35.FIN2</t>
  </si>
  <si>
    <t>SM215_36.FIN2</t>
  </si>
  <si>
    <t>SM215_37.FIN2</t>
  </si>
  <si>
    <t>SM215_38.FIN2</t>
  </si>
  <si>
    <t>SM215_39.FIN2</t>
  </si>
  <si>
    <t>SM215_40.FIN2</t>
  </si>
  <si>
    <t>SM215_41.FIN2</t>
  </si>
  <si>
    <t>SM215_42.FIN2</t>
  </si>
  <si>
    <t>SM215_43.FIN2</t>
  </si>
  <si>
    <t>SM215_44.FIN2</t>
  </si>
  <si>
    <t>SM215_45.FIN2</t>
  </si>
  <si>
    <t>SM215_46.FIN2</t>
  </si>
  <si>
    <t>SM215_47.FIN2</t>
  </si>
  <si>
    <t>SM215_48.FIN2</t>
  </si>
  <si>
    <t>SM215_49.FIN2</t>
  </si>
  <si>
    <t>SM215_50.FIN2</t>
  </si>
  <si>
    <t>SM215_51.FIN2</t>
  </si>
  <si>
    <t>SM215_52.FIN2</t>
  </si>
  <si>
    <t>SM215_53.FIN2</t>
  </si>
  <si>
    <t>SM215_54.FIN2</t>
  </si>
  <si>
    <t>SM215_55.FIN2</t>
  </si>
  <si>
    <t>SM215_56.FIN2</t>
  </si>
  <si>
    <t>SM215_57.FIN2</t>
  </si>
  <si>
    <t>SM215_58.FIN2</t>
  </si>
  <si>
    <t>SM215_59.FIN2</t>
  </si>
  <si>
    <t>SM215_60.FIN2</t>
  </si>
  <si>
    <t>SM215_61.FIN2</t>
  </si>
  <si>
    <t>SM215_62.FIN2</t>
  </si>
  <si>
    <t>SM215_63.FIN2</t>
  </si>
  <si>
    <t>SM215_64.FIN2</t>
  </si>
  <si>
    <t>SM215_65.FIN2</t>
  </si>
  <si>
    <t>SM215_66.FIN2</t>
  </si>
  <si>
    <t>SM215_67.FIN2</t>
  </si>
  <si>
    <t>SM215_68.FIN2</t>
  </si>
  <si>
    <t>SM215_69.FIN2</t>
  </si>
  <si>
    <t>SM215_70.FIN2</t>
  </si>
  <si>
    <t>SM215_71.FIN2</t>
  </si>
  <si>
    <t>SM215_72.FIN2</t>
  </si>
  <si>
    <t>SM215_73.FIN2</t>
  </si>
  <si>
    <t>SM215_74.FIN2</t>
  </si>
  <si>
    <t>SM215_75.FIN2</t>
  </si>
  <si>
    <t>SM215_76.FIN2</t>
  </si>
  <si>
    <t>SM215_77.FIN2</t>
  </si>
  <si>
    <t>SM215_78.FIN2</t>
  </si>
  <si>
    <t>SM215_79.FIN2</t>
  </si>
  <si>
    <t>Exclusions for 207/206err &gt;0.2</t>
  </si>
  <si>
    <t>Age for T-fracture spots 1-20, 31-40, and 51-57 (Excluding high Pb0 and large ellipse uncertainty analyses)</t>
  </si>
  <si>
    <t>Exclusions for 207/206 &gt;1</t>
  </si>
  <si>
    <t>mean U (ppm) =</t>
  </si>
  <si>
    <t xml:space="preserve">Mean U (ppm) = </t>
  </si>
  <si>
    <t>Sample number</t>
  </si>
  <si>
    <t>latitude</t>
  </si>
  <si>
    <t>longitude</t>
  </si>
  <si>
    <t>1912-SM215</t>
  </si>
  <si>
    <t>Datum</t>
  </si>
  <si>
    <t>1912-SM184</t>
  </si>
  <si>
    <t>NAD1983 UTM zone 11N</t>
  </si>
  <si>
    <t>NAD1983</t>
  </si>
  <si>
    <t>238U/206Pb</t>
  </si>
  <si>
    <t>2σ error 238U/206Pb</t>
  </si>
  <si>
    <t>207Pb/206Pb</t>
  </si>
  <si>
    <t>2σ error 207Pb/206Pb</t>
  </si>
  <si>
    <t>Error Correlation 238U/206Pb vs. 207Pb/206Pb</t>
  </si>
  <si>
    <t xml:space="preserve">U PPM </t>
  </si>
  <si>
    <t>1912-SM183</t>
  </si>
  <si>
    <t>Mavor, S.P., Bennett, S.E.K., Crow, R.S., Singleton, J.S., Langenheim, V., Stockli, D., Stelten, M., Brickey, T.A., Sr., Umhoefer, P.J., and Beard, L.S., 2023, Evolution of Miocene normal and dextral faulting in the lower Colorado River region near Blythe, California, USA: Geosphere, v. 19, https://doi.org/10.1130/GES02608.1.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</si>
</sst>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/>
  </cellStyleXfs>
  <cellXfs count="13">
    <xf numFmtId="0" fontId="0" fillId="0" borderId="0" xfId="0"/>
    <xf numFmtId="0" fontId="2" fillId="0" borderId="0" xfId="2"/>
    <xf numFmtId="0" fontId="2" fillId="0" borderId="1" xfId="2" applyBorder="1"/>
    <xf numFmtId="0" fontId="2" fillId="0" borderId="0" xfId="2" applyAlignment="1">
      <alignment horizontal="center"/>
    </xf>
    <xf numFmtId="0" fontId="1" fillId="0" borderId="0" xfId="1" applyFill="1"/>
    <xf numFmtId="0" fontId="3" fillId="0" borderId="0" xfId="2" applyFont="1"/>
    <xf numFmtId="0" fontId="2" fillId="0" borderId="0" xfId="2" applyAlignment="1">
      <alignment horizontal="left"/>
    </xf>
    <xf numFmtId="164" fontId="2" fillId="0" borderId="0" xfId="2" applyNumberFormat="1"/>
    <xf numFmtId="164" fontId="2" fillId="0" borderId="1" xfId="2" applyNumberFormat="1" applyBorder="1"/>
    <xf numFmtId="0" fontId="4" fillId="0" borderId="0" xfId="2" applyFont="1"/>
    <xf numFmtId="1" fontId="2" fillId="0" borderId="0" xfId="2" applyNumberFormat="1"/>
    <xf numFmtId="0" fontId="2" fillId="0" borderId="0" xfId="2" applyAlignment="1">
      <alignment horizontal="left"/>
    </xf>
    <xf numFmtId="0" fontId="5" fillId="0" borderId="0" xfId="0" applyFont="1"/>
  </cellXfs>
  <cellStyles count="3">
    <cellStyle name="Good" xfId="1" builtinId="26"/>
    <cellStyle name="Normal" xfId="0" builtinId="0"/>
    <cellStyle name="Normal 2" xfId="2" xr:uid="{65F89197-11AF-4CF7-B5FA-2356E2949B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56BFF-010D-4AD7-8030-3BC4D63936A4}">
  <dimension ref="A1:AB313"/>
  <sheetViews>
    <sheetView workbookViewId="0">
      <pane ySplit="4" topLeftCell="A5" activePane="bottomLeft" state="frozen"/>
      <selection pane="bottomLeft" activeCell="J181" sqref="A5:J181"/>
    </sheetView>
  </sheetViews>
  <sheetFormatPr defaultColWidth="9.140625" defaultRowHeight="15.75" x14ac:dyDescent="0.25"/>
  <cols>
    <col min="1" max="1" width="17.5703125" style="1" customWidth="1"/>
    <col min="2" max="2" width="9.140625" style="1" customWidth="1"/>
    <col min="3" max="7" width="9.140625" style="1"/>
    <col min="8" max="8" width="9.140625" style="1" customWidth="1"/>
    <col min="9" max="16384" width="9.140625" style="1"/>
  </cols>
  <sheetData>
    <row r="1" spans="1:28" x14ac:dyDescent="0.25">
      <c r="A1" s="1" t="s">
        <v>282</v>
      </c>
      <c r="B1" s="1" t="s">
        <v>283</v>
      </c>
      <c r="C1" s="1" t="s">
        <v>284</v>
      </c>
      <c r="D1" s="1" t="s">
        <v>286</v>
      </c>
    </row>
    <row r="2" spans="1:28" x14ac:dyDescent="0.25">
      <c r="A2" s="1" t="s">
        <v>296</v>
      </c>
      <c r="B2" s="1">
        <v>33.879662000000003</v>
      </c>
      <c r="C2" s="1">
        <v>-114.893764</v>
      </c>
      <c r="D2" s="1" t="s">
        <v>289</v>
      </c>
      <c r="G2" s="9"/>
    </row>
    <row r="4" spans="1:28" x14ac:dyDescent="0.25">
      <c r="A4" s="1" t="s">
        <v>101</v>
      </c>
      <c r="B4" s="1" t="s">
        <v>100</v>
      </c>
      <c r="C4" s="1" t="s">
        <v>290</v>
      </c>
      <c r="D4" s="1" t="s">
        <v>291</v>
      </c>
      <c r="E4" s="1" t="s">
        <v>292</v>
      </c>
      <c r="F4" s="1" t="s">
        <v>293</v>
      </c>
      <c r="G4" s="1" t="s">
        <v>294</v>
      </c>
      <c r="H4" s="1" t="s">
        <v>295</v>
      </c>
      <c r="I4" s="1" t="s">
        <v>279</v>
      </c>
      <c r="J4" s="1" t="s">
        <v>277</v>
      </c>
    </row>
    <row r="5" spans="1:28" x14ac:dyDescent="0.25">
      <c r="A5" s="1" t="s">
        <v>102</v>
      </c>
      <c r="B5" s="1">
        <v>8.7371999999999996</v>
      </c>
      <c r="C5" s="1">
        <v>1.865672</v>
      </c>
      <c r="D5" s="1">
        <v>9.0498999999999996E-2</v>
      </c>
      <c r="E5" s="1">
        <v>0.80200000000000005</v>
      </c>
      <c r="F5" s="1">
        <v>2.7E-2</v>
      </c>
      <c r="G5" s="1">
        <v>0.12354</v>
      </c>
      <c r="H5" s="7">
        <v>0.81699999999999995</v>
      </c>
      <c r="K5" s="11"/>
      <c r="L5" s="11"/>
      <c r="M5" s="11"/>
    </row>
    <row r="6" spans="1:28" x14ac:dyDescent="0.25">
      <c r="A6" s="1" t="s">
        <v>103</v>
      </c>
      <c r="B6" s="1">
        <v>4.1424000000000003</v>
      </c>
      <c r="C6" s="1">
        <v>5.5555560000000002</v>
      </c>
      <c r="D6" s="1">
        <v>0.61728400000000005</v>
      </c>
      <c r="E6" s="1">
        <v>0.80100000000000005</v>
      </c>
      <c r="F6" s="1">
        <v>3.4000000000000002E-2</v>
      </c>
      <c r="G6" s="1">
        <v>-0.14437</v>
      </c>
      <c r="H6" s="7">
        <v>1.2529999999999999</v>
      </c>
      <c r="K6" s="1" t="s">
        <v>94</v>
      </c>
      <c r="M6" s="1" t="s">
        <v>43</v>
      </c>
      <c r="O6" s="1" t="s">
        <v>44</v>
      </c>
      <c r="Q6" s="1" t="s">
        <v>43</v>
      </c>
    </row>
    <row r="7" spans="1:28" x14ac:dyDescent="0.25">
      <c r="A7" s="1" t="s">
        <v>104</v>
      </c>
      <c r="B7" s="1">
        <v>2.8931</v>
      </c>
      <c r="C7" s="1">
        <v>2.7777780000000001</v>
      </c>
      <c r="D7" s="1">
        <v>0.30864200000000003</v>
      </c>
      <c r="E7" s="1">
        <v>0.76700000000000002</v>
      </c>
      <c r="F7" s="1">
        <v>4.5999999999999999E-2</v>
      </c>
      <c r="G7" s="1">
        <v>0.19514000000000001</v>
      </c>
      <c r="H7" s="7">
        <v>0.67</v>
      </c>
      <c r="K7" s="1" t="s">
        <v>42</v>
      </c>
      <c r="L7" s="7">
        <v>6.8</v>
      </c>
      <c r="M7" s="7">
        <f>2*1.46</f>
        <v>2.92</v>
      </c>
      <c r="O7" s="1" t="s">
        <v>42</v>
      </c>
      <c r="P7" s="7">
        <v>11.02</v>
      </c>
      <c r="Q7" s="7">
        <f>3.11*2</f>
        <v>6.22</v>
      </c>
    </row>
    <row r="8" spans="1:28" x14ac:dyDescent="0.25">
      <c r="A8" s="1" t="s">
        <v>104</v>
      </c>
      <c r="B8" s="1">
        <v>5.5038</v>
      </c>
      <c r="C8" s="1">
        <v>16.366610000000001</v>
      </c>
      <c r="D8" s="1">
        <v>1.580409</v>
      </c>
      <c r="E8" s="1">
        <v>0.77400000000000002</v>
      </c>
      <c r="F8" s="1">
        <v>6.7000000000000004E-2</v>
      </c>
      <c r="G8" s="1">
        <v>0.55874000000000001</v>
      </c>
      <c r="H8" s="7">
        <v>1.137</v>
      </c>
      <c r="K8" s="1" t="s">
        <v>40</v>
      </c>
      <c r="L8" s="1">
        <v>0.79179999999999995</v>
      </c>
      <c r="M8" s="1">
        <f>2*0.0014</f>
        <v>2.8E-3</v>
      </c>
      <c r="O8" s="1" t="s">
        <v>40</v>
      </c>
      <c r="P8" s="7">
        <v>0.81499999999999995</v>
      </c>
    </row>
    <row r="9" spans="1:28" x14ac:dyDescent="0.25">
      <c r="A9" s="1" t="s">
        <v>105</v>
      </c>
      <c r="B9" s="1">
        <v>8.5090000000000003</v>
      </c>
      <c r="C9" s="1">
        <v>25.706939999999999</v>
      </c>
      <c r="D9" s="1">
        <v>2.511218</v>
      </c>
      <c r="E9" s="1">
        <v>0.75900000000000001</v>
      </c>
      <c r="F9" s="1">
        <v>5.1999999999999998E-2</v>
      </c>
      <c r="G9" s="1">
        <v>0.24954999999999999</v>
      </c>
      <c r="H9" s="7">
        <v>0.86</v>
      </c>
      <c r="K9" s="1" t="s">
        <v>39</v>
      </c>
      <c r="L9" s="1">
        <v>1.5</v>
      </c>
      <c r="M9" s="5"/>
      <c r="O9" s="1" t="s">
        <v>39</v>
      </c>
      <c r="P9" s="7">
        <v>0.96</v>
      </c>
    </row>
    <row r="10" spans="1:28" x14ac:dyDescent="0.25">
      <c r="A10" s="1" t="s">
        <v>105</v>
      </c>
      <c r="B10" s="1">
        <v>7.5458999999999996</v>
      </c>
      <c r="C10" s="1">
        <v>45.662100000000002</v>
      </c>
      <c r="D10" s="1">
        <v>4.378558</v>
      </c>
      <c r="E10" s="1">
        <v>0.77100000000000002</v>
      </c>
      <c r="F10" s="1">
        <v>5.8999999999999997E-2</v>
      </c>
      <c r="G10" s="1">
        <v>0.41072999999999998</v>
      </c>
      <c r="H10" s="7">
        <v>2.0649999999999999</v>
      </c>
      <c r="K10" s="1" t="s">
        <v>37</v>
      </c>
      <c r="L10" s="1">
        <v>174</v>
      </c>
      <c r="M10" s="5"/>
      <c r="O10" s="1" t="s">
        <v>37</v>
      </c>
      <c r="P10" s="7">
        <v>15</v>
      </c>
      <c r="R10" s="11"/>
      <c r="S10" s="11"/>
      <c r="T10" s="11"/>
      <c r="U10" s="3"/>
      <c r="Y10" s="6"/>
      <c r="Z10" s="11"/>
      <c r="AA10" s="11"/>
      <c r="AB10" s="11"/>
    </row>
    <row r="11" spans="1:28" x14ac:dyDescent="0.25">
      <c r="A11" s="1" t="s">
        <v>106</v>
      </c>
      <c r="B11" s="1">
        <v>4.4246999999999996</v>
      </c>
      <c r="C11" s="1">
        <v>47.846890000000002</v>
      </c>
      <c r="D11" s="1">
        <v>4.807582</v>
      </c>
      <c r="E11" s="1">
        <v>0.73599999999999999</v>
      </c>
      <c r="F11" s="1">
        <v>7.4999999999999997E-2</v>
      </c>
      <c r="G11" s="1">
        <v>0.62275999999999998</v>
      </c>
      <c r="H11" s="7">
        <v>1.476</v>
      </c>
      <c r="K11" s="1" t="s">
        <v>280</v>
      </c>
      <c r="L11" s="1">
        <v>2.2999999999999998</v>
      </c>
      <c r="P11" s="7"/>
    </row>
    <row r="12" spans="1:28" x14ac:dyDescent="0.25">
      <c r="A12" s="1" t="s">
        <v>106</v>
      </c>
      <c r="B12" s="1">
        <v>6.3547000000000002</v>
      </c>
      <c r="C12" s="1">
        <v>3.1847129999999999</v>
      </c>
      <c r="D12" s="1">
        <v>0.1318512</v>
      </c>
      <c r="E12" s="1">
        <v>0.84599999999999997</v>
      </c>
      <c r="F12" s="1">
        <v>3.9E-2</v>
      </c>
      <c r="G12" s="1">
        <v>0.29680000000000001</v>
      </c>
      <c r="H12" s="7">
        <v>0.51</v>
      </c>
      <c r="P12" s="7"/>
      <c r="S12" s="4"/>
      <c r="T12" s="4"/>
      <c r="Y12" s="5"/>
      <c r="AA12" s="4"/>
      <c r="AB12" s="4"/>
    </row>
    <row r="13" spans="1:28" x14ac:dyDescent="0.25">
      <c r="A13" s="1" t="s">
        <v>107</v>
      </c>
      <c r="B13" s="1">
        <v>6.2965999999999998</v>
      </c>
      <c r="C13" s="1">
        <v>6.7114089999999997</v>
      </c>
      <c r="D13" s="1">
        <v>0.4954732</v>
      </c>
      <c r="E13" s="1">
        <v>0.82899999999999996</v>
      </c>
      <c r="F13" s="1">
        <v>4.5999999999999999E-2</v>
      </c>
      <c r="G13" s="1">
        <v>9.0345999999999996E-2</v>
      </c>
      <c r="H13" s="7">
        <v>0.34599999999999997</v>
      </c>
      <c r="P13" s="7"/>
      <c r="Y13" s="5"/>
    </row>
    <row r="14" spans="1:28" x14ac:dyDescent="0.25">
      <c r="A14" s="1" t="s">
        <v>107</v>
      </c>
      <c r="B14" s="1">
        <v>1.8509</v>
      </c>
      <c r="C14" s="1">
        <v>6.9444439999999998</v>
      </c>
      <c r="D14" s="1">
        <v>1.0609569999999999</v>
      </c>
      <c r="E14" s="1">
        <v>0.78</v>
      </c>
      <c r="F14" s="1">
        <v>0.15</v>
      </c>
      <c r="G14" s="1">
        <v>-0.12111</v>
      </c>
      <c r="H14" s="7">
        <v>0.47</v>
      </c>
      <c r="P14" s="7"/>
      <c r="Y14" s="5"/>
    </row>
    <row r="15" spans="1:28" x14ac:dyDescent="0.25">
      <c r="A15" s="1" t="s">
        <v>108</v>
      </c>
      <c r="B15" s="1">
        <v>5.6158999999999999</v>
      </c>
      <c r="C15" s="1">
        <v>4.424779</v>
      </c>
      <c r="D15" s="1">
        <v>0.46988799999999997</v>
      </c>
      <c r="E15" s="1">
        <v>0.82</v>
      </c>
      <c r="F15" s="1">
        <v>0.13</v>
      </c>
      <c r="G15" s="1">
        <v>0.63726000000000005</v>
      </c>
      <c r="H15" s="7">
        <v>7.0199999999999999E-2</v>
      </c>
      <c r="P15" s="7"/>
      <c r="Y15" s="5"/>
    </row>
    <row r="16" spans="1:28" x14ac:dyDescent="0.25">
      <c r="A16" s="1" t="s">
        <v>108</v>
      </c>
      <c r="B16" s="1">
        <v>7.5458999999999996</v>
      </c>
      <c r="C16" s="1">
        <v>64.516130000000004</v>
      </c>
      <c r="D16" s="1">
        <v>5.4110300000000002</v>
      </c>
      <c r="E16" s="1">
        <v>0.73899999999999999</v>
      </c>
      <c r="F16" s="1">
        <v>5.3999999999999999E-2</v>
      </c>
      <c r="G16" s="1">
        <v>0.53859999999999997</v>
      </c>
      <c r="H16" s="7">
        <v>2.46</v>
      </c>
      <c r="P16" s="7"/>
    </row>
    <row r="17" spans="1:28" x14ac:dyDescent="0.25">
      <c r="A17" s="1" t="s">
        <v>109</v>
      </c>
      <c r="B17" s="1">
        <v>5.8441999999999998</v>
      </c>
      <c r="C17" s="1">
        <v>17.51313</v>
      </c>
      <c r="D17" s="1">
        <v>1.9629430000000001</v>
      </c>
      <c r="E17" s="1">
        <v>0.78800000000000003</v>
      </c>
      <c r="F17" s="1">
        <v>5.8000000000000003E-2</v>
      </c>
      <c r="G17" s="1">
        <v>0.39550999999999997</v>
      </c>
      <c r="H17" s="7">
        <v>1.202</v>
      </c>
      <c r="P17" s="7"/>
    </row>
    <row r="18" spans="1:28" x14ac:dyDescent="0.25">
      <c r="A18" s="1" t="s">
        <v>110</v>
      </c>
      <c r="B18" s="1">
        <v>9.1897000000000002</v>
      </c>
      <c r="C18" s="1">
        <v>12.195119999999999</v>
      </c>
      <c r="D18" s="1">
        <v>1.4872099999999999</v>
      </c>
      <c r="E18" s="1">
        <v>0.79700000000000004</v>
      </c>
      <c r="F18" s="1">
        <v>0.08</v>
      </c>
      <c r="G18" s="1">
        <v>0.44066</v>
      </c>
      <c r="H18" s="7">
        <v>0.52300000000000002</v>
      </c>
      <c r="P18" s="7"/>
    </row>
    <row r="19" spans="1:28" ht="16.5" thickBot="1" x14ac:dyDescent="0.3">
      <c r="A19" s="2" t="s">
        <v>110</v>
      </c>
      <c r="B19" s="2">
        <v>4.4827000000000004</v>
      </c>
      <c r="C19" s="2">
        <v>0.88573959999999996</v>
      </c>
      <c r="D19" s="2">
        <v>6.2762769999999996E-2</v>
      </c>
      <c r="E19" s="2">
        <v>0.85499999999999998</v>
      </c>
      <c r="F19" s="2">
        <v>5.8000000000000003E-2</v>
      </c>
      <c r="G19" s="2">
        <v>0.79629000000000005</v>
      </c>
      <c r="H19" s="8">
        <v>3.4969999999999999</v>
      </c>
      <c r="I19" s="2"/>
      <c r="J19" s="2"/>
      <c r="K19" s="2"/>
      <c r="L19" s="2"/>
      <c r="M19" s="2"/>
      <c r="N19" s="2"/>
      <c r="O19" s="2"/>
      <c r="P19" s="7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 x14ac:dyDescent="0.25">
      <c r="A20" s="1" t="s">
        <v>111</v>
      </c>
      <c r="B20" s="1">
        <v>7.1475</v>
      </c>
      <c r="C20" s="1">
        <v>0.8726003</v>
      </c>
      <c r="D20" s="1">
        <v>2.9695820000000001E-2</v>
      </c>
      <c r="E20" s="1">
        <v>0.80400000000000005</v>
      </c>
      <c r="F20" s="1">
        <v>1.7999999999999999E-2</v>
      </c>
      <c r="G20" s="1">
        <v>0.11108</v>
      </c>
      <c r="H20" s="7">
        <v>2.1</v>
      </c>
      <c r="O20" s="1" t="s">
        <v>44</v>
      </c>
      <c r="P20" s="7"/>
      <c r="Q20" s="1" t="s">
        <v>43</v>
      </c>
    </row>
    <row r="21" spans="1:28" x14ac:dyDescent="0.25">
      <c r="A21" s="1" t="s">
        <v>111</v>
      </c>
      <c r="B21" s="1">
        <v>4.3125</v>
      </c>
      <c r="C21" s="1">
        <v>0.95057029999999998</v>
      </c>
      <c r="D21" s="1">
        <v>5.2407870000000002E-2</v>
      </c>
      <c r="E21" s="1">
        <v>0.80500000000000005</v>
      </c>
      <c r="F21" s="1">
        <v>4.2000000000000003E-2</v>
      </c>
      <c r="G21" s="1">
        <v>0.55449999999999999</v>
      </c>
      <c r="H21" s="7">
        <v>4.43</v>
      </c>
      <c r="O21" s="1" t="s">
        <v>42</v>
      </c>
      <c r="P21" s="7">
        <v>88.9</v>
      </c>
      <c r="Q21" s="1">
        <f>2*36.1</f>
        <v>72.2</v>
      </c>
    </row>
    <row r="22" spans="1:28" x14ac:dyDescent="0.25">
      <c r="A22" s="1" t="s">
        <v>112</v>
      </c>
      <c r="B22" s="1">
        <v>6.8071999999999999</v>
      </c>
      <c r="C22" s="1">
        <v>1.285347</v>
      </c>
      <c r="D22" s="1">
        <v>3.1390220000000003E-2</v>
      </c>
      <c r="E22" s="1">
        <v>0.79600000000000004</v>
      </c>
      <c r="F22" s="1">
        <v>1.7000000000000001E-2</v>
      </c>
      <c r="G22" s="1">
        <v>0.36737999999999998</v>
      </c>
      <c r="H22" s="7">
        <v>2.61</v>
      </c>
      <c r="O22" s="1" t="s">
        <v>40</v>
      </c>
      <c r="P22" s="7">
        <v>0.80700000000000005</v>
      </c>
    </row>
    <row r="23" spans="1:28" x14ac:dyDescent="0.25">
      <c r="A23" s="1" t="s">
        <v>112</v>
      </c>
      <c r="B23" s="1">
        <v>4.6528999999999998</v>
      </c>
      <c r="C23" s="1">
        <v>1.2106539999999999</v>
      </c>
      <c r="D23" s="1">
        <v>7.6215489999999997E-2</v>
      </c>
      <c r="E23" s="1">
        <v>0.76600000000000001</v>
      </c>
      <c r="F23" s="1">
        <v>4.2000000000000003E-2</v>
      </c>
      <c r="G23" s="1">
        <v>0.60833000000000004</v>
      </c>
      <c r="H23" s="7">
        <v>5.28</v>
      </c>
      <c r="O23" s="1" t="s">
        <v>39</v>
      </c>
      <c r="P23" s="7">
        <v>0.52</v>
      </c>
    </row>
    <row r="24" spans="1:28" x14ac:dyDescent="0.25">
      <c r="A24" s="1" t="s">
        <v>113</v>
      </c>
      <c r="B24" s="1">
        <v>9.0195000000000007</v>
      </c>
      <c r="C24" s="1">
        <v>1.6528929999999999</v>
      </c>
      <c r="D24" s="1">
        <v>4.6444909999999999E-2</v>
      </c>
      <c r="E24" s="1">
        <v>0.80500000000000005</v>
      </c>
      <c r="F24" s="1">
        <v>2.1999999999999999E-2</v>
      </c>
      <c r="G24" s="1">
        <v>0.41263</v>
      </c>
      <c r="H24" s="7">
        <v>2.82</v>
      </c>
      <c r="O24" s="1" t="s">
        <v>37</v>
      </c>
      <c r="P24" s="7">
        <v>18</v>
      </c>
    </row>
    <row r="25" spans="1:28" x14ac:dyDescent="0.25">
      <c r="A25" s="1" t="s">
        <v>113</v>
      </c>
      <c r="B25" s="1">
        <v>4.9932999999999996</v>
      </c>
      <c r="C25" s="1">
        <v>1.0917030000000001</v>
      </c>
      <c r="D25" s="1">
        <v>6.6741670000000003E-2</v>
      </c>
      <c r="E25" s="1">
        <v>0.79200000000000004</v>
      </c>
      <c r="F25" s="1">
        <v>3.4000000000000002E-2</v>
      </c>
      <c r="G25" s="1">
        <v>0.52661999999999998</v>
      </c>
      <c r="H25" s="7">
        <v>6.1</v>
      </c>
      <c r="P25" s="7"/>
    </row>
    <row r="26" spans="1:28" x14ac:dyDescent="0.25">
      <c r="A26" s="1" t="s">
        <v>114</v>
      </c>
      <c r="B26" s="1">
        <v>6.9774000000000003</v>
      </c>
      <c r="C26" s="1">
        <v>1.7985610000000001</v>
      </c>
      <c r="D26" s="1">
        <v>0.1196884</v>
      </c>
      <c r="E26" s="1">
        <v>0.78400000000000003</v>
      </c>
      <c r="F26" s="1">
        <v>1.7999999999999999E-2</v>
      </c>
      <c r="G26" s="1">
        <v>0.25650000000000001</v>
      </c>
      <c r="H26" s="7">
        <v>1.99</v>
      </c>
      <c r="P26" s="7"/>
    </row>
    <row r="27" spans="1:28" x14ac:dyDescent="0.25">
      <c r="A27" s="1" t="s">
        <v>114</v>
      </c>
      <c r="B27" s="1">
        <v>4.8231000000000002</v>
      </c>
      <c r="C27" s="1">
        <v>0.97370979999999996</v>
      </c>
      <c r="D27" s="1">
        <v>7.3952649999999995E-2</v>
      </c>
      <c r="E27" s="1">
        <v>0.79300000000000004</v>
      </c>
      <c r="F27" s="1">
        <v>1.7000000000000001E-2</v>
      </c>
      <c r="G27" s="1">
        <v>9.5411999999999997E-2</v>
      </c>
      <c r="H27" s="7">
        <v>4.95</v>
      </c>
      <c r="P27" s="7"/>
    </row>
    <row r="28" spans="1:28" x14ac:dyDescent="0.25">
      <c r="A28" s="1" t="s">
        <v>115</v>
      </c>
      <c r="B28" s="1">
        <v>6.6369999999999996</v>
      </c>
      <c r="C28" s="1">
        <v>1.4064700000000001</v>
      </c>
      <c r="D28" s="1">
        <v>5.7366559999999997E-2</v>
      </c>
      <c r="E28" s="1">
        <v>0.80400000000000005</v>
      </c>
      <c r="F28" s="1">
        <v>2.1999999999999999E-2</v>
      </c>
      <c r="G28" s="1">
        <v>0.50634999999999997</v>
      </c>
      <c r="H28" s="7">
        <v>1.33</v>
      </c>
      <c r="P28" s="7"/>
    </row>
    <row r="29" spans="1:28" x14ac:dyDescent="0.25">
      <c r="A29" s="1" t="s">
        <v>115</v>
      </c>
      <c r="B29" s="1">
        <v>5.5038</v>
      </c>
      <c r="C29" s="1">
        <v>0.83263949999999998</v>
      </c>
      <c r="D29" s="1">
        <v>4.7836910000000003E-2</v>
      </c>
      <c r="E29" s="1">
        <v>0.79700000000000004</v>
      </c>
      <c r="F29" s="1">
        <v>2.5000000000000001E-2</v>
      </c>
      <c r="G29" s="1">
        <v>0.44623000000000002</v>
      </c>
      <c r="H29" s="7">
        <v>5.58</v>
      </c>
      <c r="P29" s="7"/>
    </row>
    <row r="30" spans="1:28" x14ac:dyDescent="0.25">
      <c r="A30" s="1" t="s">
        <v>116</v>
      </c>
      <c r="B30" s="1">
        <v>6.6369999999999996</v>
      </c>
      <c r="C30" s="1">
        <v>1.5698589999999999</v>
      </c>
      <c r="D30" s="1">
        <v>0.10843609999999999</v>
      </c>
      <c r="E30" s="1">
        <v>0.79</v>
      </c>
      <c r="F30" s="1">
        <v>1.9E-2</v>
      </c>
      <c r="G30" s="1">
        <v>0.35686000000000001</v>
      </c>
      <c r="H30" s="7">
        <v>1.72</v>
      </c>
      <c r="P30" s="7"/>
    </row>
    <row r="31" spans="1:28" x14ac:dyDescent="0.25">
      <c r="A31" s="1" t="s">
        <v>116</v>
      </c>
      <c r="B31" s="1">
        <v>5.1634000000000002</v>
      </c>
      <c r="C31" s="1">
        <v>2.2522519999999999</v>
      </c>
      <c r="D31" s="1">
        <v>0.16232450000000001</v>
      </c>
      <c r="E31" s="1">
        <v>0.78300000000000003</v>
      </c>
      <c r="F31" s="1">
        <v>3.6999999999999998E-2</v>
      </c>
      <c r="G31" s="1">
        <v>0.28645999999999999</v>
      </c>
      <c r="H31" s="7">
        <v>8.82</v>
      </c>
      <c r="P31" s="7"/>
    </row>
    <row r="32" spans="1:28" x14ac:dyDescent="0.25">
      <c r="A32" s="1" t="s">
        <v>117</v>
      </c>
      <c r="B32" s="1">
        <v>7.3177000000000003</v>
      </c>
      <c r="C32" s="1">
        <v>2.5575450000000002</v>
      </c>
      <c r="D32" s="1">
        <v>0.15698480000000001</v>
      </c>
      <c r="E32" s="1">
        <v>0.77800000000000002</v>
      </c>
      <c r="F32" s="1">
        <v>1.4E-2</v>
      </c>
      <c r="G32" s="1">
        <v>0.12083000000000001</v>
      </c>
      <c r="H32" s="7">
        <v>2.2200000000000002</v>
      </c>
      <c r="P32" s="7"/>
    </row>
    <row r="33" spans="1:28" x14ac:dyDescent="0.25">
      <c r="A33" s="1" t="s">
        <v>117</v>
      </c>
      <c r="B33" s="1">
        <v>3.2915000000000001</v>
      </c>
      <c r="C33" s="1">
        <v>0.72463770000000005</v>
      </c>
      <c r="D33" s="1">
        <v>5.2509979999999998E-2</v>
      </c>
      <c r="E33" s="1">
        <v>0.80300000000000005</v>
      </c>
      <c r="F33" s="1">
        <v>3.3000000000000002E-2</v>
      </c>
      <c r="G33" s="1">
        <v>0.25364999999999999</v>
      </c>
      <c r="H33" s="7">
        <v>5.96</v>
      </c>
      <c r="P33" s="7"/>
    </row>
    <row r="34" spans="1:28" x14ac:dyDescent="0.25">
      <c r="A34" s="1" t="s">
        <v>118</v>
      </c>
      <c r="B34" s="1">
        <v>6.2965999999999998</v>
      </c>
      <c r="C34" s="1">
        <v>0.80710249999999994</v>
      </c>
      <c r="D34" s="1">
        <v>3.8433450000000001E-2</v>
      </c>
      <c r="E34" s="1">
        <v>0.78900000000000003</v>
      </c>
      <c r="F34" s="1">
        <v>1.4999999999999999E-2</v>
      </c>
      <c r="G34" s="1">
        <v>0.31772</v>
      </c>
      <c r="H34" s="7">
        <v>1.44</v>
      </c>
      <c r="P34" s="7"/>
    </row>
    <row r="35" spans="1:28" x14ac:dyDescent="0.25">
      <c r="A35" s="1" t="s">
        <v>118</v>
      </c>
      <c r="B35" s="1">
        <v>3.6318000000000001</v>
      </c>
      <c r="C35" s="1">
        <v>1.1806380000000001</v>
      </c>
      <c r="D35" s="1">
        <v>0.1017551</v>
      </c>
      <c r="E35" s="1">
        <v>0.81699999999999995</v>
      </c>
      <c r="F35" s="1">
        <v>0.08</v>
      </c>
      <c r="G35" s="1">
        <v>0.80317000000000005</v>
      </c>
      <c r="H35" s="7">
        <v>4.72</v>
      </c>
      <c r="P35" s="7"/>
    </row>
    <row r="36" spans="1:28" x14ac:dyDescent="0.25">
      <c r="A36" s="1" t="s">
        <v>119</v>
      </c>
      <c r="B36" s="1">
        <v>5.6158999999999999</v>
      </c>
      <c r="C36" s="1">
        <v>0.81366970000000005</v>
      </c>
      <c r="D36" s="1">
        <v>2.9130570000000001E-2</v>
      </c>
      <c r="E36" s="1">
        <v>0.8</v>
      </c>
      <c r="F36" s="1">
        <v>1.9E-2</v>
      </c>
      <c r="G36" s="1">
        <v>0.15462000000000001</v>
      </c>
      <c r="H36" s="7">
        <v>4.49</v>
      </c>
      <c r="P36" s="7"/>
    </row>
    <row r="37" spans="1:28" ht="16.5" thickBot="1" x14ac:dyDescent="0.3">
      <c r="A37" s="2" t="s">
        <v>119</v>
      </c>
      <c r="B37" s="2">
        <v>4.1424000000000003</v>
      </c>
      <c r="C37" s="2">
        <v>0.71428570000000002</v>
      </c>
      <c r="D37" s="2">
        <v>6.1224489999999999E-2</v>
      </c>
      <c r="E37" s="2">
        <v>0.81</v>
      </c>
      <c r="F37" s="2">
        <v>3.5999999999999997E-2</v>
      </c>
      <c r="G37" s="2">
        <v>-1.4838E-2</v>
      </c>
      <c r="H37" s="8">
        <v>4.4400000000000004</v>
      </c>
      <c r="I37" s="2"/>
      <c r="J37" s="2"/>
      <c r="K37" s="2"/>
      <c r="L37" s="2"/>
      <c r="M37" s="2"/>
      <c r="N37" s="2"/>
      <c r="O37" s="2"/>
      <c r="P37" s="7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1:28" x14ac:dyDescent="0.25">
      <c r="A38" s="1" t="s">
        <v>120</v>
      </c>
      <c r="B38" s="1">
        <v>8.6791999999999998</v>
      </c>
      <c r="C38" s="1">
        <v>2.1505380000000001</v>
      </c>
      <c r="D38" s="1">
        <v>0.43473230000000002</v>
      </c>
      <c r="E38" s="1">
        <v>0.78700000000000003</v>
      </c>
      <c r="F38" s="1">
        <v>1.6E-2</v>
      </c>
      <c r="G38" s="1">
        <v>6.9940000000000002E-2</v>
      </c>
      <c r="H38" s="7">
        <v>3.04</v>
      </c>
      <c r="O38" s="1" t="s">
        <v>44</v>
      </c>
      <c r="P38" s="7"/>
      <c r="Q38" s="1" t="s">
        <v>43</v>
      </c>
    </row>
    <row r="39" spans="1:28" x14ac:dyDescent="0.25">
      <c r="A39" s="1" t="s">
        <v>120</v>
      </c>
      <c r="B39" s="1">
        <v>4.1414</v>
      </c>
      <c r="C39" s="1">
        <v>1.2150669999999999</v>
      </c>
      <c r="D39" s="1">
        <v>7.9724920000000005E-2</v>
      </c>
      <c r="E39" s="1">
        <v>0.79700000000000004</v>
      </c>
      <c r="F39" s="1">
        <v>4.2999999999999997E-2</v>
      </c>
      <c r="G39" s="1">
        <v>0.37168000000000001</v>
      </c>
      <c r="H39" s="7">
        <v>4.91</v>
      </c>
      <c r="O39" s="1" t="s">
        <v>42</v>
      </c>
      <c r="P39" s="7">
        <v>25.5</v>
      </c>
      <c r="Q39" s="1">
        <f>2*34.3</f>
        <v>68.599999999999994</v>
      </c>
    </row>
    <row r="40" spans="1:28" x14ac:dyDescent="0.25">
      <c r="A40" s="1" t="s">
        <v>121</v>
      </c>
      <c r="B40" s="1">
        <v>8.5090000000000003</v>
      </c>
      <c r="C40" s="1">
        <v>1.7793589999999999</v>
      </c>
      <c r="D40" s="1">
        <v>0.1076481</v>
      </c>
      <c r="E40" s="1">
        <v>0.78600000000000003</v>
      </c>
      <c r="F40" s="1">
        <v>1.7000000000000001E-2</v>
      </c>
      <c r="G40" s="1">
        <v>-1.0475E-2</v>
      </c>
      <c r="H40" s="7">
        <v>2.85</v>
      </c>
      <c r="O40" s="1" t="s">
        <v>40</v>
      </c>
      <c r="P40" s="7">
        <v>0.7944</v>
      </c>
    </row>
    <row r="41" spans="1:28" x14ac:dyDescent="0.25">
      <c r="A41" s="1" t="s">
        <v>121</v>
      </c>
      <c r="B41" s="1">
        <v>4.4827000000000004</v>
      </c>
      <c r="C41" s="1">
        <v>0.76687119999999998</v>
      </c>
      <c r="D41" s="1">
        <v>4.2342579999999998E-2</v>
      </c>
      <c r="E41" s="1">
        <v>0.78500000000000003</v>
      </c>
      <c r="F41" s="1">
        <v>0.02</v>
      </c>
      <c r="G41" s="1">
        <v>0.25142999999999999</v>
      </c>
      <c r="H41" s="7">
        <v>2.61</v>
      </c>
      <c r="O41" s="1" t="s">
        <v>39</v>
      </c>
      <c r="P41" s="7">
        <v>1.1000000000000001</v>
      </c>
    </row>
    <row r="42" spans="1:28" x14ac:dyDescent="0.25">
      <c r="A42" s="1" t="s">
        <v>122</v>
      </c>
      <c r="B42" s="1">
        <v>6.4668000000000001</v>
      </c>
      <c r="C42" s="1">
        <v>0.65146579999999998</v>
      </c>
      <c r="D42" s="1">
        <v>2.9284129999999998E-2</v>
      </c>
      <c r="E42" s="1">
        <v>0.79400000000000004</v>
      </c>
      <c r="F42" s="1">
        <v>0.02</v>
      </c>
      <c r="G42" s="1">
        <v>0.42171999999999998</v>
      </c>
      <c r="H42" s="7">
        <v>0.38200000000000001</v>
      </c>
      <c r="O42" s="1" t="s">
        <v>37</v>
      </c>
      <c r="P42" s="7">
        <v>22</v>
      </c>
    </row>
    <row r="43" spans="1:28" x14ac:dyDescent="0.25">
      <c r="A43" s="1" t="s">
        <v>122</v>
      </c>
      <c r="B43" s="1">
        <v>5.8441999999999998</v>
      </c>
      <c r="C43" s="1">
        <v>0.1893939</v>
      </c>
      <c r="D43" s="1">
        <v>2.7978650000000001E-2</v>
      </c>
      <c r="E43" s="1">
        <v>0.79200000000000004</v>
      </c>
      <c r="F43" s="1">
        <v>4.2000000000000003E-2</v>
      </c>
      <c r="G43" s="1">
        <v>0.32235000000000003</v>
      </c>
      <c r="H43" s="7">
        <v>4.8000000000000001E-2</v>
      </c>
      <c r="P43" s="7"/>
    </row>
    <row r="44" spans="1:28" x14ac:dyDescent="0.25">
      <c r="A44" s="1" t="s">
        <v>123</v>
      </c>
      <c r="B44" s="1">
        <v>1.7587999999999999</v>
      </c>
      <c r="C44" s="1">
        <v>0.57803470000000001</v>
      </c>
      <c r="D44" s="1">
        <v>8.0189780000000002E-2</v>
      </c>
      <c r="E44" s="1">
        <v>0.82099999999999995</v>
      </c>
      <c r="F44" s="1">
        <v>0.05</v>
      </c>
      <c r="G44" s="1">
        <v>0.38212000000000002</v>
      </c>
      <c r="H44" s="7">
        <v>0.23300000000000001</v>
      </c>
      <c r="P44" s="7"/>
    </row>
    <row r="45" spans="1:28" x14ac:dyDescent="0.25">
      <c r="A45" s="1" t="s">
        <v>124</v>
      </c>
      <c r="B45" s="1">
        <v>7.4878999999999998</v>
      </c>
      <c r="C45" s="1">
        <v>0.44642860000000001</v>
      </c>
      <c r="D45" s="1">
        <v>2.7901789999999999E-2</v>
      </c>
      <c r="E45" s="1">
        <v>0.78100000000000003</v>
      </c>
      <c r="F45" s="1">
        <v>2.8000000000000001E-2</v>
      </c>
      <c r="G45" s="1">
        <v>0.30771999999999999</v>
      </c>
      <c r="H45" s="7">
        <v>6.5299999999999997E-2</v>
      </c>
      <c r="P45" s="7"/>
    </row>
    <row r="46" spans="1:28" x14ac:dyDescent="0.25">
      <c r="A46" s="1" t="s">
        <v>124</v>
      </c>
      <c r="B46" s="1">
        <v>7.2055999999999996</v>
      </c>
      <c r="C46" s="1">
        <v>0.24449879999999999</v>
      </c>
      <c r="D46" s="1">
        <v>2.2118470000000001E-2</v>
      </c>
      <c r="E46" s="1">
        <v>0.79800000000000004</v>
      </c>
      <c r="F46" s="1">
        <v>3.3000000000000002E-2</v>
      </c>
      <c r="G46" s="1">
        <v>-3.4401000000000001E-2</v>
      </c>
      <c r="H46" s="7">
        <v>5.7000000000000002E-2</v>
      </c>
      <c r="P46" s="7"/>
    </row>
    <row r="47" spans="1:28" x14ac:dyDescent="0.25">
      <c r="A47" s="1" t="s">
        <v>125</v>
      </c>
      <c r="B47" s="1">
        <v>5.5038</v>
      </c>
      <c r="C47" s="1">
        <v>0.19960079999999999</v>
      </c>
      <c r="D47" s="1">
        <v>3.4262809999999998E-2</v>
      </c>
      <c r="E47" s="1">
        <v>0.78900000000000003</v>
      </c>
      <c r="F47" s="1">
        <v>3.9E-2</v>
      </c>
      <c r="G47" s="1">
        <v>2.8048E-2</v>
      </c>
      <c r="H47" s="7">
        <v>3.9E-2</v>
      </c>
      <c r="P47" s="7"/>
    </row>
    <row r="48" spans="1:28" x14ac:dyDescent="0.25">
      <c r="A48" s="1" t="s">
        <v>126</v>
      </c>
      <c r="B48" s="1">
        <v>5.8441999999999998</v>
      </c>
      <c r="C48" s="1">
        <v>0.6688963</v>
      </c>
      <c r="D48" s="1">
        <v>2.41608E-2</v>
      </c>
      <c r="E48" s="1">
        <v>0.78100000000000003</v>
      </c>
      <c r="F48" s="1">
        <v>1.4E-2</v>
      </c>
      <c r="G48" s="1">
        <v>0.37963000000000002</v>
      </c>
      <c r="H48" s="7">
        <v>1.89</v>
      </c>
      <c r="P48" s="7"/>
    </row>
    <row r="49" spans="1:28" x14ac:dyDescent="0.25">
      <c r="A49" s="1" t="s">
        <v>127</v>
      </c>
      <c r="B49" s="1">
        <v>4.9352</v>
      </c>
      <c r="C49" s="1">
        <v>0.83333330000000005</v>
      </c>
      <c r="D49" s="1">
        <v>4.5833329999999999E-2</v>
      </c>
      <c r="E49" s="1">
        <v>0.79900000000000004</v>
      </c>
      <c r="F49" s="1">
        <v>2.4E-2</v>
      </c>
      <c r="G49" s="1">
        <v>0.37103000000000003</v>
      </c>
      <c r="H49" s="7">
        <v>0.43</v>
      </c>
      <c r="P49" s="7"/>
    </row>
    <row r="50" spans="1:28" x14ac:dyDescent="0.25">
      <c r="A50" s="1" t="s">
        <v>127</v>
      </c>
      <c r="B50" s="1">
        <v>9.7583000000000002</v>
      </c>
      <c r="C50" s="1">
        <v>0.5973716</v>
      </c>
      <c r="D50" s="1">
        <v>1.8199489999999999E-2</v>
      </c>
      <c r="E50" s="1">
        <v>0.79400000000000004</v>
      </c>
      <c r="F50" s="1">
        <v>1.2999999999999999E-2</v>
      </c>
      <c r="G50" s="1">
        <v>0.43395</v>
      </c>
      <c r="H50" s="7">
        <v>1.31</v>
      </c>
      <c r="P50" s="7"/>
    </row>
    <row r="51" spans="1:28" x14ac:dyDescent="0.25">
      <c r="A51" s="1" t="s">
        <v>128</v>
      </c>
      <c r="B51" s="1">
        <v>6.8651999999999997</v>
      </c>
      <c r="C51" s="1">
        <v>0.39840639999999999</v>
      </c>
      <c r="D51" s="1">
        <v>3.4920079999999999E-2</v>
      </c>
      <c r="E51" s="1">
        <v>0.84899999999999998</v>
      </c>
      <c r="F51" s="1">
        <v>0.04</v>
      </c>
      <c r="G51" s="1">
        <v>0.39022000000000001</v>
      </c>
      <c r="H51" s="7">
        <v>0.06</v>
      </c>
      <c r="P51" s="7"/>
    </row>
    <row r="52" spans="1:28" x14ac:dyDescent="0.25">
      <c r="A52" s="1" t="s">
        <v>129</v>
      </c>
      <c r="B52" s="1">
        <v>2.7018</v>
      </c>
      <c r="C52" s="1">
        <v>1.0917030000000001</v>
      </c>
      <c r="D52" s="1">
        <v>9.0577980000000002E-2</v>
      </c>
      <c r="E52" s="1">
        <v>0.78400000000000003</v>
      </c>
      <c r="F52" s="1">
        <v>1.7999999999999999E-2</v>
      </c>
      <c r="G52" s="1">
        <v>0.43807000000000001</v>
      </c>
      <c r="H52" s="7">
        <v>3.77</v>
      </c>
      <c r="P52" s="7"/>
    </row>
    <row r="53" spans="1:28" x14ac:dyDescent="0.25">
      <c r="A53" s="1" t="s">
        <v>130</v>
      </c>
      <c r="B53" s="1">
        <v>7.5458999999999996</v>
      </c>
      <c r="C53" s="1">
        <v>0.36900369999999999</v>
      </c>
      <c r="D53" s="1">
        <v>2.995602E-2</v>
      </c>
      <c r="E53" s="1">
        <v>0.82599999999999996</v>
      </c>
      <c r="F53" s="1">
        <v>4.2000000000000003E-2</v>
      </c>
      <c r="G53" s="1">
        <v>-0.12189999999999999</v>
      </c>
      <c r="H53" s="7">
        <v>2.58E-2</v>
      </c>
      <c r="P53" s="7"/>
    </row>
    <row r="54" spans="1:28" x14ac:dyDescent="0.25">
      <c r="A54" s="1" t="s">
        <v>131</v>
      </c>
      <c r="B54" s="1">
        <v>1.3613999999999999</v>
      </c>
      <c r="C54" s="1">
        <v>0.7042254</v>
      </c>
      <c r="D54" s="1">
        <v>0.1239833</v>
      </c>
      <c r="E54" s="1">
        <v>0.77800000000000002</v>
      </c>
      <c r="F54" s="1">
        <v>8.8999999999999996E-2</v>
      </c>
      <c r="G54" s="1">
        <v>0.16117000000000001</v>
      </c>
      <c r="H54" s="7">
        <v>5.6000000000000001E-2</v>
      </c>
      <c r="P54" s="7"/>
    </row>
    <row r="55" spans="1:28" x14ac:dyDescent="0.25">
      <c r="A55" s="1" t="s">
        <v>132</v>
      </c>
      <c r="B55" s="1">
        <v>1.93</v>
      </c>
      <c r="C55" s="1">
        <v>0.39525690000000002</v>
      </c>
      <c r="D55" s="1">
        <v>7.6551729999999998E-2</v>
      </c>
      <c r="E55" s="1">
        <v>0.76</v>
      </c>
      <c r="F55" s="1">
        <v>0.13</v>
      </c>
      <c r="G55" s="1">
        <v>0.20738999999999999</v>
      </c>
      <c r="H55" s="7">
        <v>1.5299999999999999E-2</v>
      </c>
      <c r="P55" s="7"/>
    </row>
    <row r="56" spans="1:28" x14ac:dyDescent="0.25">
      <c r="A56" s="1" t="s">
        <v>132</v>
      </c>
      <c r="B56" s="1">
        <v>1.5896999999999999</v>
      </c>
      <c r="C56" s="1">
        <v>0.47846889999999997</v>
      </c>
      <c r="D56" s="1">
        <v>0.1121769</v>
      </c>
      <c r="E56" s="1">
        <v>0.83</v>
      </c>
      <c r="F56" s="1">
        <v>0.13</v>
      </c>
      <c r="G56" s="1">
        <v>0.59724999999999995</v>
      </c>
      <c r="H56" s="7">
        <v>4.8000000000000001E-2</v>
      </c>
      <c r="P56" s="7"/>
    </row>
    <row r="57" spans="1:28" x14ac:dyDescent="0.25">
      <c r="A57" s="1" t="s">
        <v>133</v>
      </c>
      <c r="B57" s="1">
        <v>6.8642000000000003</v>
      </c>
      <c r="C57" s="1">
        <v>0.46728969999999997</v>
      </c>
      <c r="D57" s="1">
        <v>4.1488339999999999E-2</v>
      </c>
      <c r="E57" s="1">
        <v>0.83</v>
      </c>
      <c r="F57" s="1">
        <v>4.9000000000000002E-2</v>
      </c>
      <c r="G57" s="1">
        <v>0.25407000000000002</v>
      </c>
      <c r="H57" s="7">
        <v>4.3799999999999999E-2</v>
      </c>
      <c r="P57" s="7"/>
    </row>
    <row r="58" spans="1:28" x14ac:dyDescent="0.25">
      <c r="A58" s="1" t="s">
        <v>134</v>
      </c>
      <c r="B58" s="1">
        <v>2.1913</v>
      </c>
      <c r="C58" s="1">
        <v>0.48780489999999999</v>
      </c>
      <c r="D58" s="1">
        <v>0.10945870000000001</v>
      </c>
      <c r="E58" s="1">
        <v>0.75800000000000001</v>
      </c>
      <c r="F58" s="1">
        <v>7.4999999999999997E-2</v>
      </c>
      <c r="G58" s="1">
        <v>0.47375</v>
      </c>
      <c r="H58" s="7">
        <v>7.9000000000000001E-2</v>
      </c>
      <c r="P58" s="7"/>
    </row>
    <row r="59" spans="1:28" ht="16.5" thickBot="1" x14ac:dyDescent="0.3">
      <c r="A59" s="2" t="s">
        <v>135</v>
      </c>
      <c r="B59" s="2">
        <v>5.8071999999999999</v>
      </c>
      <c r="C59" s="2">
        <v>2.941176</v>
      </c>
      <c r="D59" s="2">
        <v>0.2422145</v>
      </c>
      <c r="E59" s="2">
        <v>0.80400000000000005</v>
      </c>
      <c r="F59" s="2">
        <v>3.1E-2</v>
      </c>
      <c r="G59" s="2">
        <v>0.13924</v>
      </c>
      <c r="H59" s="8">
        <v>1.32</v>
      </c>
      <c r="I59" s="2"/>
      <c r="J59" s="2"/>
      <c r="K59" s="2"/>
      <c r="L59" s="2"/>
      <c r="M59" s="2"/>
      <c r="N59" s="2"/>
      <c r="O59" s="2"/>
      <c r="P59" s="7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x14ac:dyDescent="0.25">
      <c r="A60" s="1" t="s">
        <v>136</v>
      </c>
      <c r="B60" s="1">
        <v>1.5527</v>
      </c>
      <c r="C60" s="1">
        <v>1.0695190000000001</v>
      </c>
      <c r="D60" s="1">
        <v>7.2063829999999995E-2</v>
      </c>
      <c r="E60" s="1">
        <v>0.80400000000000005</v>
      </c>
      <c r="F60" s="1">
        <v>2.1999999999999999E-2</v>
      </c>
      <c r="G60" s="1">
        <v>5.4240999999999998E-2</v>
      </c>
      <c r="H60" s="7">
        <v>0.88</v>
      </c>
      <c r="O60" s="1" t="s">
        <v>44</v>
      </c>
      <c r="P60" s="7"/>
      <c r="Q60" s="1" t="s">
        <v>43</v>
      </c>
    </row>
    <row r="61" spans="1:28" x14ac:dyDescent="0.25">
      <c r="A61" s="1" t="s">
        <v>137</v>
      </c>
      <c r="B61" s="1">
        <v>2.8931</v>
      </c>
      <c r="C61" s="1">
        <v>0.49019610000000002</v>
      </c>
      <c r="D61" s="1">
        <v>2.8835059999999999E-2</v>
      </c>
      <c r="E61" s="1">
        <v>0.78</v>
      </c>
      <c r="F61" s="1">
        <v>5.2999999999999999E-2</v>
      </c>
      <c r="G61" s="1">
        <v>0.40322000000000002</v>
      </c>
      <c r="H61" s="7">
        <v>0.1129</v>
      </c>
      <c r="O61" s="1" t="s">
        <v>42</v>
      </c>
      <c r="P61" s="7">
        <v>16</v>
      </c>
      <c r="Q61" s="1">
        <f>2*47.9</f>
        <v>95.8</v>
      </c>
    </row>
    <row r="62" spans="1:28" x14ac:dyDescent="0.25">
      <c r="A62" s="1" t="s">
        <v>137</v>
      </c>
      <c r="B62" s="1">
        <v>1</v>
      </c>
      <c r="C62" s="1">
        <v>0.20703930000000001</v>
      </c>
      <c r="D62" s="1">
        <v>1.3716890000000001E-2</v>
      </c>
      <c r="E62" s="1">
        <v>0.80400000000000005</v>
      </c>
      <c r="F62" s="1">
        <v>6.2E-2</v>
      </c>
      <c r="G62" s="1">
        <v>7.9187000000000007E-3</v>
      </c>
      <c r="H62" s="7">
        <v>0.22700000000000001</v>
      </c>
      <c r="O62" s="1" t="s">
        <v>40</v>
      </c>
      <c r="P62" s="7">
        <v>0.80700000000000005</v>
      </c>
    </row>
    <row r="63" spans="1:28" x14ac:dyDescent="0.25">
      <c r="A63" s="1" t="s">
        <v>138</v>
      </c>
      <c r="B63" s="1">
        <v>5.1054000000000004</v>
      </c>
      <c r="C63" s="1">
        <v>0.625</v>
      </c>
      <c r="D63" s="1">
        <v>0.1171875</v>
      </c>
      <c r="E63" s="1">
        <v>0.86399999999999999</v>
      </c>
      <c r="F63" s="1">
        <v>4.4999999999999998E-2</v>
      </c>
      <c r="G63" s="1">
        <v>7.3730000000000004E-2</v>
      </c>
      <c r="H63" s="7">
        <v>0.26500000000000001</v>
      </c>
      <c r="O63" s="1" t="s">
        <v>39</v>
      </c>
      <c r="P63" s="7">
        <v>0.85</v>
      </c>
    </row>
    <row r="64" spans="1:28" x14ac:dyDescent="0.25">
      <c r="A64" s="1" t="s">
        <v>138</v>
      </c>
      <c r="B64" s="1">
        <v>3.8561000000000001</v>
      </c>
      <c r="C64" s="1">
        <v>1.440922</v>
      </c>
      <c r="D64" s="1">
        <v>7.4745240000000004E-2</v>
      </c>
      <c r="E64" s="1">
        <v>0.79400000000000004</v>
      </c>
      <c r="F64" s="1">
        <v>2.5000000000000001E-2</v>
      </c>
      <c r="G64" s="1">
        <v>0.29882999999999998</v>
      </c>
      <c r="H64" s="7">
        <v>2.06</v>
      </c>
      <c r="O64" s="1" t="s">
        <v>37</v>
      </c>
      <c r="P64" s="7">
        <v>14</v>
      </c>
    </row>
    <row r="65" spans="1:28" x14ac:dyDescent="0.25">
      <c r="A65" s="1" t="s">
        <v>139</v>
      </c>
      <c r="B65" s="1">
        <v>4.6528999999999998</v>
      </c>
      <c r="C65" s="1">
        <v>0.74074070000000003</v>
      </c>
      <c r="D65" s="1">
        <v>4.9382719999999998E-2</v>
      </c>
      <c r="E65" s="1">
        <v>0.80400000000000005</v>
      </c>
      <c r="F65" s="1">
        <v>4.2000000000000003E-2</v>
      </c>
      <c r="G65" s="1">
        <v>0.28722999999999999</v>
      </c>
      <c r="H65" s="7">
        <v>0.80300000000000005</v>
      </c>
      <c r="P65" s="7"/>
    </row>
    <row r="66" spans="1:28" x14ac:dyDescent="0.25">
      <c r="A66" s="1" t="s">
        <v>140</v>
      </c>
      <c r="B66" s="1">
        <v>6.8071999999999999</v>
      </c>
      <c r="C66" s="1">
        <v>3.0487799999999998</v>
      </c>
      <c r="D66" s="1">
        <v>0.26955679999999999</v>
      </c>
      <c r="E66" s="1">
        <v>0.80800000000000005</v>
      </c>
      <c r="F66" s="1">
        <v>2.1999999999999999E-2</v>
      </c>
      <c r="G66" s="1">
        <v>0.18121999999999999</v>
      </c>
      <c r="H66" s="7">
        <v>1.38</v>
      </c>
      <c r="P66" s="7"/>
    </row>
    <row r="67" spans="1:28" x14ac:dyDescent="0.25">
      <c r="A67" s="1" t="s">
        <v>141</v>
      </c>
      <c r="B67" s="1">
        <v>1.8509</v>
      </c>
      <c r="C67" s="1">
        <v>2.4691360000000002</v>
      </c>
      <c r="D67" s="1">
        <v>0.1219326</v>
      </c>
      <c r="E67" s="1">
        <v>0.78900000000000003</v>
      </c>
      <c r="F67" s="1">
        <v>4.1000000000000002E-2</v>
      </c>
      <c r="G67" s="1">
        <v>0.70982999999999996</v>
      </c>
      <c r="H67" s="7">
        <v>1.8</v>
      </c>
      <c r="P67" s="7"/>
    </row>
    <row r="68" spans="1:28" x14ac:dyDescent="0.25">
      <c r="A68" s="1" t="s">
        <v>141</v>
      </c>
      <c r="B68" s="1">
        <v>5.7861000000000002</v>
      </c>
      <c r="C68" s="1">
        <v>1.1441650000000001</v>
      </c>
      <c r="D68" s="1">
        <v>7.7237669999999994E-2</v>
      </c>
      <c r="E68" s="1">
        <v>0.81499999999999995</v>
      </c>
      <c r="F68" s="1">
        <v>3.9E-2</v>
      </c>
      <c r="G68" s="1">
        <v>8.7966000000000003E-2</v>
      </c>
      <c r="H68" s="7">
        <v>0.14399999999999999</v>
      </c>
      <c r="P68" s="7"/>
    </row>
    <row r="69" spans="1:28" x14ac:dyDescent="0.25">
      <c r="A69" s="1" t="s">
        <v>142</v>
      </c>
      <c r="B69" s="1">
        <v>1.8509</v>
      </c>
      <c r="C69" s="1">
        <v>1.5948960000000001</v>
      </c>
      <c r="D69" s="1">
        <v>0.1602527</v>
      </c>
      <c r="E69" s="1">
        <v>0.81499999999999995</v>
      </c>
      <c r="F69" s="1">
        <v>7.6999999999999999E-2</v>
      </c>
      <c r="G69" s="1">
        <v>0.28683999999999998</v>
      </c>
      <c r="H69" s="7">
        <v>0.26</v>
      </c>
      <c r="P69" s="7"/>
    </row>
    <row r="70" spans="1:28" x14ac:dyDescent="0.25">
      <c r="A70" s="1" t="s">
        <v>142</v>
      </c>
      <c r="B70" s="1">
        <v>5.1634000000000002</v>
      </c>
      <c r="C70" s="1">
        <v>1.246883</v>
      </c>
      <c r="D70" s="1">
        <v>0.15080750000000001</v>
      </c>
      <c r="E70" s="1">
        <v>0.81200000000000006</v>
      </c>
      <c r="F70" s="1">
        <v>0.08</v>
      </c>
      <c r="G70" s="1">
        <v>0.56904999999999994</v>
      </c>
      <c r="H70" s="7">
        <v>6.4199999999999993E-2</v>
      </c>
      <c r="P70" s="7"/>
    </row>
    <row r="71" spans="1:28" x14ac:dyDescent="0.25">
      <c r="A71" s="1" t="s">
        <v>143</v>
      </c>
      <c r="B71" s="1">
        <v>3.3824999999999998</v>
      </c>
      <c r="C71" s="1">
        <v>0.94876660000000002</v>
      </c>
      <c r="D71" s="1">
        <v>7.3812959999999997E-2</v>
      </c>
      <c r="E71" s="1">
        <v>0.79400000000000004</v>
      </c>
      <c r="F71" s="1">
        <v>4.5999999999999999E-2</v>
      </c>
      <c r="G71" s="1">
        <v>0.78134000000000003</v>
      </c>
      <c r="H71" s="7">
        <v>0.47</v>
      </c>
      <c r="P71" s="7"/>
    </row>
    <row r="72" spans="1:28" x14ac:dyDescent="0.25">
      <c r="A72" s="1" t="s">
        <v>144</v>
      </c>
      <c r="B72" s="1">
        <v>2.5316000000000001</v>
      </c>
      <c r="C72" s="1">
        <v>1.968504</v>
      </c>
      <c r="D72" s="1">
        <v>0.1007502</v>
      </c>
      <c r="E72" s="1">
        <v>0.78200000000000003</v>
      </c>
      <c r="F72" s="1">
        <v>5.5E-2</v>
      </c>
      <c r="G72" s="1">
        <v>0.40100999999999998</v>
      </c>
      <c r="H72" s="7">
        <v>0.502</v>
      </c>
      <c r="P72" s="7"/>
    </row>
    <row r="73" spans="1:28" ht="16.5" thickBot="1" x14ac:dyDescent="0.3">
      <c r="A73" s="2" t="s">
        <v>144</v>
      </c>
      <c r="B73" s="2">
        <v>3.5737999999999999</v>
      </c>
      <c r="C73" s="2">
        <v>2.5641029999999998</v>
      </c>
      <c r="D73" s="2">
        <v>0.1512163</v>
      </c>
      <c r="E73" s="2">
        <v>0.80300000000000005</v>
      </c>
      <c r="F73" s="2">
        <v>4.4999999999999998E-2</v>
      </c>
      <c r="G73" s="2">
        <v>0.34705000000000003</v>
      </c>
      <c r="H73" s="8">
        <v>0.20799999999999999</v>
      </c>
      <c r="I73" s="2"/>
      <c r="J73" s="2"/>
      <c r="K73" s="2"/>
      <c r="L73" s="2"/>
      <c r="M73" s="2"/>
      <c r="N73" s="2"/>
      <c r="O73" s="2"/>
      <c r="P73" s="7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spans="1:28" x14ac:dyDescent="0.25">
      <c r="A74" s="1" t="s">
        <v>145</v>
      </c>
      <c r="B74" s="1">
        <v>1.6807000000000001</v>
      </c>
      <c r="C74" s="1">
        <v>3.8461539999999999</v>
      </c>
      <c r="D74" s="1">
        <v>2.0710060000000001</v>
      </c>
      <c r="E74" s="1">
        <v>1.03</v>
      </c>
      <c r="F74" s="1">
        <v>0.39</v>
      </c>
      <c r="G74" s="1">
        <v>0.59699999999999998</v>
      </c>
      <c r="H74" s="7">
        <v>3.2000000000000001E-2</v>
      </c>
      <c r="I74" s="1" t="s">
        <v>0</v>
      </c>
      <c r="J74" s="1" t="s">
        <v>0</v>
      </c>
      <c r="O74" s="1" t="s">
        <v>44</v>
      </c>
      <c r="P74" s="7"/>
      <c r="Q74" s="1" t="s">
        <v>43</v>
      </c>
    </row>
    <row r="75" spans="1:28" x14ac:dyDescent="0.25">
      <c r="A75" s="1" t="s">
        <v>146</v>
      </c>
      <c r="B75" s="1">
        <v>2.2704</v>
      </c>
      <c r="C75" s="1">
        <v>6.0240960000000001</v>
      </c>
      <c r="D75" s="1">
        <v>1.487879</v>
      </c>
      <c r="E75" s="1">
        <v>0.85</v>
      </c>
      <c r="F75" s="1">
        <v>0.11</v>
      </c>
      <c r="G75" s="1">
        <v>0.76803999999999994</v>
      </c>
      <c r="H75" s="7">
        <v>0.47</v>
      </c>
      <c r="O75" s="1" t="s">
        <v>42</v>
      </c>
      <c r="P75" s="7" t="s">
        <v>55</v>
      </c>
    </row>
    <row r="76" spans="1:28" x14ac:dyDescent="0.25">
      <c r="A76" s="1" t="s">
        <v>146</v>
      </c>
      <c r="B76" s="1">
        <v>3.0632000000000001</v>
      </c>
      <c r="C76" s="1">
        <v>4.3103449999999999</v>
      </c>
      <c r="D76" s="1">
        <v>0.6502675</v>
      </c>
      <c r="E76" s="1">
        <v>0.82</v>
      </c>
      <c r="F76" s="1">
        <v>0.13</v>
      </c>
      <c r="G76" s="1">
        <v>0.73490999999999995</v>
      </c>
      <c r="H76" s="7">
        <v>3.61E-2</v>
      </c>
      <c r="O76" s="1" t="s">
        <v>40</v>
      </c>
      <c r="P76" s="7"/>
    </row>
    <row r="77" spans="1:28" x14ac:dyDescent="0.25">
      <c r="A77" s="1" t="s">
        <v>147</v>
      </c>
      <c r="B77" s="1">
        <v>3.8931</v>
      </c>
      <c r="C77" s="1">
        <v>12.738849999999999</v>
      </c>
      <c r="D77" s="1">
        <v>0.76270839999999995</v>
      </c>
      <c r="E77" s="1">
        <v>0.79</v>
      </c>
      <c r="F77" s="1">
        <v>4.3999999999999997E-2</v>
      </c>
      <c r="G77" s="1">
        <v>0.38971</v>
      </c>
      <c r="H77" s="7">
        <v>1.7789999999999999</v>
      </c>
      <c r="O77" s="1" t="s">
        <v>39</v>
      </c>
      <c r="P77" s="7"/>
    </row>
    <row r="78" spans="1:28" x14ac:dyDescent="0.25">
      <c r="A78" s="1" t="s">
        <v>147</v>
      </c>
      <c r="B78" s="1">
        <v>4.5948000000000002</v>
      </c>
      <c r="C78" s="1">
        <v>13.227510000000001</v>
      </c>
      <c r="D78" s="1">
        <v>1.067299</v>
      </c>
      <c r="E78" s="1">
        <v>0.79900000000000004</v>
      </c>
      <c r="F78" s="1">
        <v>7.6999999999999999E-2</v>
      </c>
      <c r="G78" s="1">
        <v>0.50121000000000004</v>
      </c>
      <c r="H78" s="7">
        <v>0.73</v>
      </c>
      <c r="O78" s="1" t="s">
        <v>37</v>
      </c>
      <c r="P78" s="7">
        <v>12</v>
      </c>
    </row>
    <row r="79" spans="1:28" x14ac:dyDescent="0.25">
      <c r="A79" s="1" t="s">
        <v>148</v>
      </c>
      <c r="B79" s="1">
        <v>3.802</v>
      </c>
      <c r="C79" s="1">
        <v>8.6956520000000008</v>
      </c>
      <c r="D79" s="1">
        <v>1.1342159999999999</v>
      </c>
      <c r="E79" s="1">
        <v>0.83799999999999997</v>
      </c>
      <c r="F79" s="1">
        <v>8.3000000000000004E-2</v>
      </c>
      <c r="G79" s="1">
        <v>0.63127999999999995</v>
      </c>
      <c r="H79" s="7">
        <v>1.05</v>
      </c>
      <c r="P79" s="7"/>
    </row>
    <row r="80" spans="1:28" x14ac:dyDescent="0.25">
      <c r="A80" s="1" t="s">
        <v>148</v>
      </c>
      <c r="B80" s="1">
        <v>5.2755999999999998</v>
      </c>
      <c r="C80" s="1">
        <v>7.5187970000000002</v>
      </c>
      <c r="D80" s="1">
        <v>0.73492000000000002</v>
      </c>
      <c r="E80" s="1">
        <v>0.82799999999999996</v>
      </c>
      <c r="F80" s="1">
        <v>7.9000000000000001E-2</v>
      </c>
      <c r="G80" s="1">
        <v>0.68489</v>
      </c>
      <c r="H80" s="7">
        <v>0.26100000000000001</v>
      </c>
      <c r="P80" s="7"/>
    </row>
    <row r="81" spans="1:28" x14ac:dyDescent="0.25">
      <c r="A81" s="1" t="s">
        <v>149</v>
      </c>
      <c r="B81" s="1">
        <v>4.1424000000000003</v>
      </c>
      <c r="C81" s="1">
        <v>12.97017</v>
      </c>
      <c r="D81" s="1">
        <v>1.2785120000000001</v>
      </c>
      <c r="E81" s="1">
        <v>0.85</v>
      </c>
      <c r="F81" s="1">
        <v>0.1</v>
      </c>
      <c r="G81" s="1">
        <v>0.70452000000000004</v>
      </c>
      <c r="H81" s="7">
        <v>0.75700000000000001</v>
      </c>
      <c r="P81" s="7"/>
    </row>
    <row r="82" spans="1:28" x14ac:dyDescent="0.25">
      <c r="A82" s="1" t="s">
        <v>149</v>
      </c>
      <c r="B82" s="1">
        <v>3.9140999999999999</v>
      </c>
      <c r="C82" s="1">
        <v>9.1743120000000005</v>
      </c>
      <c r="D82" s="1">
        <v>0.84167999999999998</v>
      </c>
      <c r="E82" s="1">
        <v>0.78700000000000003</v>
      </c>
      <c r="F82" s="1">
        <v>8.6999999999999994E-2</v>
      </c>
      <c r="G82" s="1">
        <v>-1.03E-2</v>
      </c>
      <c r="H82" s="7">
        <v>0.24</v>
      </c>
      <c r="P82" s="7"/>
    </row>
    <row r="83" spans="1:28" x14ac:dyDescent="0.25">
      <c r="A83" s="1" t="s">
        <v>150</v>
      </c>
      <c r="B83" s="1">
        <v>8.5670000000000002</v>
      </c>
      <c r="C83" s="1">
        <v>11.08647</v>
      </c>
      <c r="D83" s="1">
        <v>1.0693159999999999</v>
      </c>
      <c r="E83" s="1">
        <v>0.85499999999999998</v>
      </c>
      <c r="F83" s="1">
        <v>8.1000000000000003E-2</v>
      </c>
      <c r="G83" s="1">
        <v>0.56593000000000004</v>
      </c>
      <c r="H83" s="7">
        <v>0.29599999999999999</v>
      </c>
      <c r="P83" s="7"/>
    </row>
    <row r="84" spans="1:28" x14ac:dyDescent="0.25">
      <c r="A84" s="1" t="s">
        <v>151</v>
      </c>
      <c r="B84" s="1">
        <v>2.0421999999999998</v>
      </c>
      <c r="C84" s="1">
        <v>3.8610039999999999</v>
      </c>
      <c r="D84" s="1">
        <v>0.44722050000000002</v>
      </c>
      <c r="E84" s="1">
        <v>0.87</v>
      </c>
      <c r="F84" s="1">
        <v>0.1</v>
      </c>
      <c r="G84" s="1">
        <v>0.61475000000000002</v>
      </c>
      <c r="H84" s="7">
        <v>0.94</v>
      </c>
      <c r="P84" s="7"/>
    </row>
    <row r="85" spans="1:28" x14ac:dyDescent="0.25">
      <c r="A85" s="1" t="s">
        <v>151</v>
      </c>
      <c r="B85" s="1">
        <v>6.6950000000000003</v>
      </c>
      <c r="C85" s="1">
        <v>2.4752480000000001</v>
      </c>
      <c r="D85" s="1">
        <v>0.1592981</v>
      </c>
      <c r="E85" s="1">
        <v>0.79300000000000004</v>
      </c>
      <c r="F85" s="1">
        <v>4.2999999999999997E-2</v>
      </c>
      <c r="G85" s="1">
        <v>0.33587</v>
      </c>
      <c r="H85" s="7">
        <v>0.33</v>
      </c>
      <c r="P85" s="7"/>
    </row>
    <row r="86" spans="1:28" x14ac:dyDescent="0.25">
      <c r="A86" s="1" t="s">
        <v>152</v>
      </c>
      <c r="B86" s="1">
        <v>5.5948000000000002</v>
      </c>
      <c r="C86" s="1">
        <v>4.5662099999999999</v>
      </c>
      <c r="D86" s="1">
        <v>0.87571149999999998</v>
      </c>
      <c r="E86" s="1">
        <v>0.76</v>
      </c>
      <c r="F86" s="1">
        <v>0.13</v>
      </c>
      <c r="G86" s="1">
        <v>0.82230000000000003</v>
      </c>
      <c r="H86" s="7">
        <v>0.123</v>
      </c>
      <c r="P86" s="7"/>
    </row>
    <row r="87" spans="1:28" ht="16.5" thickBot="1" x14ac:dyDescent="0.3">
      <c r="A87" s="2" t="s">
        <v>153</v>
      </c>
      <c r="B87" s="2">
        <v>1.5316000000000001</v>
      </c>
      <c r="C87" s="2">
        <v>2.6315789999999999</v>
      </c>
      <c r="D87" s="2">
        <v>1.454294</v>
      </c>
      <c r="E87" s="2">
        <v>0.95</v>
      </c>
      <c r="F87" s="2">
        <v>0.39</v>
      </c>
      <c r="G87" s="2">
        <v>0.59257000000000004</v>
      </c>
      <c r="H87" s="8">
        <v>0.17</v>
      </c>
      <c r="I87" s="2" t="s">
        <v>0</v>
      </c>
      <c r="J87" s="2" t="s">
        <v>0</v>
      </c>
      <c r="K87" s="2"/>
      <c r="L87" s="2"/>
      <c r="M87" s="2"/>
      <c r="N87" s="2"/>
      <c r="O87" s="2"/>
      <c r="P87" s="7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spans="1:28" x14ac:dyDescent="0.25">
      <c r="A88" s="1" t="s">
        <v>154</v>
      </c>
      <c r="B88" s="1">
        <v>2.9510999999999998</v>
      </c>
      <c r="C88" s="1">
        <v>2.8735629999999999</v>
      </c>
      <c r="D88" s="1">
        <v>0.32203730000000003</v>
      </c>
      <c r="E88" s="1">
        <v>0.76600000000000001</v>
      </c>
      <c r="F88" s="1">
        <v>0.03</v>
      </c>
      <c r="G88" s="1">
        <v>0.21404000000000001</v>
      </c>
      <c r="H88" s="7">
        <v>4.12</v>
      </c>
      <c r="O88" s="1" t="s">
        <v>44</v>
      </c>
      <c r="P88" s="7"/>
      <c r="Q88" s="1" t="s">
        <v>43</v>
      </c>
    </row>
    <row r="89" spans="1:28" x14ac:dyDescent="0.25">
      <c r="A89" s="1" t="s">
        <v>154</v>
      </c>
      <c r="B89" s="1">
        <v>4.4246999999999996</v>
      </c>
      <c r="C89" s="1">
        <v>4.653327</v>
      </c>
      <c r="D89" s="1">
        <v>0.19704640000000001</v>
      </c>
      <c r="E89" s="1">
        <v>0.81499999999999995</v>
      </c>
      <c r="F89" s="1">
        <v>0.03</v>
      </c>
      <c r="G89" s="1">
        <v>0.47450999999999999</v>
      </c>
      <c r="H89" s="7">
        <v>1.19</v>
      </c>
      <c r="O89" s="1" t="s">
        <v>42</v>
      </c>
      <c r="P89" s="7">
        <v>17.100000000000001</v>
      </c>
      <c r="Q89" s="1">
        <f>2*13.2</f>
        <v>26.4</v>
      </c>
    </row>
    <row r="90" spans="1:28" x14ac:dyDescent="0.25">
      <c r="A90" s="1" t="s">
        <v>155</v>
      </c>
      <c r="B90" s="1">
        <v>8.4878999999999998</v>
      </c>
      <c r="C90" s="1">
        <v>5.1948049999999997</v>
      </c>
      <c r="D90" s="1">
        <v>0.25096980000000002</v>
      </c>
      <c r="E90" s="1">
        <v>0.79</v>
      </c>
      <c r="F90" s="1">
        <v>2.1999999999999999E-2</v>
      </c>
      <c r="G90" s="1">
        <v>0.39522000000000002</v>
      </c>
      <c r="H90" s="7">
        <v>1.52</v>
      </c>
      <c r="O90" s="1" t="s">
        <v>40</v>
      </c>
      <c r="P90" s="7">
        <v>0.78439999999999999</v>
      </c>
    </row>
    <row r="91" spans="1:28" x14ac:dyDescent="0.25">
      <c r="A91" s="1" t="s">
        <v>156</v>
      </c>
      <c r="B91" s="1">
        <v>7.8863000000000003</v>
      </c>
      <c r="C91" s="1">
        <v>7.5930140000000002</v>
      </c>
      <c r="D91" s="1">
        <v>0.40357710000000002</v>
      </c>
      <c r="E91" s="1">
        <v>0.78600000000000003</v>
      </c>
      <c r="F91" s="1">
        <v>2.8000000000000001E-2</v>
      </c>
      <c r="G91" s="1">
        <v>0.19627</v>
      </c>
      <c r="H91" s="7">
        <v>1.37</v>
      </c>
      <c r="O91" s="1" t="s">
        <v>39</v>
      </c>
      <c r="P91" s="7">
        <v>2.6</v>
      </c>
    </row>
    <row r="92" spans="1:28" x14ac:dyDescent="0.25">
      <c r="A92" s="1" t="s">
        <v>157</v>
      </c>
      <c r="B92" s="1">
        <v>3.2915000000000001</v>
      </c>
      <c r="C92" s="1">
        <v>3.6101079999999999</v>
      </c>
      <c r="D92" s="1">
        <v>0.28672340000000002</v>
      </c>
      <c r="E92" s="1">
        <v>0.80200000000000005</v>
      </c>
      <c r="F92" s="1">
        <v>2.7E-2</v>
      </c>
      <c r="G92" s="1">
        <v>0.41171000000000002</v>
      </c>
      <c r="H92" s="7">
        <v>7.73</v>
      </c>
      <c r="O92" s="1" t="s">
        <v>37</v>
      </c>
      <c r="P92" s="7">
        <v>18</v>
      </c>
    </row>
    <row r="93" spans="1:28" x14ac:dyDescent="0.25">
      <c r="A93" s="1" t="s">
        <v>157</v>
      </c>
      <c r="B93" s="1">
        <v>4.5948000000000002</v>
      </c>
      <c r="C93" s="1">
        <v>5.0761419999999999</v>
      </c>
      <c r="D93" s="1">
        <v>0.4638099</v>
      </c>
      <c r="E93" s="1">
        <v>0.79800000000000004</v>
      </c>
      <c r="F93" s="1">
        <v>2.1999999999999999E-2</v>
      </c>
      <c r="G93" s="1">
        <v>0.50012000000000001</v>
      </c>
      <c r="H93" s="7">
        <v>3.68</v>
      </c>
      <c r="P93" s="7"/>
    </row>
    <row r="94" spans="1:28" x14ac:dyDescent="0.25">
      <c r="A94" s="1" t="s">
        <v>158</v>
      </c>
      <c r="B94" s="1">
        <v>4.3125</v>
      </c>
      <c r="C94" s="1">
        <v>6.3694269999999999</v>
      </c>
      <c r="D94" s="1">
        <v>0.44626559999999998</v>
      </c>
      <c r="E94" s="1">
        <v>0.75700000000000001</v>
      </c>
      <c r="F94" s="1">
        <v>2.5000000000000001E-2</v>
      </c>
      <c r="G94" s="1">
        <v>0.41194999999999998</v>
      </c>
      <c r="H94" s="7">
        <v>11.5</v>
      </c>
      <c r="P94" s="7"/>
    </row>
    <row r="95" spans="1:28" x14ac:dyDescent="0.25">
      <c r="A95" s="1" t="s">
        <v>158</v>
      </c>
      <c r="B95" s="1">
        <v>4.7649999999999997</v>
      </c>
      <c r="C95" s="1">
        <v>5.4347830000000004</v>
      </c>
      <c r="D95" s="1">
        <v>0.85656900000000002</v>
      </c>
      <c r="E95" s="1">
        <v>0.74399999999999999</v>
      </c>
      <c r="F95" s="1">
        <v>3.7999999999999999E-2</v>
      </c>
      <c r="G95" s="1">
        <v>0.39318999999999998</v>
      </c>
      <c r="H95" s="7">
        <v>1.99</v>
      </c>
      <c r="P95" s="7"/>
    </row>
    <row r="96" spans="1:28" x14ac:dyDescent="0.25">
      <c r="A96" s="1" t="s">
        <v>159</v>
      </c>
      <c r="B96" s="1">
        <v>2.4405999999999999</v>
      </c>
      <c r="C96" s="1">
        <v>3.8022809999999998</v>
      </c>
      <c r="D96" s="1">
        <v>0.37589089999999997</v>
      </c>
      <c r="E96" s="1">
        <v>0.76400000000000001</v>
      </c>
      <c r="F96" s="1">
        <v>3.5000000000000003E-2</v>
      </c>
      <c r="G96" s="1">
        <v>0.28550999999999999</v>
      </c>
      <c r="H96" s="7">
        <v>8.6</v>
      </c>
      <c r="P96" s="7"/>
    </row>
    <row r="97" spans="1:28" x14ac:dyDescent="0.25">
      <c r="A97" s="1" t="s">
        <v>159</v>
      </c>
      <c r="B97" s="1">
        <v>5.2755999999999998</v>
      </c>
      <c r="C97" s="1">
        <v>3.7878790000000002</v>
      </c>
      <c r="D97" s="1">
        <v>0.41609269999999998</v>
      </c>
      <c r="E97" s="1">
        <v>0.752</v>
      </c>
      <c r="F97" s="1">
        <v>1.7000000000000001E-2</v>
      </c>
      <c r="G97" s="1">
        <v>-2.5526E-2</v>
      </c>
      <c r="H97" s="7">
        <v>3.25</v>
      </c>
      <c r="P97" s="7"/>
    </row>
    <row r="98" spans="1:28" x14ac:dyDescent="0.25">
      <c r="A98" s="1" t="s">
        <v>160</v>
      </c>
      <c r="B98" s="1">
        <v>2.8931</v>
      </c>
      <c r="C98" s="1">
        <v>1.7301040000000001</v>
      </c>
      <c r="D98" s="1">
        <v>0.1167371</v>
      </c>
      <c r="E98" s="1">
        <v>0.80900000000000005</v>
      </c>
      <c r="F98" s="1">
        <v>5.1999999999999998E-2</v>
      </c>
      <c r="G98" s="1">
        <v>0.10693999999999999</v>
      </c>
      <c r="H98" s="7">
        <v>1.55</v>
      </c>
      <c r="P98" s="7"/>
    </row>
    <row r="99" spans="1:28" x14ac:dyDescent="0.25">
      <c r="A99" s="1" t="s">
        <v>160</v>
      </c>
      <c r="B99" s="1">
        <v>4.9352</v>
      </c>
      <c r="C99" s="1">
        <v>1.1001099999999999</v>
      </c>
      <c r="D99" s="1">
        <v>7.9875970000000004E-2</v>
      </c>
      <c r="E99" s="1">
        <v>0.75600000000000001</v>
      </c>
      <c r="F99" s="1">
        <v>0.04</v>
      </c>
      <c r="G99" s="1">
        <v>0.49569000000000002</v>
      </c>
      <c r="H99" s="7">
        <v>0.221</v>
      </c>
      <c r="P99" s="7"/>
    </row>
    <row r="100" spans="1:28" x14ac:dyDescent="0.25">
      <c r="A100" s="1" t="s">
        <v>161</v>
      </c>
      <c r="B100" s="1">
        <v>2.7229000000000001</v>
      </c>
      <c r="C100" s="1">
        <v>5.8479530000000004</v>
      </c>
      <c r="D100" s="1">
        <v>0.51297839999999995</v>
      </c>
      <c r="E100" s="1">
        <v>0.72599999999999998</v>
      </c>
      <c r="F100" s="1">
        <v>4.9000000000000002E-2</v>
      </c>
      <c r="G100" s="1">
        <v>0.41908000000000001</v>
      </c>
      <c r="H100" s="7">
        <v>9.9</v>
      </c>
      <c r="P100" s="7"/>
    </row>
    <row r="101" spans="1:28" x14ac:dyDescent="0.25">
      <c r="A101" s="1" t="s">
        <v>161</v>
      </c>
      <c r="B101" s="1">
        <v>6.9774000000000003</v>
      </c>
      <c r="C101" s="1">
        <v>10.493180000000001</v>
      </c>
      <c r="D101" s="1">
        <v>0.95792929999999998</v>
      </c>
      <c r="E101" s="1">
        <v>0.751</v>
      </c>
      <c r="F101" s="1">
        <v>2.3E-2</v>
      </c>
      <c r="G101" s="1">
        <v>0.33638000000000001</v>
      </c>
      <c r="H101" s="7">
        <v>4.32</v>
      </c>
      <c r="P101" s="7"/>
    </row>
    <row r="102" spans="1:28" x14ac:dyDescent="0.25">
      <c r="A102" s="1" t="s">
        <v>162</v>
      </c>
      <c r="B102" s="1">
        <v>2.3824999999999998</v>
      </c>
      <c r="C102" s="1">
        <v>5.8139529999999997</v>
      </c>
      <c r="D102" s="1">
        <v>0.94645749999999995</v>
      </c>
      <c r="E102" s="1">
        <v>0.76400000000000001</v>
      </c>
      <c r="F102" s="1">
        <v>3.5999999999999997E-2</v>
      </c>
      <c r="G102" s="1">
        <v>-2.9062000000000001E-2</v>
      </c>
      <c r="H102" s="7">
        <v>8.4</v>
      </c>
      <c r="P102" s="7"/>
    </row>
    <row r="103" spans="1:28" x14ac:dyDescent="0.25">
      <c r="A103" s="1" t="s">
        <v>162</v>
      </c>
      <c r="B103" s="1">
        <v>5.1634000000000002</v>
      </c>
      <c r="C103" s="1">
        <v>9.469697</v>
      </c>
      <c r="D103" s="1">
        <v>0.57392100000000001</v>
      </c>
      <c r="E103" s="1">
        <v>0.78700000000000003</v>
      </c>
      <c r="F103" s="1">
        <v>3.3000000000000002E-2</v>
      </c>
      <c r="G103" s="1">
        <v>0.24771000000000001</v>
      </c>
      <c r="H103" s="7">
        <v>2.25</v>
      </c>
      <c r="P103" s="7"/>
    </row>
    <row r="104" spans="1:28" x14ac:dyDescent="0.25">
      <c r="A104" s="1" t="s">
        <v>163</v>
      </c>
      <c r="B104" s="1">
        <v>3.2915000000000001</v>
      </c>
      <c r="C104" s="1">
        <v>6.25</v>
      </c>
      <c r="D104" s="1">
        <v>0.6640625</v>
      </c>
      <c r="E104" s="1">
        <v>0.75600000000000001</v>
      </c>
      <c r="F104" s="1">
        <v>3.1E-2</v>
      </c>
      <c r="G104" s="1">
        <v>7.3044999999999999E-2</v>
      </c>
      <c r="H104" s="7">
        <v>7.4</v>
      </c>
      <c r="P104" s="7"/>
    </row>
    <row r="105" spans="1:28" ht="16.5" thickBot="1" x14ac:dyDescent="0.3">
      <c r="A105" s="2" t="s">
        <v>163</v>
      </c>
      <c r="B105" s="2">
        <v>5.1054000000000004</v>
      </c>
      <c r="C105" s="2">
        <v>4.8309179999999996</v>
      </c>
      <c r="D105" s="2">
        <v>0.23337769999999999</v>
      </c>
      <c r="E105" s="2">
        <v>0.77400000000000002</v>
      </c>
      <c r="F105" s="2">
        <v>3.6999999999999998E-2</v>
      </c>
      <c r="G105" s="2">
        <v>0.32044</v>
      </c>
      <c r="H105" s="8">
        <v>1.53</v>
      </c>
      <c r="I105" s="2"/>
      <c r="J105" s="2"/>
      <c r="K105" s="2"/>
      <c r="L105" s="2"/>
      <c r="M105" s="2"/>
      <c r="N105" s="2"/>
      <c r="O105" s="2"/>
      <c r="P105" s="7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 spans="1:28" x14ac:dyDescent="0.25">
      <c r="A106" s="1" t="s">
        <v>164</v>
      </c>
      <c r="B106" s="1">
        <v>4.0263</v>
      </c>
      <c r="C106" s="1">
        <v>6.3694269999999999</v>
      </c>
      <c r="D106" s="1">
        <v>1.0953790000000001</v>
      </c>
      <c r="E106" s="1">
        <v>0.8</v>
      </c>
      <c r="F106" s="1">
        <v>0.16</v>
      </c>
      <c r="G106" s="1">
        <v>0.47988999999999998</v>
      </c>
      <c r="H106" s="7">
        <v>0.39</v>
      </c>
      <c r="O106" s="1" t="s">
        <v>44</v>
      </c>
      <c r="P106" s="7"/>
      <c r="Q106" s="1" t="s">
        <v>43</v>
      </c>
    </row>
    <row r="107" spans="1:28" x14ac:dyDescent="0.25">
      <c r="A107" s="1" t="s">
        <v>165</v>
      </c>
      <c r="B107" s="1">
        <v>5.2545000000000002</v>
      </c>
      <c r="C107" s="1">
        <v>10.76426</v>
      </c>
      <c r="D107" s="1">
        <v>0.7994985</v>
      </c>
      <c r="E107" s="1">
        <v>0.77300000000000002</v>
      </c>
      <c r="F107" s="1">
        <v>5.2999999999999999E-2</v>
      </c>
      <c r="G107" s="1">
        <v>0.66742999999999997</v>
      </c>
      <c r="H107" s="7">
        <v>0.93</v>
      </c>
      <c r="O107" s="1" t="s">
        <v>42</v>
      </c>
      <c r="P107" s="7">
        <v>5.2</v>
      </c>
      <c r="Q107" s="1">
        <v>27.8</v>
      </c>
    </row>
    <row r="108" spans="1:28" x14ac:dyDescent="0.25">
      <c r="A108" s="1" t="s">
        <v>165</v>
      </c>
      <c r="B108" s="1">
        <v>4.7649999999999997</v>
      </c>
      <c r="C108" s="1">
        <v>8.6956520000000008</v>
      </c>
      <c r="D108" s="1">
        <v>1.0586009999999999</v>
      </c>
      <c r="E108" s="1">
        <v>0.78</v>
      </c>
      <c r="F108" s="1">
        <v>0.13</v>
      </c>
      <c r="G108" s="1">
        <v>0.77517999999999998</v>
      </c>
      <c r="H108" s="7">
        <v>0.184</v>
      </c>
      <c r="O108" s="1" t="s">
        <v>40</v>
      </c>
      <c r="P108" s="7">
        <v>0.78900000000000003</v>
      </c>
    </row>
    <row r="109" spans="1:28" x14ac:dyDescent="0.25">
      <c r="A109" s="1" t="s">
        <v>166</v>
      </c>
      <c r="B109" s="1">
        <v>7.0354000000000001</v>
      </c>
      <c r="C109" s="1">
        <v>11.337870000000001</v>
      </c>
      <c r="D109" s="1">
        <v>0.87412140000000005</v>
      </c>
      <c r="E109" s="1">
        <v>0.73299999999999998</v>
      </c>
      <c r="F109" s="1">
        <v>5.7000000000000002E-2</v>
      </c>
      <c r="G109" s="1">
        <v>0.45860000000000001</v>
      </c>
      <c r="H109" s="7">
        <v>0.35099999999999998</v>
      </c>
      <c r="O109" s="1" t="s">
        <v>39</v>
      </c>
      <c r="P109" s="7">
        <v>0.77</v>
      </c>
    </row>
    <row r="110" spans="1:28" x14ac:dyDescent="0.25">
      <c r="A110" s="1" t="s">
        <v>167</v>
      </c>
      <c r="B110" s="1">
        <v>1.1913</v>
      </c>
      <c r="C110" s="1">
        <v>8.1300810000000006</v>
      </c>
      <c r="D110" s="1">
        <v>2.5117319999999999</v>
      </c>
      <c r="E110" s="1">
        <v>0.82</v>
      </c>
      <c r="F110" s="1">
        <v>0.12</v>
      </c>
      <c r="G110" s="1">
        <v>0.32902999999999999</v>
      </c>
      <c r="H110" s="7">
        <v>1.57</v>
      </c>
      <c r="O110" s="1" t="s">
        <v>37</v>
      </c>
      <c r="P110" s="7">
        <v>16</v>
      </c>
    </row>
    <row r="111" spans="1:28" x14ac:dyDescent="0.25">
      <c r="A111" s="1" t="s">
        <v>167</v>
      </c>
      <c r="B111" s="1">
        <v>6.1844999999999999</v>
      </c>
      <c r="C111" s="1">
        <v>0.67114090000000004</v>
      </c>
      <c r="D111" s="1">
        <v>4.9547319999999999E-2</v>
      </c>
      <c r="E111" s="1">
        <v>0.78600000000000003</v>
      </c>
      <c r="F111" s="1">
        <v>2.1000000000000001E-2</v>
      </c>
      <c r="G111" s="1">
        <v>0.35589999999999999</v>
      </c>
      <c r="H111" s="7">
        <v>0.193</v>
      </c>
      <c r="P111" s="7"/>
    </row>
    <row r="112" spans="1:28" x14ac:dyDescent="0.25">
      <c r="A112" s="1" t="s">
        <v>168</v>
      </c>
      <c r="B112" s="1">
        <v>7.8863000000000003</v>
      </c>
      <c r="C112" s="1">
        <v>3.6764709999999998</v>
      </c>
      <c r="D112" s="1">
        <v>0.54065739999999995</v>
      </c>
      <c r="E112" s="1">
        <v>0.94</v>
      </c>
      <c r="F112" s="1">
        <v>0.21</v>
      </c>
      <c r="G112" s="1">
        <v>0.92703999999999998</v>
      </c>
      <c r="H112" s="7">
        <v>3.8699999999999998E-2</v>
      </c>
      <c r="I112" s="1" t="s">
        <v>0</v>
      </c>
      <c r="J112" s="1" t="s">
        <v>0</v>
      </c>
      <c r="P112" s="7"/>
    </row>
    <row r="113" spans="1:28" x14ac:dyDescent="0.25">
      <c r="A113" s="1" t="s">
        <v>169</v>
      </c>
      <c r="B113" s="1">
        <v>2.4396</v>
      </c>
      <c r="C113" s="1">
        <v>6.9444439999999998</v>
      </c>
      <c r="D113" s="1">
        <v>1.6396599999999999</v>
      </c>
      <c r="E113" s="1">
        <v>0.79</v>
      </c>
      <c r="F113" s="1">
        <v>0.11</v>
      </c>
      <c r="G113" s="1">
        <v>0.73989000000000005</v>
      </c>
      <c r="H113" s="7">
        <v>0.62</v>
      </c>
      <c r="P113" s="7"/>
    </row>
    <row r="114" spans="1:28" x14ac:dyDescent="0.25">
      <c r="A114" s="1" t="s">
        <v>169</v>
      </c>
      <c r="B114" s="1">
        <v>5.6158999999999999</v>
      </c>
      <c r="C114" s="1">
        <v>8.1300810000000006</v>
      </c>
      <c r="D114" s="1">
        <v>1.388063</v>
      </c>
      <c r="E114" s="1">
        <v>0.84</v>
      </c>
      <c r="F114" s="1">
        <v>0.15</v>
      </c>
      <c r="G114" s="1">
        <v>0.65078999999999998</v>
      </c>
      <c r="H114" s="7">
        <v>8.3000000000000004E-2</v>
      </c>
      <c r="P114" s="7"/>
    </row>
    <row r="115" spans="1:28" x14ac:dyDescent="0.25">
      <c r="A115" s="1" t="s">
        <v>170</v>
      </c>
      <c r="B115" s="1">
        <v>2.6107</v>
      </c>
      <c r="C115" s="1">
        <v>14.492749999999999</v>
      </c>
      <c r="D115" s="1">
        <v>2.3104390000000001</v>
      </c>
      <c r="E115" s="1">
        <v>0.78600000000000003</v>
      </c>
      <c r="F115" s="1">
        <v>7.9000000000000001E-2</v>
      </c>
      <c r="G115" s="1">
        <v>-9.8895000000000007E-3</v>
      </c>
      <c r="H115" s="7">
        <v>0.52</v>
      </c>
      <c r="P115" s="7"/>
    </row>
    <row r="116" spans="1:28" x14ac:dyDescent="0.25">
      <c r="A116" s="1" t="s">
        <v>170</v>
      </c>
      <c r="B116" s="1">
        <v>5.4457000000000004</v>
      </c>
      <c r="C116" s="1">
        <v>11.764709999999999</v>
      </c>
      <c r="D116" s="1">
        <v>1.6609</v>
      </c>
      <c r="E116" s="1">
        <v>0.77</v>
      </c>
      <c r="F116" s="1">
        <v>0.12</v>
      </c>
      <c r="G116" s="1">
        <v>0.80332000000000003</v>
      </c>
      <c r="H116" s="7">
        <v>0.192</v>
      </c>
      <c r="P116" s="7"/>
    </row>
    <row r="117" spans="1:28" x14ac:dyDescent="0.25">
      <c r="A117" s="1" t="s">
        <v>171</v>
      </c>
      <c r="B117" s="1">
        <v>3.802</v>
      </c>
      <c r="C117" s="1">
        <v>10.752689999999999</v>
      </c>
      <c r="D117" s="1">
        <v>1.1562030000000001</v>
      </c>
      <c r="E117" s="1">
        <v>0.78</v>
      </c>
      <c r="F117" s="1">
        <v>0.1</v>
      </c>
      <c r="G117" s="1">
        <v>0.70286000000000004</v>
      </c>
      <c r="H117" s="7">
        <v>0.82</v>
      </c>
      <c r="P117" s="7"/>
    </row>
    <row r="118" spans="1:28" x14ac:dyDescent="0.25">
      <c r="A118" s="1" t="s">
        <v>171</v>
      </c>
      <c r="B118" s="1">
        <v>4.2545000000000002</v>
      </c>
      <c r="C118" s="1">
        <v>12.78772</v>
      </c>
      <c r="D118" s="1">
        <v>1.553496</v>
      </c>
      <c r="E118" s="1">
        <v>0.83</v>
      </c>
      <c r="F118" s="1">
        <v>0.13</v>
      </c>
      <c r="G118" s="1">
        <v>0.76673000000000002</v>
      </c>
      <c r="H118" s="7">
        <v>0.223</v>
      </c>
      <c r="P118" s="7"/>
    </row>
    <row r="119" spans="1:28" x14ac:dyDescent="0.25">
      <c r="A119" s="1" t="s">
        <v>172</v>
      </c>
      <c r="B119" s="1">
        <v>2.7229000000000001</v>
      </c>
      <c r="C119" s="1">
        <v>7.5757580000000004</v>
      </c>
      <c r="D119" s="1">
        <v>1.549587</v>
      </c>
      <c r="E119" s="1">
        <v>0.74099999999999999</v>
      </c>
      <c r="F119" s="1">
        <v>8.5000000000000006E-2</v>
      </c>
      <c r="G119" s="1">
        <v>0.31688</v>
      </c>
      <c r="H119" s="7">
        <v>1.05</v>
      </c>
      <c r="P119" s="7"/>
    </row>
    <row r="120" spans="1:28" x14ac:dyDescent="0.25">
      <c r="A120" s="1" t="s">
        <v>172</v>
      </c>
      <c r="B120" s="1">
        <v>5.5038</v>
      </c>
      <c r="C120" s="1">
        <v>7.9365079999999999</v>
      </c>
      <c r="D120" s="1">
        <v>1.007811</v>
      </c>
      <c r="E120" s="1">
        <v>0.89</v>
      </c>
      <c r="F120" s="1">
        <v>0.13</v>
      </c>
      <c r="G120" s="1">
        <v>0.27907999999999999</v>
      </c>
      <c r="H120" s="7">
        <v>0.156</v>
      </c>
      <c r="P120" s="7"/>
    </row>
    <row r="121" spans="1:28" x14ac:dyDescent="0.25">
      <c r="A121" s="1" t="s">
        <v>173</v>
      </c>
      <c r="B121" s="1">
        <v>1.7018</v>
      </c>
      <c r="C121" s="1">
        <v>8.3333329999999997</v>
      </c>
      <c r="D121" s="1">
        <v>1.1805559999999999</v>
      </c>
      <c r="E121" s="1">
        <v>0.81699999999999995</v>
      </c>
      <c r="F121" s="1">
        <v>9.6000000000000002E-2</v>
      </c>
      <c r="G121" s="1">
        <v>0.42624000000000001</v>
      </c>
      <c r="H121" s="7">
        <v>1.1299999999999999</v>
      </c>
      <c r="P121" s="7"/>
    </row>
    <row r="122" spans="1:28" ht="16.5" thickBot="1" x14ac:dyDescent="0.3">
      <c r="A122" s="2" t="s">
        <v>173</v>
      </c>
      <c r="B122" s="2">
        <v>6.8651999999999997</v>
      </c>
      <c r="C122" s="2">
        <v>8.6956520000000008</v>
      </c>
      <c r="D122" s="2">
        <v>0.75614369999999997</v>
      </c>
      <c r="E122" s="2">
        <v>0.84299999999999997</v>
      </c>
      <c r="F122" s="2">
        <v>8.6999999999999994E-2</v>
      </c>
      <c r="G122" s="2">
        <v>0.15082999999999999</v>
      </c>
      <c r="H122" s="8">
        <v>0.19700000000000001</v>
      </c>
      <c r="I122" s="2"/>
      <c r="J122" s="2"/>
      <c r="K122" s="2"/>
      <c r="L122" s="2"/>
      <c r="M122" s="2"/>
      <c r="N122" s="2"/>
      <c r="O122" s="2"/>
      <c r="P122" s="7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</row>
    <row r="123" spans="1:28" x14ac:dyDescent="0.25">
      <c r="A123" s="1" t="s">
        <v>174</v>
      </c>
      <c r="B123" s="1">
        <v>7.3757999999999999</v>
      </c>
      <c r="C123" s="1">
        <v>50</v>
      </c>
      <c r="D123" s="1">
        <v>4.25</v>
      </c>
      <c r="E123" s="1">
        <v>0.70299999999999996</v>
      </c>
      <c r="F123" s="1">
        <v>5.1999999999999998E-2</v>
      </c>
      <c r="G123" s="1">
        <v>0.27714</v>
      </c>
      <c r="H123" s="7">
        <v>3.69</v>
      </c>
      <c r="O123" s="1" t="s">
        <v>44</v>
      </c>
      <c r="P123" s="7"/>
      <c r="Q123" s="1" t="s">
        <v>43</v>
      </c>
    </row>
    <row r="124" spans="1:28" x14ac:dyDescent="0.25">
      <c r="A124" s="1" t="s">
        <v>174</v>
      </c>
      <c r="B124" s="1">
        <v>6.8071999999999999</v>
      </c>
      <c r="C124" s="1">
        <v>31.948879999999999</v>
      </c>
      <c r="D124" s="1">
        <v>3.4704860000000002</v>
      </c>
      <c r="E124" s="1">
        <v>0.82299999999999995</v>
      </c>
      <c r="F124" s="1">
        <v>6.5000000000000002E-2</v>
      </c>
      <c r="G124" s="1">
        <v>0.32049</v>
      </c>
      <c r="H124" s="7">
        <v>1.1299999999999999</v>
      </c>
      <c r="O124" s="1" t="s">
        <v>42</v>
      </c>
      <c r="P124" s="7">
        <v>19.61</v>
      </c>
      <c r="Q124" s="7">
        <f>2*4.62</f>
        <v>9.24</v>
      </c>
    </row>
    <row r="125" spans="1:28" x14ac:dyDescent="0.25">
      <c r="A125" s="1" t="s">
        <v>175</v>
      </c>
      <c r="B125" s="1">
        <v>6.5248999999999997</v>
      </c>
      <c r="C125" s="1">
        <v>44.843049999999998</v>
      </c>
      <c r="D125" s="1">
        <v>9.4512260000000001</v>
      </c>
      <c r="E125" s="1">
        <v>0.76800000000000002</v>
      </c>
      <c r="F125" s="1">
        <v>5.5E-2</v>
      </c>
      <c r="G125" s="1">
        <v>0.27204</v>
      </c>
      <c r="H125" s="7">
        <v>3.58</v>
      </c>
      <c r="O125" s="1" t="s">
        <v>40</v>
      </c>
      <c r="P125" s="7">
        <v>0.86399999999999999</v>
      </c>
    </row>
    <row r="126" spans="1:28" x14ac:dyDescent="0.25">
      <c r="A126" s="1" t="s">
        <v>175</v>
      </c>
      <c r="B126" s="1">
        <v>8.6791999999999998</v>
      </c>
      <c r="C126" s="1">
        <v>53.191490000000002</v>
      </c>
      <c r="D126" s="1">
        <v>4.809869</v>
      </c>
      <c r="E126" s="1">
        <v>0.70899999999999996</v>
      </c>
      <c r="F126" s="1">
        <v>7.4999999999999997E-2</v>
      </c>
      <c r="G126" s="1">
        <v>0.83284999999999998</v>
      </c>
      <c r="H126" s="7">
        <v>1.42</v>
      </c>
      <c r="O126" s="1" t="s">
        <v>39</v>
      </c>
      <c r="P126" s="7">
        <v>1</v>
      </c>
    </row>
    <row r="127" spans="1:28" x14ac:dyDescent="0.25">
      <c r="A127" s="1" t="s">
        <v>176</v>
      </c>
      <c r="B127" s="1">
        <v>6.5248999999999997</v>
      </c>
      <c r="C127" s="1">
        <v>51.546390000000002</v>
      </c>
      <c r="D127" s="1">
        <v>3.188437</v>
      </c>
      <c r="E127" s="1">
        <v>0.76100000000000001</v>
      </c>
      <c r="F127" s="1">
        <v>5.5E-2</v>
      </c>
      <c r="G127" s="1">
        <v>0.71984999999999999</v>
      </c>
      <c r="H127" s="7">
        <v>3.08</v>
      </c>
      <c r="O127" s="1" t="s">
        <v>37</v>
      </c>
      <c r="P127" s="7">
        <v>19</v>
      </c>
    </row>
    <row r="128" spans="1:28" x14ac:dyDescent="0.25">
      <c r="A128" s="1" t="s">
        <v>176</v>
      </c>
      <c r="B128" s="1">
        <v>9.3598999999999997</v>
      </c>
      <c r="C128" s="1">
        <v>44.44444</v>
      </c>
      <c r="D128" s="1">
        <v>2.9629629999999998</v>
      </c>
      <c r="E128" s="1">
        <v>0.80300000000000005</v>
      </c>
      <c r="F128" s="1">
        <v>7.9000000000000001E-2</v>
      </c>
      <c r="G128" s="1">
        <v>0.92056000000000004</v>
      </c>
      <c r="H128" s="7">
        <v>1.59</v>
      </c>
      <c r="P128" s="7"/>
    </row>
    <row r="129" spans="1:28" x14ac:dyDescent="0.25">
      <c r="A129" s="1" t="s">
        <v>177</v>
      </c>
      <c r="B129" s="1">
        <v>3.802</v>
      </c>
      <c r="C129" s="1">
        <v>43.859650000000002</v>
      </c>
      <c r="D129" s="1">
        <v>3.2702369999999998</v>
      </c>
      <c r="E129" s="1">
        <v>0.745</v>
      </c>
      <c r="F129" s="1">
        <v>5.1999999999999998E-2</v>
      </c>
      <c r="G129" s="1">
        <v>6.3821000000000003E-2</v>
      </c>
      <c r="H129" s="7">
        <v>2.85</v>
      </c>
      <c r="P129" s="7"/>
    </row>
    <row r="130" spans="1:28" x14ac:dyDescent="0.25">
      <c r="A130" s="1" t="s">
        <v>177</v>
      </c>
      <c r="B130" s="1">
        <v>7.9984000000000002</v>
      </c>
      <c r="C130" s="1">
        <v>33.78378</v>
      </c>
      <c r="D130" s="1">
        <v>3.1957629999999999</v>
      </c>
      <c r="E130" s="1">
        <v>0.82099999999999995</v>
      </c>
      <c r="F130" s="1">
        <v>0.08</v>
      </c>
      <c r="G130" s="1">
        <v>0.52173999999999998</v>
      </c>
      <c r="H130" s="7">
        <v>1.03</v>
      </c>
      <c r="P130" s="7"/>
    </row>
    <row r="131" spans="1:28" x14ac:dyDescent="0.25">
      <c r="A131" s="1" t="s">
        <v>178</v>
      </c>
      <c r="B131" s="1">
        <v>2.4405999999999999</v>
      </c>
      <c r="C131" s="1">
        <v>18.148820000000001</v>
      </c>
      <c r="D131" s="1">
        <v>2.6020989999999999</v>
      </c>
      <c r="E131" s="1">
        <v>0.75</v>
      </c>
      <c r="F131" s="1">
        <v>6.8000000000000005E-2</v>
      </c>
      <c r="G131" s="1">
        <v>0.24192</v>
      </c>
      <c r="H131" s="7">
        <v>1.41</v>
      </c>
      <c r="P131" s="7"/>
    </row>
    <row r="132" spans="1:28" x14ac:dyDescent="0.25">
      <c r="A132" s="1" t="s">
        <v>178</v>
      </c>
      <c r="B132" s="1">
        <v>7.8282999999999996</v>
      </c>
      <c r="C132" s="1">
        <v>31.055900000000001</v>
      </c>
      <c r="D132" s="1">
        <v>2.7005129999999999</v>
      </c>
      <c r="E132" s="1">
        <v>0.78900000000000003</v>
      </c>
      <c r="F132" s="1">
        <v>6.7000000000000004E-2</v>
      </c>
      <c r="G132" s="1">
        <v>0.57291999999999998</v>
      </c>
      <c r="H132" s="7">
        <v>0.78200000000000003</v>
      </c>
      <c r="P132" s="7"/>
    </row>
    <row r="133" spans="1:28" x14ac:dyDescent="0.25">
      <c r="A133" s="1" t="s">
        <v>179</v>
      </c>
      <c r="B133" s="1">
        <v>7.5449000000000002</v>
      </c>
      <c r="C133" s="1">
        <v>27.100269999999998</v>
      </c>
      <c r="D133" s="1">
        <v>3.2314690000000001</v>
      </c>
      <c r="E133" s="1">
        <v>0.78900000000000003</v>
      </c>
      <c r="F133" s="1">
        <v>4.2999999999999997E-2</v>
      </c>
      <c r="G133" s="1">
        <v>0.41222999999999999</v>
      </c>
      <c r="H133" s="7">
        <v>1.9039999999999999</v>
      </c>
      <c r="P133" s="7"/>
    </row>
    <row r="134" spans="1:28" x14ac:dyDescent="0.25">
      <c r="A134" s="1" t="s">
        <v>179</v>
      </c>
      <c r="B134" s="1">
        <v>6.9774000000000003</v>
      </c>
      <c r="C134" s="1">
        <v>21.598269999999999</v>
      </c>
      <c r="D134" s="1">
        <v>2.1458330000000001</v>
      </c>
      <c r="E134" s="1">
        <v>0.91</v>
      </c>
      <c r="F134" s="1">
        <v>0.1</v>
      </c>
      <c r="G134" s="1">
        <v>0.35437000000000002</v>
      </c>
      <c r="H134" s="7">
        <v>0.81699999999999995</v>
      </c>
      <c r="P134" s="7"/>
    </row>
    <row r="135" spans="1:28" x14ac:dyDescent="0.25">
      <c r="A135" s="1" t="s">
        <v>180</v>
      </c>
      <c r="B135" s="1">
        <v>6.6369999999999996</v>
      </c>
      <c r="C135" s="1">
        <v>32.78689</v>
      </c>
      <c r="D135" s="1">
        <v>3.8699270000000001</v>
      </c>
      <c r="E135" s="1">
        <v>0.751</v>
      </c>
      <c r="F135" s="1">
        <v>7.8E-2</v>
      </c>
      <c r="G135" s="1">
        <v>0.66276000000000002</v>
      </c>
      <c r="H135" s="7">
        <v>0.87</v>
      </c>
      <c r="P135" s="7"/>
    </row>
    <row r="136" spans="1:28" x14ac:dyDescent="0.25">
      <c r="A136" s="1" t="s">
        <v>180</v>
      </c>
      <c r="B136" s="1">
        <v>8.8492999999999995</v>
      </c>
      <c r="C136" s="1">
        <v>15.698589999999999</v>
      </c>
      <c r="D136" s="1">
        <v>1.626541</v>
      </c>
      <c r="E136" s="1">
        <v>0.80400000000000005</v>
      </c>
      <c r="F136" s="1">
        <v>7.1999999999999995E-2</v>
      </c>
      <c r="G136" s="1">
        <v>0.61495</v>
      </c>
      <c r="H136" s="7">
        <v>0.36</v>
      </c>
      <c r="P136" s="7"/>
    </row>
    <row r="137" spans="1:28" x14ac:dyDescent="0.25">
      <c r="A137" s="1" t="s">
        <v>181</v>
      </c>
      <c r="B137" s="1">
        <v>6.2965999999999998</v>
      </c>
      <c r="C137" s="1">
        <v>38.31418</v>
      </c>
      <c r="D137" s="1">
        <v>4.2571310000000002</v>
      </c>
      <c r="E137" s="1">
        <v>0.72499999999999998</v>
      </c>
      <c r="F137" s="1">
        <v>8.2000000000000003E-2</v>
      </c>
      <c r="G137" s="1">
        <v>0.56164999999999998</v>
      </c>
      <c r="H137" s="7">
        <v>1.208</v>
      </c>
      <c r="P137" s="7"/>
    </row>
    <row r="138" spans="1:28" x14ac:dyDescent="0.25">
      <c r="A138" s="1" t="s">
        <v>181</v>
      </c>
      <c r="B138" s="1">
        <v>9.1897000000000002</v>
      </c>
      <c r="C138" s="1">
        <v>20.366599999999998</v>
      </c>
      <c r="D138" s="1">
        <v>2.0325120000000001</v>
      </c>
      <c r="E138" s="1">
        <v>0.81499999999999995</v>
      </c>
      <c r="F138" s="1">
        <v>9.0999999999999998E-2</v>
      </c>
      <c r="G138" s="1">
        <v>0.70769000000000004</v>
      </c>
      <c r="H138" s="7">
        <v>0.61</v>
      </c>
      <c r="P138" s="7"/>
    </row>
    <row r="139" spans="1:28" x14ac:dyDescent="0.25">
      <c r="A139" s="1" t="s">
        <v>182</v>
      </c>
      <c r="B139" s="1">
        <v>4.8231000000000002</v>
      </c>
      <c r="C139" s="1">
        <v>23.310020000000002</v>
      </c>
      <c r="D139" s="1">
        <v>2.0647570000000002</v>
      </c>
      <c r="E139" s="1">
        <v>0.82</v>
      </c>
      <c r="F139" s="1">
        <v>0.11</v>
      </c>
      <c r="G139" s="1">
        <v>0.69728000000000001</v>
      </c>
      <c r="H139" s="7">
        <v>0.99</v>
      </c>
      <c r="P139" s="7"/>
    </row>
    <row r="140" spans="1:28" x14ac:dyDescent="0.25">
      <c r="A140" s="1" t="s">
        <v>182</v>
      </c>
      <c r="B140" s="1">
        <v>11.061999999999999</v>
      </c>
      <c r="C140" s="1">
        <v>14.1844</v>
      </c>
      <c r="D140" s="1">
        <v>1.3480209999999999</v>
      </c>
      <c r="E140" s="1">
        <v>0.8</v>
      </c>
      <c r="F140" s="1">
        <v>6.6000000000000003E-2</v>
      </c>
      <c r="G140" s="1">
        <v>0.27937000000000001</v>
      </c>
      <c r="H140" s="7">
        <v>0.67600000000000005</v>
      </c>
      <c r="P140" s="7"/>
    </row>
    <row r="141" spans="1:28" ht="16.5" thickBot="1" x14ac:dyDescent="0.3">
      <c r="A141" s="2" t="s">
        <v>183</v>
      </c>
      <c r="B141" s="2">
        <v>8.0564999999999998</v>
      </c>
      <c r="C141" s="2">
        <v>16.474460000000001</v>
      </c>
      <c r="D141" s="2">
        <v>1.1399140000000001</v>
      </c>
      <c r="E141" s="2">
        <v>0.85399999999999998</v>
      </c>
      <c r="F141" s="2">
        <v>7.0999999999999994E-2</v>
      </c>
      <c r="G141" s="2">
        <v>0.79903000000000002</v>
      </c>
      <c r="H141" s="8">
        <v>0.60099999999999998</v>
      </c>
      <c r="I141" s="2"/>
      <c r="J141" s="2"/>
      <c r="K141" s="2"/>
      <c r="L141" s="2"/>
      <c r="M141" s="2"/>
      <c r="N141" s="2"/>
      <c r="O141" s="2"/>
      <c r="P141" s="7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 spans="1:28" x14ac:dyDescent="0.25">
      <c r="A142" s="1" t="s">
        <v>184</v>
      </c>
      <c r="B142" s="1">
        <v>3.4615999999999998</v>
      </c>
      <c r="C142" s="1">
        <v>3.9215689999999999</v>
      </c>
      <c r="D142" s="1">
        <v>0.1845444</v>
      </c>
      <c r="E142" s="1">
        <v>0.77500000000000002</v>
      </c>
      <c r="F142" s="1">
        <v>3.2000000000000001E-2</v>
      </c>
      <c r="G142" s="1">
        <v>0.60245000000000004</v>
      </c>
      <c r="H142" s="7">
        <v>5.157</v>
      </c>
      <c r="O142" s="1" t="s">
        <v>44</v>
      </c>
      <c r="P142" s="7"/>
      <c r="Q142" s="1" t="s">
        <v>43</v>
      </c>
    </row>
    <row r="143" spans="1:28" x14ac:dyDescent="0.25">
      <c r="A143" s="1" t="s">
        <v>184</v>
      </c>
      <c r="B143" s="1">
        <v>5.4457000000000004</v>
      </c>
      <c r="C143" s="1">
        <v>3.8314180000000002</v>
      </c>
      <c r="D143" s="1">
        <v>0.1908369</v>
      </c>
      <c r="E143" s="1">
        <v>0.76900000000000002</v>
      </c>
      <c r="F143" s="1">
        <v>2.4E-2</v>
      </c>
      <c r="G143" s="1">
        <v>0.38700000000000001</v>
      </c>
      <c r="H143" s="7">
        <v>5.42</v>
      </c>
      <c r="O143" s="1" t="s">
        <v>42</v>
      </c>
      <c r="P143" s="7">
        <v>33.6</v>
      </c>
      <c r="Q143" s="1">
        <f>2*27.4</f>
        <v>54.8</v>
      </c>
    </row>
    <row r="144" spans="1:28" x14ac:dyDescent="0.25">
      <c r="A144" s="1" t="s">
        <v>185</v>
      </c>
      <c r="B144" s="1">
        <v>5.5038</v>
      </c>
      <c r="C144" s="1">
        <v>4.046945</v>
      </c>
      <c r="D144" s="1">
        <v>9.4991010000000001E-2</v>
      </c>
      <c r="E144" s="1">
        <v>0.78600000000000003</v>
      </c>
      <c r="F144" s="1">
        <v>1.9E-2</v>
      </c>
      <c r="G144" s="1">
        <v>0.44425999999999999</v>
      </c>
      <c r="H144" s="7">
        <v>12.27</v>
      </c>
      <c r="O144" s="1" t="s">
        <v>40</v>
      </c>
      <c r="P144" s="7">
        <v>0.79349999999999998</v>
      </c>
    </row>
    <row r="145" spans="1:28" x14ac:dyDescent="0.25">
      <c r="A145" s="1" t="s">
        <v>185</v>
      </c>
      <c r="B145" s="1">
        <v>4.0842999999999998</v>
      </c>
      <c r="C145" s="1">
        <v>3.8167939999999998</v>
      </c>
      <c r="D145" s="1">
        <v>0.2330866</v>
      </c>
      <c r="E145" s="1">
        <v>0.78500000000000003</v>
      </c>
      <c r="F145" s="1">
        <v>0.03</v>
      </c>
      <c r="G145" s="1">
        <v>-8.0061999999999998E-3</v>
      </c>
      <c r="H145" s="7">
        <v>7</v>
      </c>
      <c r="O145" s="1" t="s">
        <v>39</v>
      </c>
      <c r="P145" s="7">
        <v>1.7</v>
      </c>
    </row>
    <row r="146" spans="1:28" x14ac:dyDescent="0.25">
      <c r="A146" s="1" t="s">
        <v>186</v>
      </c>
      <c r="B146" s="1">
        <v>8.3968000000000007</v>
      </c>
      <c r="C146" s="1">
        <v>2.4937659999999999</v>
      </c>
      <c r="D146" s="1">
        <v>0.1119396</v>
      </c>
      <c r="E146" s="1">
        <v>0.79400000000000004</v>
      </c>
      <c r="F146" s="1">
        <v>2.5000000000000001E-2</v>
      </c>
      <c r="G146" s="1">
        <v>0.20905000000000001</v>
      </c>
      <c r="H146" s="7">
        <v>11.09</v>
      </c>
      <c r="O146" s="1" t="s">
        <v>37</v>
      </c>
      <c r="P146" s="7">
        <v>19</v>
      </c>
    </row>
    <row r="147" spans="1:28" x14ac:dyDescent="0.25">
      <c r="A147" s="1" t="s">
        <v>186</v>
      </c>
      <c r="B147" s="1">
        <v>8.5090000000000003</v>
      </c>
      <c r="C147" s="1">
        <v>3.484321</v>
      </c>
      <c r="D147" s="1">
        <v>0.14568590000000001</v>
      </c>
      <c r="E147" s="1">
        <v>0.78100000000000003</v>
      </c>
      <c r="F147" s="1">
        <v>3.5000000000000003E-2</v>
      </c>
      <c r="G147" s="1">
        <v>0.66851000000000005</v>
      </c>
      <c r="H147" s="7">
        <v>2.44</v>
      </c>
      <c r="P147" s="7"/>
    </row>
    <row r="148" spans="1:28" x14ac:dyDescent="0.25">
      <c r="A148" s="1" t="s">
        <v>187</v>
      </c>
      <c r="B148" s="1">
        <v>3.802</v>
      </c>
      <c r="C148" s="1">
        <v>0.72463770000000005</v>
      </c>
      <c r="D148" s="1">
        <v>9.9768960000000004E-2</v>
      </c>
      <c r="E148" s="1">
        <v>0.82399999999999995</v>
      </c>
      <c r="F148" s="1">
        <v>4.2000000000000003E-2</v>
      </c>
      <c r="G148" s="1">
        <v>9.8175999999999999E-2</v>
      </c>
      <c r="H148" s="7">
        <v>0.14599999999999999</v>
      </c>
      <c r="P148" s="7"/>
    </row>
    <row r="149" spans="1:28" x14ac:dyDescent="0.25">
      <c r="A149" s="1" t="s">
        <v>188</v>
      </c>
      <c r="B149" s="1">
        <v>7.2055999999999996</v>
      </c>
      <c r="C149" s="1">
        <v>1.893939</v>
      </c>
      <c r="D149" s="1">
        <v>7.1740129999999999E-2</v>
      </c>
      <c r="E149" s="1">
        <v>0.76800000000000002</v>
      </c>
      <c r="F149" s="1">
        <v>3.4000000000000002E-2</v>
      </c>
      <c r="G149" s="1">
        <v>0.65800999999999998</v>
      </c>
      <c r="H149" s="7">
        <v>9.09</v>
      </c>
      <c r="P149" s="7"/>
    </row>
    <row r="150" spans="1:28" x14ac:dyDescent="0.25">
      <c r="A150" s="1" t="s">
        <v>188</v>
      </c>
      <c r="B150" s="1">
        <v>9.0195000000000007</v>
      </c>
      <c r="C150" s="1">
        <v>2.824859</v>
      </c>
      <c r="D150" s="1">
        <v>0.21545529999999999</v>
      </c>
      <c r="E150" s="1">
        <v>0.754</v>
      </c>
      <c r="F150" s="1">
        <v>3.4000000000000002E-2</v>
      </c>
      <c r="G150" s="1">
        <v>0.39756000000000002</v>
      </c>
      <c r="H150" s="7">
        <v>3.77</v>
      </c>
      <c r="P150" s="7"/>
    </row>
    <row r="151" spans="1:28" x14ac:dyDescent="0.25">
      <c r="A151" s="1" t="s">
        <v>189</v>
      </c>
      <c r="B151" s="1">
        <v>5.673</v>
      </c>
      <c r="C151" s="1">
        <v>2.2026430000000001</v>
      </c>
      <c r="D151" s="1">
        <v>0.12129089999999999</v>
      </c>
      <c r="E151" s="1">
        <v>0.77400000000000002</v>
      </c>
      <c r="F151" s="1">
        <v>2.9000000000000001E-2</v>
      </c>
      <c r="G151" s="1">
        <v>0.62444999999999995</v>
      </c>
      <c r="H151" s="7">
        <v>3.3</v>
      </c>
      <c r="P151" s="7"/>
    </row>
    <row r="152" spans="1:28" x14ac:dyDescent="0.25">
      <c r="A152" s="1" t="s">
        <v>189</v>
      </c>
      <c r="B152" s="1">
        <v>5.7861000000000002</v>
      </c>
      <c r="C152" s="1">
        <v>3.4965030000000001</v>
      </c>
      <c r="D152" s="1">
        <v>0.2322852</v>
      </c>
      <c r="E152" s="1">
        <v>0.79100000000000004</v>
      </c>
      <c r="F152" s="1">
        <v>5.3999999999999999E-2</v>
      </c>
      <c r="G152" s="1">
        <v>0.30330000000000001</v>
      </c>
      <c r="H152" s="7">
        <v>3.08</v>
      </c>
      <c r="P152" s="7"/>
    </row>
    <row r="153" spans="1:28" x14ac:dyDescent="0.25">
      <c r="A153" s="1" t="s">
        <v>190</v>
      </c>
      <c r="B153" s="1">
        <v>3.5737999999999999</v>
      </c>
      <c r="C153" s="1">
        <v>1.398601</v>
      </c>
      <c r="D153" s="1">
        <v>0.1212773</v>
      </c>
      <c r="E153" s="1">
        <v>0.76900000000000002</v>
      </c>
      <c r="F153" s="1">
        <v>1.9E-2</v>
      </c>
      <c r="G153" s="1">
        <v>0.20909</v>
      </c>
      <c r="H153" s="7">
        <v>10.61</v>
      </c>
      <c r="P153" s="7"/>
    </row>
    <row r="154" spans="1:28" x14ac:dyDescent="0.25">
      <c r="A154" s="1" t="s">
        <v>190</v>
      </c>
      <c r="B154" s="1">
        <v>7.3177000000000003</v>
      </c>
      <c r="C154" s="1">
        <v>1.919386</v>
      </c>
      <c r="D154" s="1">
        <v>0.1105213</v>
      </c>
      <c r="E154" s="1">
        <v>0.77700000000000002</v>
      </c>
      <c r="F154" s="1">
        <v>1.4E-2</v>
      </c>
      <c r="G154" s="1">
        <v>-7.5538000000000005E-4</v>
      </c>
      <c r="H154" s="7">
        <v>9.57</v>
      </c>
      <c r="P154" s="7"/>
    </row>
    <row r="155" spans="1:28" x14ac:dyDescent="0.25">
      <c r="A155" s="1" t="s">
        <v>190</v>
      </c>
      <c r="B155" s="1">
        <v>5.1054000000000004</v>
      </c>
      <c r="C155" s="1">
        <v>3.6231879999999999</v>
      </c>
      <c r="D155" s="1">
        <v>0.19691239999999999</v>
      </c>
      <c r="E155" s="1">
        <v>0.76200000000000001</v>
      </c>
      <c r="F155" s="1">
        <v>3.4000000000000002E-2</v>
      </c>
      <c r="G155" s="1">
        <v>0.44649</v>
      </c>
      <c r="H155" s="7">
        <v>1.52</v>
      </c>
      <c r="P155" s="7"/>
    </row>
    <row r="156" spans="1:28" x14ac:dyDescent="0.25">
      <c r="A156" s="1" t="s">
        <v>191</v>
      </c>
      <c r="B156" s="1">
        <v>4.2545000000000002</v>
      </c>
      <c r="C156" s="1">
        <v>1.7889090000000001</v>
      </c>
      <c r="D156" s="1">
        <v>0.13120799999999999</v>
      </c>
      <c r="E156" s="1">
        <v>0.78300000000000003</v>
      </c>
      <c r="F156" s="1">
        <v>5.7000000000000002E-2</v>
      </c>
      <c r="G156" s="1">
        <v>0.67757000000000001</v>
      </c>
      <c r="H156" s="7">
        <v>8.33</v>
      </c>
      <c r="P156" s="7"/>
    </row>
    <row r="157" spans="1:28" x14ac:dyDescent="0.25">
      <c r="A157" s="1" t="s">
        <v>191</v>
      </c>
      <c r="B157" s="1">
        <v>5.9562999999999997</v>
      </c>
      <c r="C157" s="1">
        <v>2.680965</v>
      </c>
      <c r="D157" s="1">
        <v>0.22281480000000001</v>
      </c>
      <c r="E157" s="1">
        <v>0.8</v>
      </c>
      <c r="F157" s="1">
        <v>2.8000000000000001E-2</v>
      </c>
      <c r="G157" s="1">
        <v>4.7129999999999998E-2</v>
      </c>
      <c r="H157" s="7">
        <v>8.81</v>
      </c>
      <c r="P157" s="7"/>
    </row>
    <row r="158" spans="1:28" x14ac:dyDescent="0.25">
      <c r="A158" s="1" t="s">
        <v>191</v>
      </c>
      <c r="B158" s="1">
        <v>4.9352</v>
      </c>
      <c r="C158" s="1">
        <v>3.8167939999999998</v>
      </c>
      <c r="D158" s="1">
        <v>0.2330866</v>
      </c>
      <c r="E158" s="1">
        <v>0.77900000000000003</v>
      </c>
      <c r="F158" s="1">
        <v>0.03</v>
      </c>
      <c r="G158" s="1">
        <v>0.34648000000000001</v>
      </c>
      <c r="H158" s="7">
        <v>1.69</v>
      </c>
      <c r="P158" s="7"/>
    </row>
    <row r="159" spans="1:28" x14ac:dyDescent="0.25">
      <c r="A159" s="1" t="s">
        <v>192</v>
      </c>
      <c r="B159" s="1">
        <v>3.9722</v>
      </c>
      <c r="C159" s="1">
        <v>1.126126</v>
      </c>
      <c r="D159" s="1">
        <v>7.2285119999999994E-2</v>
      </c>
      <c r="E159" s="1">
        <v>0.84499999999999997</v>
      </c>
      <c r="F159" s="1">
        <v>5.0999999999999997E-2</v>
      </c>
      <c r="G159" s="1">
        <v>0.58969000000000005</v>
      </c>
      <c r="H159" s="7">
        <v>1.77</v>
      </c>
      <c r="P159" s="7"/>
    </row>
    <row r="160" spans="1:28" ht="16.5" thickBot="1" x14ac:dyDescent="0.3">
      <c r="A160" s="2" t="s">
        <v>192</v>
      </c>
      <c r="B160" s="2">
        <v>6.2965999999999998</v>
      </c>
      <c r="C160" s="2">
        <v>2.09205</v>
      </c>
      <c r="D160" s="2">
        <v>0.2100804</v>
      </c>
      <c r="E160" s="2">
        <v>0.81499999999999995</v>
      </c>
      <c r="F160" s="2">
        <v>2.1999999999999999E-2</v>
      </c>
      <c r="G160" s="2">
        <v>5.5874E-2</v>
      </c>
      <c r="H160" s="8">
        <v>1.9</v>
      </c>
      <c r="I160" s="2"/>
      <c r="J160" s="2"/>
      <c r="K160" s="2"/>
      <c r="L160" s="2"/>
      <c r="M160" s="2"/>
      <c r="N160" s="2"/>
      <c r="O160" s="2"/>
      <c r="P160" s="7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 spans="1:17" x14ac:dyDescent="0.25">
      <c r="A161" s="1" t="s">
        <v>193</v>
      </c>
      <c r="B161" s="1">
        <v>5.3335999999999997</v>
      </c>
      <c r="C161" s="1">
        <v>7.5471700000000004</v>
      </c>
      <c r="D161" s="1">
        <v>0.42719829999999998</v>
      </c>
      <c r="E161" s="1">
        <v>0.82099999999999995</v>
      </c>
      <c r="F161" s="1">
        <v>4.2999999999999997E-2</v>
      </c>
      <c r="G161" s="1">
        <v>0.52259999999999995</v>
      </c>
      <c r="H161" s="7">
        <v>2.73</v>
      </c>
      <c r="O161" s="1" t="s">
        <v>44</v>
      </c>
      <c r="P161" s="7"/>
      <c r="Q161" s="1" t="s">
        <v>43</v>
      </c>
    </row>
    <row r="162" spans="1:17" x14ac:dyDescent="0.25">
      <c r="A162" s="1" t="s">
        <v>193</v>
      </c>
      <c r="B162" s="1">
        <v>10.891</v>
      </c>
      <c r="C162" s="1">
        <v>5.8823530000000002</v>
      </c>
      <c r="D162" s="1">
        <v>0.26297579999999998</v>
      </c>
      <c r="E162" s="1">
        <v>0.76900000000000002</v>
      </c>
      <c r="F162" s="1">
        <v>2.1999999999999999E-2</v>
      </c>
      <c r="G162" s="1">
        <v>0.39327000000000001</v>
      </c>
      <c r="H162" s="7">
        <v>1.88</v>
      </c>
      <c r="O162" s="1" t="s">
        <v>42</v>
      </c>
      <c r="P162" s="7">
        <v>2.9</v>
      </c>
      <c r="Q162" s="7">
        <f>2*5.01</f>
        <v>10.02</v>
      </c>
    </row>
    <row r="163" spans="1:17" x14ac:dyDescent="0.25">
      <c r="A163" s="1" t="s">
        <v>194</v>
      </c>
      <c r="B163" s="1">
        <v>4.3125</v>
      </c>
      <c r="C163" s="1">
        <v>2.6109659999999999</v>
      </c>
      <c r="D163" s="1">
        <v>0.25223430000000002</v>
      </c>
      <c r="E163" s="1">
        <v>0.78</v>
      </c>
      <c r="F163" s="1">
        <v>2.8000000000000001E-2</v>
      </c>
      <c r="G163" s="1">
        <v>-2.3578999999999999E-2</v>
      </c>
      <c r="H163" s="7">
        <v>2.83</v>
      </c>
      <c r="O163" s="1" t="s">
        <v>40</v>
      </c>
      <c r="P163" s="7">
        <v>0.78700000000000003</v>
      </c>
    </row>
    <row r="164" spans="1:17" x14ac:dyDescent="0.25">
      <c r="A164" s="1" t="s">
        <v>194</v>
      </c>
      <c r="B164" s="1">
        <v>11.061999999999999</v>
      </c>
      <c r="C164" s="1">
        <v>6.1349689999999999</v>
      </c>
      <c r="D164" s="1">
        <v>0.56456770000000001</v>
      </c>
      <c r="E164" s="1">
        <v>0.78300000000000003</v>
      </c>
      <c r="F164" s="1">
        <v>2.7E-2</v>
      </c>
      <c r="G164" s="1">
        <v>0.25219999999999998</v>
      </c>
      <c r="H164" s="7">
        <v>2.0019999999999998</v>
      </c>
      <c r="O164" s="1" t="s">
        <v>39</v>
      </c>
      <c r="P164" s="7">
        <v>1.6</v>
      </c>
    </row>
    <row r="165" spans="1:17" x14ac:dyDescent="0.25">
      <c r="A165" s="1" t="s">
        <v>195</v>
      </c>
      <c r="B165" s="1">
        <v>8.3968000000000007</v>
      </c>
      <c r="C165" s="1">
        <v>23.64066</v>
      </c>
      <c r="D165" s="1">
        <v>1.5089779999999999</v>
      </c>
      <c r="E165" s="1">
        <v>0.74</v>
      </c>
      <c r="F165" s="1">
        <v>3.9E-2</v>
      </c>
      <c r="G165" s="1">
        <v>0.59272999999999998</v>
      </c>
      <c r="H165" s="7">
        <v>2.7320000000000002</v>
      </c>
      <c r="O165" s="1" t="s">
        <v>37</v>
      </c>
      <c r="P165" s="7">
        <v>21</v>
      </c>
    </row>
    <row r="166" spans="1:17" x14ac:dyDescent="0.25">
      <c r="A166" s="1" t="s">
        <v>195</v>
      </c>
      <c r="B166" s="1">
        <v>8.5090000000000003</v>
      </c>
      <c r="C166" s="1">
        <v>22.026430000000001</v>
      </c>
      <c r="D166" s="1">
        <v>1.7951060000000001</v>
      </c>
      <c r="E166" s="1">
        <v>0.77600000000000002</v>
      </c>
      <c r="F166" s="1">
        <v>4.5999999999999999E-2</v>
      </c>
      <c r="G166" s="1">
        <v>0.70030000000000003</v>
      </c>
      <c r="H166" s="7">
        <v>2.46</v>
      </c>
      <c r="P166" s="7"/>
    </row>
    <row r="167" spans="1:17" x14ac:dyDescent="0.25">
      <c r="A167" s="1" t="s">
        <v>196</v>
      </c>
      <c r="B167" s="1">
        <v>3.6318000000000001</v>
      </c>
      <c r="C167" s="1">
        <v>15.47988</v>
      </c>
      <c r="D167" s="1">
        <v>1.2939830000000001</v>
      </c>
      <c r="E167" s="1">
        <v>0.78500000000000003</v>
      </c>
      <c r="F167" s="1">
        <v>6.5000000000000002E-2</v>
      </c>
      <c r="G167" s="1">
        <v>0.65669</v>
      </c>
      <c r="H167" s="7">
        <v>3.08</v>
      </c>
      <c r="P167" s="7"/>
    </row>
    <row r="168" spans="1:17" x14ac:dyDescent="0.25">
      <c r="A168" s="1" t="s">
        <v>196</v>
      </c>
      <c r="B168" s="1">
        <v>4.9352</v>
      </c>
      <c r="C168" s="1">
        <v>14.347200000000001</v>
      </c>
      <c r="D168" s="1">
        <v>1.0086269999999999</v>
      </c>
      <c r="E168" s="1">
        <v>0.83399999999999996</v>
      </c>
      <c r="F168" s="1">
        <v>3.9E-2</v>
      </c>
      <c r="G168" s="1">
        <v>0.64898</v>
      </c>
      <c r="H168" s="7">
        <v>2.35</v>
      </c>
      <c r="P168" s="7"/>
    </row>
    <row r="169" spans="1:17" x14ac:dyDescent="0.25">
      <c r="A169" s="1" t="s">
        <v>196</v>
      </c>
      <c r="B169" s="1">
        <v>7.8282999999999996</v>
      </c>
      <c r="C169" s="1">
        <v>6.2034739999999999</v>
      </c>
      <c r="D169" s="1">
        <v>0.31556129999999999</v>
      </c>
      <c r="E169" s="1">
        <v>0.77200000000000002</v>
      </c>
      <c r="F169" s="1">
        <v>1.7999999999999999E-2</v>
      </c>
      <c r="G169" s="1">
        <v>0.35885</v>
      </c>
      <c r="H169" s="7">
        <v>1.98</v>
      </c>
      <c r="P169" s="7"/>
    </row>
    <row r="170" spans="1:17" x14ac:dyDescent="0.25">
      <c r="A170" s="1" t="s">
        <v>197</v>
      </c>
      <c r="B170" s="1">
        <v>6.1844999999999999</v>
      </c>
      <c r="C170" s="1">
        <v>3.6764709999999998</v>
      </c>
      <c r="D170" s="1">
        <v>0.1757137</v>
      </c>
      <c r="E170" s="1">
        <v>0.80800000000000005</v>
      </c>
      <c r="F170" s="1">
        <v>4.2999999999999997E-2</v>
      </c>
      <c r="G170" s="1">
        <v>0.68122000000000005</v>
      </c>
      <c r="H170" s="7">
        <v>3.0019999999999998</v>
      </c>
      <c r="P170" s="7"/>
    </row>
    <row r="171" spans="1:17" x14ac:dyDescent="0.25">
      <c r="A171" s="1" t="s">
        <v>197</v>
      </c>
      <c r="B171" s="1">
        <v>5.1054000000000004</v>
      </c>
      <c r="C171" s="1">
        <v>3.6630039999999999</v>
      </c>
      <c r="D171" s="1">
        <v>0.30860470000000001</v>
      </c>
      <c r="E171" s="1">
        <v>0.77600000000000002</v>
      </c>
      <c r="F171" s="1">
        <v>3.3000000000000002E-2</v>
      </c>
      <c r="G171" s="1">
        <v>0.16972000000000001</v>
      </c>
      <c r="H171" s="7">
        <v>2.6120000000000001</v>
      </c>
      <c r="P171" s="7"/>
    </row>
    <row r="172" spans="1:17" x14ac:dyDescent="0.25">
      <c r="A172" s="1" t="s">
        <v>197</v>
      </c>
      <c r="B172" s="1">
        <v>6.1265000000000001</v>
      </c>
      <c r="C172" s="1">
        <v>4.1152259999999998</v>
      </c>
      <c r="D172" s="1">
        <v>0.2370912</v>
      </c>
      <c r="E172" s="1">
        <v>0.76700000000000002</v>
      </c>
      <c r="F172" s="1">
        <v>3.2000000000000001E-2</v>
      </c>
      <c r="G172" s="1">
        <v>0.62082000000000004</v>
      </c>
      <c r="H172" s="7">
        <v>1.02</v>
      </c>
      <c r="P172" s="7"/>
    </row>
    <row r="173" spans="1:17" x14ac:dyDescent="0.25">
      <c r="A173" s="1" t="s">
        <v>198</v>
      </c>
      <c r="B173" s="1">
        <v>7.0343999999999998</v>
      </c>
      <c r="C173" s="1">
        <v>5.4945050000000002</v>
      </c>
      <c r="D173" s="1">
        <v>0.45284390000000002</v>
      </c>
      <c r="E173" s="1">
        <v>0.84299999999999997</v>
      </c>
      <c r="F173" s="1">
        <v>6.0999999999999999E-2</v>
      </c>
      <c r="G173" s="1">
        <v>0.73194000000000004</v>
      </c>
      <c r="H173" s="7">
        <v>2.0459999999999998</v>
      </c>
      <c r="P173" s="7"/>
    </row>
    <row r="174" spans="1:17" x14ac:dyDescent="0.25">
      <c r="A174" s="1" t="s">
        <v>198</v>
      </c>
      <c r="B174" s="1">
        <v>7.3177000000000003</v>
      </c>
      <c r="C174" s="1">
        <v>7.1942449999999996</v>
      </c>
      <c r="D174" s="1">
        <v>0.33642149999999998</v>
      </c>
      <c r="E174" s="1">
        <v>0.80800000000000005</v>
      </c>
      <c r="F174" s="1">
        <v>3.9E-2</v>
      </c>
      <c r="G174" s="1">
        <v>0.77246999999999999</v>
      </c>
      <c r="H174" s="7">
        <v>2.1179999999999999</v>
      </c>
      <c r="P174" s="7"/>
    </row>
    <row r="175" spans="1:17" x14ac:dyDescent="0.25">
      <c r="A175" s="1" t="s">
        <v>198</v>
      </c>
      <c r="B175" s="1">
        <v>3.7439</v>
      </c>
      <c r="C175" s="1">
        <v>7.9808459999999997</v>
      </c>
      <c r="D175" s="1">
        <v>0.36942459999999999</v>
      </c>
      <c r="E175" s="1">
        <v>0.79100000000000004</v>
      </c>
      <c r="F175" s="1">
        <v>3.6999999999999998E-2</v>
      </c>
      <c r="G175" s="1">
        <v>0.79452</v>
      </c>
      <c r="H175" s="7">
        <v>1.31</v>
      </c>
      <c r="P175" s="7"/>
    </row>
    <row r="176" spans="1:17" x14ac:dyDescent="0.25">
      <c r="A176" s="1" t="s">
        <v>199</v>
      </c>
      <c r="B176" s="1">
        <v>6.8651999999999997</v>
      </c>
      <c r="C176" s="1">
        <v>8.8573959999999996</v>
      </c>
      <c r="D176" s="1">
        <v>0.62762770000000001</v>
      </c>
      <c r="E176" s="1">
        <v>0.79</v>
      </c>
      <c r="F176" s="1">
        <v>5.6000000000000001E-2</v>
      </c>
      <c r="G176" s="1">
        <v>0.61990000000000001</v>
      </c>
      <c r="H176" s="7">
        <v>1.51</v>
      </c>
      <c r="P176" s="7"/>
    </row>
    <row r="177" spans="1:28" x14ac:dyDescent="0.25">
      <c r="A177" s="1" t="s">
        <v>199</v>
      </c>
      <c r="B177" s="1">
        <v>11.742000000000001</v>
      </c>
      <c r="C177" s="1">
        <v>10.214499999999999</v>
      </c>
      <c r="D177" s="1">
        <v>0.62601660000000003</v>
      </c>
      <c r="E177" s="1">
        <v>0.78800000000000003</v>
      </c>
      <c r="F177" s="1">
        <v>3.1E-2</v>
      </c>
      <c r="G177" s="1">
        <v>0.41345999999999999</v>
      </c>
      <c r="H177" s="7">
        <v>1.41</v>
      </c>
      <c r="P177" s="7"/>
    </row>
    <row r="178" spans="1:28" x14ac:dyDescent="0.25">
      <c r="A178" s="1" t="s">
        <v>200</v>
      </c>
      <c r="B178" s="1">
        <v>9.5881000000000007</v>
      </c>
      <c r="C178" s="1">
        <v>16.447369999999999</v>
      </c>
      <c r="D178" s="1">
        <v>0.89270260000000001</v>
      </c>
      <c r="E178" s="1">
        <v>0.82099999999999995</v>
      </c>
      <c r="F178" s="1">
        <v>4.4999999999999998E-2</v>
      </c>
      <c r="G178" s="1">
        <v>0.58825000000000005</v>
      </c>
      <c r="H178" s="7">
        <v>1.506</v>
      </c>
      <c r="P178" s="7"/>
    </row>
    <row r="179" spans="1:28" x14ac:dyDescent="0.25">
      <c r="A179" s="1" t="s">
        <v>200</v>
      </c>
      <c r="B179" s="1">
        <v>4.9352</v>
      </c>
      <c r="C179" s="1">
        <v>14.471780000000001</v>
      </c>
      <c r="D179" s="1">
        <v>1.3194239999999999</v>
      </c>
      <c r="E179" s="1">
        <v>0.76600000000000001</v>
      </c>
      <c r="F179" s="1">
        <v>0.04</v>
      </c>
      <c r="G179" s="1">
        <v>0.46648000000000001</v>
      </c>
      <c r="H179" s="7">
        <v>1.42</v>
      </c>
      <c r="P179" s="7"/>
    </row>
    <row r="180" spans="1:28" x14ac:dyDescent="0.25">
      <c r="A180" s="1" t="s">
        <v>201</v>
      </c>
      <c r="B180" s="1">
        <v>6.8651999999999997</v>
      </c>
      <c r="C180" s="1">
        <v>16.077169999999999</v>
      </c>
      <c r="D180" s="1">
        <v>0.95635899999999996</v>
      </c>
      <c r="E180" s="1">
        <v>0.78400000000000003</v>
      </c>
      <c r="F180" s="1">
        <v>4.2999999999999997E-2</v>
      </c>
      <c r="G180" s="1">
        <v>0.68933999999999995</v>
      </c>
      <c r="H180" s="7">
        <v>1.476</v>
      </c>
      <c r="P180" s="7"/>
    </row>
    <row r="181" spans="1:28" ht="16.5" thickBot="1" x14ac:dyDescent="0.3">
      <c r="A181" s="2" t="s">
        <v>201</v>
      </c>
      <c r="B181" s="2">
        <v>8.5090000000000003</v>
      </c>
      <c r="C181" s="2">
        <v>16.66667</v>
      </c>
      <c r="D181" s="2">
        <v>1</v>
      </c>
      <c r="E181" s="2">
        <v>0.77700000000000002</v>
      </c>
      <c r="F181" s="2">
        <v>3.6999999999999998E-2</v>
      </c>
      <c r="G181" s="2">
        <v>0.27648</v>
      </c>
      <c r="H181" s="8">
        <v>1.83</v>
      </c>
      <c r="I181" s="2"/>
      <c r="J181" s="2"/>
      <c r="K181" s="2"/>
      <c r="L181" s="2"/>
      <c r="M181" s="2"/>
      <c r="N181" s="2"/>
      <c r="O181" s="2"/>
      <c r="P181" s="7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 spans="1:28" x14ac:dyDescent="0.25">
      <c r="P182" s="7"/>
    </row>
    <row r="183" spans="1:28" x14ac:dyDescent="0.25">
      <c r="P183" s="7"/>
    </row>
    <row r="184" spans="1:28" x14ac:dyDescent="0.25">
      <c r="P184" s="7"/>
    </row>
    <row r="185" spans="1:28" x14ac:dyDescent="0.25">
      <c r="P185" s="7"/>
    </row>
    <row r="186" spans="1:28" x14ac:dyDescent="0.25">
      <c r="P186" s="7"/>
    </row>
    <row r="187" spans="1:28" x14ac:dyDescent="0.25">
      <c r="P187" s="7"/>
    </row>
    <row r="188" spans="1:28" x14ac:dyDescent="0.25">
      <c r="P188" s="7"/>
    </row>
    <row r="189" spans="1:28" x14ac:dyDescent="0.25">
      <c r="P189" s="7"/>
    </row>
    <row r="190" spans="1:28" x14ac:dyDescent="0.25">
      <c r="P190" s="7"/>
    </row>
    <row r="191" spans="1:28" x14ac:dyDescent="0.25">
      <c r="P191" s="7"/>
    </row>
    <row r="192" spans="1:28" x14ac:dyDescent="0.25">
      <c r="P192" s="7"/>
    </row>
    <row r="193" spans="16:16" x14ac:dyDescent="0.25">
      <c r="P193" s="7"/>
    </row>
    <row r="194" spans="16:16" x14ac:dyDescent="0.25">
      <c r="P194" s="7"/>
    </row>
    <row r="195" spans="16:16" x14ac:dyDescent="0.25">
      <c r="P195" s="7"/>
    </row>
    <row r="196" spans="16:16" x14ac:dyDescent="0.25">
      <c r="P196" s="7"/>
    </row>
    <row r="197" spans="16:16" x14ac:dyDescent="0.25">
      <c r="P197" s="7"/>
    </row>
    <row r="198" spans="16:16" x14ac:dyDescent="0.25">
      <c r="P198" s="7"/>
    </row>
    <row r="199" spans="16:16" x14ac:dyDescent="0.25">
      <c r="P199" s="7"/>
    </row>
    <row r="200" spans="16:16" x14ac:dyDescent="0.25">
      <c r="P200" s="7"/>
    </row>
    <row r="201" spans="16:16" x14ac:dyDescent="0.25">
      <c r="P201" s="7"/>
    </row>
    <row r="202" spans="16:16" x14ac:dyDescent="0.25">
      <c r="P202" s="7"/>
    </row>
    <row r="203" spans="16:16" x14ac:dyDescent="0.25">
      <c r="P203" s="7"/>
    </row>
    <row r="204" spans="16:16" x14ac:dyDescent="0.25">
      <c r="P204" s="7"/>
    </row>
    <row r="205" spans="16:16" x14ac:dyDescent="0.25">
      <c r="P205" s="7"/>
    </row>
    <row r="206" spans="16:16" x14ac:dyDescent="0.25">
      <c r="P206" s="7"/>
    </row>
    <row r="207" spans="16:16" x14ac:dyDescent="0.25">
      <c r="P207" s="7"/>
    </row>
    <row r="208" spans="16:16" x14ac:dyDescent="0.25">
      <c r="P208" s="7"/>
    </row>
    <row r="209" spans="16:16" x14ac:dyDescent="0.25">
      <c r="P209" s="7"/>
    </row>
    <row r="210" spans="16:16" x14ac:dyDescent="0.25">
      <c r="P210" s="7"/>
    </row>
    <row r="211" spans="16:16" x14ac:dyDescent="0.25">
      <c r="P211" s="7"/>
    </row>
    <row r="212" spans="16:16" x14ac:dyDescent="0.25">
      <c r="P212" s="7"/>
    </row>
    <row r="213" spans="16:16" x14ac:dyDescent="0.25">
      <c r="P213" s="7"/>
    </row>
    <row r="214" spans="16:16" x14ac:dyDescent="0.25">
      <c r="P214" s="7"/>
    </row>
    <row r="215" spans="16:16" x14ac:dyDescent="0.25">
      <c r="P215" s="7"/>
    </row>
    <row r="216" spans="16:16" x14ac:dyDescent="0.25">
      <c r="P216" s="7"/>
    </row>
    <row r="217" spans="16:16" x14ac:dyDescent="0.25">
      <c r="P217" s="7"/>
    </row>
    <row r="218" spans="16:16" x14ac:dyDescent="0.25">
      <c r="P218" s="7"/>
    </row>
    <row r="219" spans="16:16" x14ac:dyDescent="0.25">
      <c r="P219" s="7"/>
    </row>
    <row r="220" spans="16:16" x14ac:dyDescent="0.25">
      <c r="P220" s="7"/>
    </row>
    <row r="221" spans="16:16" x14ac:dyDescent="0.25">
      <c r="P221" s="7"/>
    </row>
    <row r="222" spans="16:16" x14ac:dyDescent="0.25">
      <c r="P222" s="7"/>
    </row>
    <row r="223" spans="16:16" x14ac:dyDescent="0.25">
      <c r="P223" s="7"/>
    </row>
    <row r="224" spans="16:16" x14ac:dyDescent="0.25">
      <c r="P224" s="7"/>
    </row>
    <row r="225" spans="16:16" x14ac:dyDescent="0.25">
      <c r="P225" s="7"/>
    </row>
    <row r="226" spans="16:16" x14ac:dyDescent="0.25">
      <c r="P226" s="7"/>
    </row>
    <row r="227" spans="16:16" x14ac:dyDescent="0.25">
      <c r="P227" s="7"/>
    </row>
    <row r="228" spans="16:16" x14ac:dyDescent="0.25">
      <c r="P228" s="7"/>
    </row>
    <row r="229" spans="16:16" x14ac:dyDescent="0.25">
      <c r="P229" s="7"/>
    </row>
    <row r="230" spans="16:16" x14ac:dyDescent="0.25">
      <c r="P230" s="7"/>
    </row>
    <row r="231" spans="16:16" x14ac:dyDescent="0.25">
      <c r="P231" s="7"/>
    </row>
    <row r="232" spans="16:16" x14ac:dyDescent="0.25">
      <c r="P232" s="7"/>
    </row>
    <row r="233" spans="16:16" x14ac:dyDescent="0.25">
      <c r="P233" s="7"/>
    </row>
    <row r="234" spans="16:16" x14ac:dyDescent="0.25">
      <c r="P234" s="7"/>
    </row>
    <row r="235" spans="16:16" x14ac:dyDescent="0.25">
      <c r="P235" s="7"/>
    </row>
    <row r="236" spans="16:16" x14ac:dyDescent="0.25">
      <c r="P236" s="7"/>
    </row>
    <row r="237" spans="16:16" x14ac:dyDescent="0.25">
      <c r="P237" s="7"/>
    </row>
    <row r="238" spans="16:16" x14ac:dyDescent="0.25">
      <c r="P238" s="7"/>
    </row>
    <row r="239" spans="16:16" x14ac:dyDescent="0.25">
      <c r="P239" s="7"/>
    </row>
    <row r="240" spans="16:16" x14ac:dyDescent="0.25">
      <c r="P240" s="7"/>
    </row>
    <row r="241" spans="16:16" x14ac:dyDescent="0.25">
      <c r="P241" s="7"/>
    </row>
    <row r="242" spans="16:16" x14ac:dyDescent="0.25">
      <c r="P242" s="7"/>
    </row>
    <row r="243" spans="16:16" x14ac:dyDescent="0.25">
      <c r="P243" s="7"/>
    </row>
    <row r="244" spans="16:16" x14ac:dyDescent="0.25">
      <c r="P244" s="7"/>
    </row>
    <row r="245" spans="16:16" x14ac:dyDescent="0.25">
      <c r="P245" s="7"/>
    </row>
    <row r="246" spans="16:16" x14ac:dyDescent="0.25">
      <c r="P246" s="7"/>
    </row>
    <row r="247" spans="16:16" x14ac:dyDescent="0.25">
      <c r="P247" s="7"/>
    </row>
    <row r="248" spans="16:16" x14ac:dyDescent="0.25">
      <c r="P248" s="7"/>
    </row>
    <row r="249" spans="16:16" x14ac:dyDescent="0.25">
      <c r="P249" s="7"/>
    </row>
    <row r="250" spans="16:16" x14ac:dyDescent="0.25">
      <c r="P250" s="7"/>
    </row>
    <row r="251" spans="16:16" x14ac:dyDescent="0.25">
      <c r="P251" s="7"/>
    </row>
    <row r="252" spans="16:16" x14ac:dyDescent="0.25">
      <c r="P252" s="7"/>
    </row>
    <row r="253" spans="16:16" x14ac:dyDescent="0.25">
      <c r="P253" s="7"/>
    </row>
    <row r="254" spans="16:16" x14ac:dyDescent="0.25">
      <c r="P254" s="7"/>
    </row>
    <row r="255" spans="16:16" x14ac:dyDescent="0.25">
      <c r="P255" s="7"/>
    </row>
    <row r="256" spans="16:16" x14ac:dyDescent="0.25">
      <c r="P256" s="7"/>
    </row>
    <row r="257" spans="16:16" x14ac:dyDescent="0.25">
      <c r="P257" s="7"/>
    </row>
    <row r="258" spans="16:16" x14ac:dyDescent="0.25">
      <c r="P258" s="7"/>
    </row>
    <row r="259" spans="16:16" x14ac:dyDescent="0.25">
      <c r="P259" s="7"/>
    </row>
    <row r="260" spans="16:16" x14ac:dyDescent="0.25">
      <c r="P260" s="7"/>
    </row>
    <row r="261" spans="16:16" x14ac:dyDescent="0.25">
      <c r="P261" s="7"/>
    </row>
    <row r="262" spans="16:16" x14ac:dyDescent="0.25">
      <c r="P262" s="7"/>
    </row>
    <row r="263" spans="16:16" x14ac:dyDescent="0.25">
      <c r="P263" s="7"/>
    </row>
    <row r="264" spans="16:16" x14ac:dyDescent="0.25">
      <c r="P264" s="7"/>
    </row>
    <row r="265" spans="16:16" x14ac:dyDescent="0.25">
      <c r="P265" s="7"/>
    </row>
    <row r="266" spans="16:16" x14ac:dyDescent="0.25">
      <c r="P266" s="7"/>
    </row>
    <row r="267" spans="16:16" x14ac:dyDescent="0.25">
      <c r="P267" s="7"/>
    </row>
    <row r="268" spans="16:16" x14ac:dyDescent="0.25">
      <c r="P268" s="7"/>
    </row>
    <row r="269" spans="16:16" x14ac:dyDescent="0.25">
      <c r="P269" s="7"/>
    </row>
    <row r="270" spans="16:16" x14ac:dyDescent="0.25">
      <c r="P270" s="7"/>
    </row>
    <row r="271" spans="16:16" x14ac:dyDescent="0.25">
      <c r="P271" s="7"/>
    </row>
    <row r="272" spans="16:16" x14ac:dyDescent="0.25">
      <c r="P272" s="7"/>
    </row>
    <row r="273" spans="16:16" x14ac:dyDescent="0.25">
      <c r="P273" s="7"/>
    </row>
    <row r="274" spans="16:16" x14ac:dyDescent="0.25">
      <c r="P274" s="7"/>
    </row>
    <row r="275" spans="16:16" x14ac:dyDescent="0.25">
      <c r="P275" s="7"/>
    </row>
    <row r="276" spans="16:16" x14ac:dyDescent="0.25">
      <c r="P276" s="7"/>
    </row>
    <row r="277" spans="16:16" x14ac:dyDescent="0.25">
      <c r="P277" s="7"/>
    </row>
    <row r="278" spans="16:16" x14ac:dyDescent="0.25">
      <c r="P278" s="7"/>
    </row>
    <row r="279" spans="16:16" x14ac:dyDescent="0.25">
      <c r="P279" s="7"/>
    </row>
    <row r="280" spans="16:16" x14ac:dyDescent="0.25">
      <c r="P280" s="7"/>
    </row>
    <row r="281" spans="16:16" x14ac:dyDescent="0.25">
      <c r="P281" s="7"/>
    </row>
    <row r="282" spans="16:16" x14ac:dyDescent="0.25">
      <c r="P282" s="7"/>
    </row>
    <row r="283" spans="16:16" x14ac:dyDescent="0.25">
      <c r="P283" s="7"/>
    </row>
    <row r="284" spans="16:16" x14ac:dyDescent="0.25">
      <c r="P284" s="7"/>
    </row>
    <row r="285" spans="16:16" x14ac:dyDescent="0.25">
      <c r="P285" s="7"/>
    </row>
    <row r="286" spans="16:16" x14ac:dyDescent="0.25">
      <c r="P286" s="7"/>
    </row>
    <row r="287" spans="16:16" x14ac:dyDescent="0.25">
      <c r="P287" s="7"/>
    </row>
    <row r="288" spans="16:16" x14ac:dyDescent="0.25">
      <c r="P288" s="7"/>
    </row>
    <row r="289" spans="16:16" x14ac:dyDescent="0.25">
      <c r="P289" s="7"/>
    </row>
    <row r="290" spans="16:16" x14ac:dyDescent="0.25">
      <c r="P290" s="7"/>
    </row>
    <row r="291" spans="16:16" x14ac:dyDescent="0.25">
      <c r="P291" s="7"/>
    </row>
    <row r="292" spans="16:16" x14ac:dyDescent="0.25">
      <c r="P292" s="7"/>
    </row>
    <row r="293" spans="16:16" x14ac:dyDescent="0.25">
      <c r="P293" s="7"/>
    </row>
    <row r="294" spans="16:16" x14ac:dyDescent="0.25">
      <c r="P294" s="7"/>
    </row>
    <row r="295" spans="16:16" x14ac:dyDescent="0.25">
      <c r="P295" s="7"/>
    </row>
    <row r="296" spans="16:16" x14ac:dyDescent="0.25">
      <c r="P296" s="7"/>
    </row>
    <row r="297" spans="16:16" x14ac:dyDescent="0.25">
      <c r="P297" s="7"/>
    </row>
    <row r="298" spans="16:16" x14ac:dyDescent="0.25">
      <c r="P298" s="7"/>
    </row>
    <row r="299" spans="16:16" x14ac:dyDescent="0.25">
      <c r="P299" s="7"/>
    </row>
    <row r="300" spans="16:16" x14ac:dyDescent="0.25">
      <c r="P300" s="7"/>
    </row>
    <row r="301" spans="16:16" x14ac:dyDescent="0.25">
      <c r="P301" s="7"/>
    </row>
    <row r="302" spans="16:16" x14ac:dyDescent="0.25">
      <c r="P302" s="7"/>
    </row>
    <row r="303" spans="16:16" x14ac:dyDescent="0.25">
      <c r="P303" s="7"/>
    </row>
    <row r="304" spans="16:16" x14ac:dyDescent="0.25">
      <c r="P304" s="7"/>
    </row>
    <row r="305" spans="16:16" x14ac:dyDescent="0.25">
      <c r="P305" s="7"/>
    </row>
    <row r="306" spans="16:16" x14ac:dyDescent="0.25">
      <c r="P306" s="7"/>
    </row>
    <row r="307" spans="16:16" x14ac:dyDescent="0.25">
      <c r="P307" s="7"/>
    </row>
    <row r="308" spans="16:16" x14ac:dyDescent="0.25">
      <c r="P308" s="7"/>
    </row>
    <row r="309" spans="16:16" x14ac:dyDescent="0.25">
      <c r="P309" s="7"/>
    </row>
    <row r="310" spans="16:16" x14ac:dyDescent="0.25">
      <c r="P310" s="7"/>
    </row>
    <row r="311" spans="16:16" x14ac:dyDescent="0.25">
      <c r="P311" s="7"/>
    </row>
    <row r="312" spans="16:16" x14ac:dyDescent="0.25">
      <c r="P312" s="7"/>
    </row>
    <row r="313" spans="16:16" x14ac:dyDescent="0.25">
      <c r="P313" s="7"/>
    </row>
  </sheetData>
  <mergeCells count="3">
    <mergeCell ref="R10:T10"/>
    <mergeCell ref="K5:M5"/>
    <mergeCell ref="Z10:AB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CA883-77B9-4514-B314-D1FEA43B99D5}">
  <dimension ref="A1:S170"/>
  <sheetViews>
    <sheetView tabSelected="1" workbookViewId="0">
      <pane ySplit="4" topLeftCell="A5" activePane="bottomLeft" state="frozen"/>
      <selection pane="bottomLeft" activeCell="J1" sqref="J1"/>
    </sheetView>
  </sheetViews>
  <sheetFormatPr defaultColWidth="9.140625" defaultRowHeight="15.75" x14ac:dyDescent="0.25"/>
  <cols>
    <col min="1" max="1" width="28" style="1" customWidth="1"/>
    <col min="2" max="2" width="9.140625" style="1" customWidth="1"/>
    <col min="3" max="16384" width="9.140625" style="1"/>
  </cols>
  <sheetData>
    <row r="1" spans="1:17" x14ac:dyDescent="0.25">
      <c r="A1" s="1" t="s">
        <v>282</v>
      </c>
      <c r="B1" s="1" t="s">
        <v>283</v>
      </c>
      <c r="C1" s="1" t="s">
        <v>284</v>
      </c>
      <c r="D1" s="1" t="s">
        <v>286</v>
      </c>
      <c r="J1" s="12" t="s">
        <v>297</v>
      </c>
    </row>
    <row r="2" spans="1:17" x14ac:dyDescent="0.25">
      <c r="A2" s="1" t="s">
        <v>287</v>
      </c>
      <c r="B2" s="1">
        <v>33.879821999999997</v>
      </c>
      <c r="C2" s="1">
        <v>-114.89398</v>
      </c>
      <c r="D2" s="1" t="s">
        <v>288</v>
      </c>
    </row>
    <row r="4" spans="1:17" x14ac:dyDescent="0.25">
      <c r="A4" s="1" t="s">
        <v>101</v>
      </c>
      <c r="B4" s="1" t="s">
        <v>100</v>
      </c>
      <c r="C4" s="1" t="s">
        <v>290</v>
      </c>
      <c r="D4" s="1" t="s">
        <v>291</v>
      </c>
      <c r="E4" s="1" t="s">
        <v>292</v>
      </c>
      <c r="F4" s="1" t="s">
        <v>293</v>
      </c>
      <c r="G4" s="1" t="s">
        <v>294</v>
      </c>
      <c r="H4" s="1" t="s">
        <v>295</v>
      </c>
      <c r="I4" s="1" t="s">
        <v>279</v>
      </c>
      <c r="J4" s="1" t="s">
        <v>277</v>
      </c>
    </row>
    <row r="5" spans="1:17" x14ac:dyDescent="0.25">
      <c r="A5" s="1" t="s">
        <v>99</v>
      </c>
      <c r="B5" s="1">
        <v>3.8561999999999999</v>
      </c>
      <c r="C5" s="1">
        <v>7.2254339999999999</v>
      </c>
      <c r="D5" s="1">
        <v>0.20360690000000001</v>
      </c>
      <c r="E5" s="1">
        <v>0.80500000000000005</v>
      </c>
      <c r="F5" s="1">
        <v>2.1000000000000001E-2</v>
      </c>
      <c r="G5" s="1">
        <v>0.41643999999999998</v>
      </c>
      <c r="H5" s="7">
        <v>4.1289999999999996</v>
      </c>
      <c r="K5" s="1" t="s">
        <v>94</v>
      </c>
      <c r="M5" s="1" t="s">
        <v>43</v>
      </c>
      <c r="O5" s="1" t="s">
        <v>44</v>
      </c>
      <c r="Q5" s="1" t="s">
        <v>43</v>
      </c>
    </row>
    <row r="6" spans="1:17" x14ac:dyDescent="0.25">
      <c r="A6" s="1" t="s">
        <v>99</v>
      </c>
      <c r="B6" s="1">
        <v>3.9140999999999999</v>
      </c>
      <c r="C6" s="1">
        <v>5.1440330000000003</v>
      </c>
      <c r="D6" s="1">
        <v>0.1931658</v>
      </c>
      <c r="E6" s="1">
        <v>0.83299999999999996</v>
      </c>
      <c r="F6" s="1">
        <v>3.1E-2</v>
      </c>
      <c r="G6" s="1">
        <v>-0.31735000000000002</v>
      </c>
      <c r="H6" s="7">
        <v>2.23</v>
      </c>
      <c r="K6" s="1" t="s">
        <v>42</v>
      </c>
      <c r="L6" s="7">
        <v>9.94</v>
      </c>
      <c r="M6" s="7">
        <f>2*0.36</f>
        <v>0.72</v>
      </c>
      <c r="O6" s="1" t="s">
        <v>42</v>
      </c>
      <c r="P6" s="7">
        <v>11.02</v>
      </c>
      <c r="Q6" s="7">
        <f>3.11*2</f>
        <v>6.22</v>
      </c>
    </row>
    <row r="7" spans="1:17" x14ac:dyDescent="0.25">
      <c r="A7" s="1" t="s">
        <v>98</v>
      </c>
      <c r="B7" s="1">
        <v>4.9352</v>
      </c>
      <c r="C7" s="1">
        <v>1.7921149999999999</v>
      </c>
      <c r="D7" s="1">
        <v>6.4233499999999999E-2</v>
      </c>
      <c r="E7" s="1">
        <v>0.80400000000000005</v>
      </c>
      <c r="F7" s="1">
        <v>2.1999999999999999E-2</v>
      </c>
      <c r="G7" s="1">
        <v>0.57054000000000005</v>
      </c>
      <c r="H7" s="7">
        <v>1.4730000000000001</v>
      </c>
      <c r="K7" s="1" t="s">
        <v>40</v>
      </c>
      <c r="L7" s="1">
        <v>0.80879999999999996</v>
      </c>
      <c r="M7" s="1">
        <f>2*0.0017</f>
        <v>3.3999999999999998E-3</v>
      </c>
      <c r="O7" s="1" t="s">
        <v>40</v>
      </c>
      <c r="P7" s="1">
        <v>0.81499999999999995</v>
      </c>
    </row>
    <row r="8" spans="1:17" x14ac:dyDescent="0.25">
      <c r="A8" s="1" t="s">
        <v>98</v>
      </c>
      <c r="B8" s="1">
        <v>2.6097000000000001</v>
      </c>
      <c r="C8" s="1">
        <v>1.445087</v>
      </c>
      <c r="D8" s="1">
        <v>5.638344E-2</v>
      </c>
      <c r="E8" s="1">
        <v>0.78900000000000003</v>
      </c>
      <c r="F8" s="1">
        <v>2.8000000000000001E-2</v>
      </c>
      <c r="G8" s="1">
        <v>0.41253000000000001</v>
      </c>
      <c r="H8" s="7">
        <v>1.329</v>
      </c>
      <c r="K8" s="1" t="s">
        <v>39</v>
      </c>
      <c r="L8" s="1">
        <v>1.6</v>
      </c>
      <c r="O8" s="1" t="s">
        <v>39</v>
      </c>
      <c r="P8" s="1">
        <v>0.96</v>
      </c>
    </row>
    <row r="9" spans="1:17" x14ac:dyDescent="0.25">
      <c r="A9" s="1" t="s">
        <v>97</v>
      </c>
      <c r="B9" s="1">
        <v>5.8441999999999998</v>
      </c>
      <c r="C9" s="1">
        <v>0.55617349999999999</v>
      </c>
      <c r="D9" s="1">
        <v>2.3199669999999999E-2</v>
      </c>
      <c r="E9" s="1">
        <v>0.80500000000000005</v>
      </c>
      <c r="F9" s="1">
        <v>0.02</v>
      </c>
      <c r="G9" s="1">
        <v>0.60624999999999996</v>
      </c>
      <c r="H9" s="7">
        <v>0.41</v>
      </c>
      <c r="K9" s="1" t="s">
        <v>37</v>
      </c>
      <c r="L9" s="1">
        <v>153</v>
      </c>
      <c r="O9" s="1" t="s">
        <v>37</v>
      </c>
      <c r="P9" s="1">
        <v>17</v>
      </c>
    </row>
    <row r="10" spans="1:17" x14ac:dyDescent="0.25">
      <c r="A10" s="1" t="s">
        <v>97</v>
      </c>
      <c r="B10" s="1">
        <v>1.3613999999999999</v>
      </c>
      <c r="C10" s="1">
        <v>0.86956520000000004</v>
      </c>
      <c r="D10" s="1">
        <v>0.15879019999999999</v>
      </c>
      <c r="E10" s="1">
        <v>0.82199999999999995</v>
      </c>
      <c r="F10" s="1">
        <v>8.4000000000000005E-2</v>
      </c>
      <c r="G10" s="1">
        <v>0.58638999999999997</v>
      </c>
      <c r="H10" s="7">
        <v>0.49</v>
      </c>
      <c r="K10" s="1" t="s">
        <v>281</v>
      </c>
      <c r="L10" s="1">
        <v>4.5999999999999996</v>
      </c>
    </row>
    <row r="11" spans="1:17" x14ac:dyDescent="0.25">
      <c r="A11" s="1" t="s">
        <v>95</v>
      </c>
      <c r="B11" s="1">
        <v>9.5881000000000007</v>
      </c>
      <c r="C11" s="1">
        <v>9.3023260000000008</v>
      </c>
      <c r="D11" s="1">
        <v>0.33747969999999999</v>
      </c>
      <c r="E11" s="1">
        <v>0.80300000000000005</v>
      </c>
      <c r="F11" s="1">
        <v>2.1999999999999999E-2</v>
      </c>
      <c r="G11" s="1">
        <v>0.29709000000000002</v>
      </c>
      <c r="H11" s="7">
        <v>2.48</v>
      </c>
    </row>
    <row r="12" spans="1:17" x14ac:dyDescent="0.25">
      <c r="A12" s="1" t="s">
        <v>93</v>
      </c>
      <c r="B12" s="1">
        <v>8.3968000000000007</v>
      </c>
      <c r="C12" s="1">
        <v>4.100041</v>
      </c>
      <c r="D12" s="1">
        <v>9.2456849999999993E-2</v>
      </c>
      <c r="E12" s="1">
        <v>0.79500000000000004</v>
      </c>
      <c r="F12" s="1">
        <v>1.9E-2</v>
      </c>
      <c r="G12" s="1">
        <v>0.46810000000000002</v>
      </c>
      <c r="H12" s="7">
        <v>3.3839999999999999</v>
      </c>
      <c r="K12" s="1" t="s">
        <v>278</v>
      </c>
      <c r="M12" s="1" t="s">
        <v>43</v>
      </c>
    </row>
    <row r="13" spans="1:17" x14ac:dyDescent="0.25">
      <c r="A13" s="1" t="s">
        <v>92</v>
      </c>
      <c r="B13" s="1">
        <v>6.3547000000000002</v>
      </c>
      <c r="C13" s="1">
        <v>7.5987840000000002</v>
      </c>
      <c r="D13" s="1">
        <v>0.20786950000000001</v>
      </c>
      <c r="E13" s="1">
        <v>0.81699999999999995</v>
      </c>
      <c r="F13" s="1">
        <v>2.3E-2</v>
      </c>
      <c r="G13" s="1">
        <v>0.45984999999999998</v>
      </c>
      <c r="H13" s="7">
        <v>5.1890000000000001</v>
      </c>
      <c r="K13" s="1" t="s">
        <v>42</v>
      </c>
      <c r="L13" s="7">
        <v>9.77</v>
      </c>
      <c r="M13" s="7">
        <f>2*0.39</f>
        <v>0.78</v>
      </c>
    </row>
    <row r="14" spans="1:17" x14ac:dyDescent="0.25">
      <c r="A14" s="1" t="s">
        <v>91</v>
      </c>
      <c r="B14" s="1">
        <v>3.4605999999999999</v>
      </c>
      <c r="C14" s="1">
        <v>3.3444820000000002</v>
      </c>
      <c r="D14" s="1">
        <v>0.1342267</v>
      </c>
      <c r="E14" s="1">
        <v>0.80900000000000005</v>
      </c>
      <c r="F14" s="1">
        <v>2.5000000000000001E-2</v>
      </c>
      <c r="G14" s="1">
        <v>0.63590999999999998</v>
      </c>
      <c r="H14" s="7">
        <v>2.2229999999999999</v>
      </c>
      <c r="K14" s="1" t="s">
        <v>40</v>
      </c>
      <c r="L14" s="1">
        <v>0.80930000000000002</v>
      </c>
      <c r="M14" s="1">
        <f>2*0.0021</f>
        <v>4.1999999999999997E-3</v>
      </c>
    </row>
    <row r="15" spans="1:17" x14ac:dyDescent="0.25">
      <c r="A15" s="1" t="s">
        <v>91</v>
      </c>
      <c r="B15" s="1">
        <v>3.9140999999999999</v>
      </c>
      <c r="C15" s="1">
        <v>2.0703930000000001</v>
      </c>
      <c r="D15" s="1">
        <v>0.15002850000000001</v>
      </c>
      <c r="E15" s="1">
        <v>0.82099999999999995</v>
      </c>
      <c r="F15" s="1">
        <v>2.3E-2</v>
      </c>
      <c r="G15" s="1">
        <v>0.37082999999999999</v>
      </c>
      <c r="H15" s="7">
        <v>1.5549999999999999</v>
      </c>
      <c r="K15" s="1" t="s">
        <v>39</v>
      </c>
      <c r="L15" s="1">
        <v>1.4</v>
      </c>
    </row>
    <row r="16" spans="1:17" x14ac:dyDescent="0.25">
      <c r="A16" s="1" t="s">
        <v>90</v>
      </c>
      <c r="B16" s="1">
        <v>4.9932999999999996</v>
      </c>
      <c r="C16" s="1">
        <v>1.0060359999999999</v>
      </c>
      <c r="D16" s="1">
        <v>4.0484350000000002E-2</v>
      </c>
      <c r="E16" s="1">
        <v>0.82499999999999996</v>
      </c>
      <c r="F16" s="1">
        <v>2.9000000000000001E-2</v>
      </c>
      <c r="G16" s="1">
        <v>0.73563999999999996</v>
      </c>
      <c r="H16" s="7">
        <v>0.70499999999999996</v>
      </c>
      <c r="K16" s="1" t="s">
        <v>37</v>
      </c>
      <c r="L16" s="1">
        <v>72</v>
      </c>
    </row>
    <row r="17" spans="1:17" x14ac:dyDescent="0.25">
      <c r="A17" s="1" t="s">
        <v>90</v>
      </c>
      <c r="B17" s="1">
        <v>3.4036</v>
      </c>
      <c r="C17" s="1">
        <v>0.78308540000000004</v>
      </c>
      <c r="D17" s="1">
        <v>3.8633029999999999E-2</v>
      </c>
      <c r="E17" s="1">
        <v>0.81899999999999995</v>
      </c>
      <c r="F17" s="1">
        <v>2.7E-2</v>
      </c>
      <c r="G17" s="1">
        <v>0.48551</v>
      </c>
      <c r="H17" s="7">
        <v>0.58099999999999996</v>
      </c>
      <c r="K17" s="1" t="s">
        <v>281</v>
      </c>
      <c r="L17" s="1">
        <v>7.9</v>
      </c>
    </row>
    <row r="18" spans="1:17" x14ac:dyDescent="0.25">
      <c r="A18" s="1" t="s">
        <v>89</v>
      </c>
      <c r="B18" s="1">
        <v>1.7598</v>
      </c>
      <c r="C18" s="1">
        <v>0.54347829999999997</v>
      </c>
      <c r="D18" s="1">
        <v>3.544423E-2</v>
      </c>
      <c r="E18" s="1">
        <v>0.83799999999999997</v>
      </c>
      <c r="F18" s="1">
        <v>2.4E-2</v>
      </c>
      <c r="G18" s="1">
        <v>0.22691</v>
      </c>
      <c r="H18" s="7">
        <v>0.432</v>
      </c>
    </row>
    <row r="19" spans="1:17" x14ac:dyDescent="0.25">
      <c r="A19" s="1" t="s">
        <v>89</v>
      </c>
      <c r="B19" s="1">
        <v>5.2755999999999998</v>
      </c>
      <c r="C19" s="1">
        <v>0.65104169999999995</v>
      </c>
      <c r="D19" s="1">
        <v>3.1365289999999997E-2</v>
      </c>
      <c r="E19" s="1">
        <v>0.81100000000000005</v>
      </c>
      <c r="F19" s="1">
        <v>2.1000000000000001E-2</v>
      </c>
      <c r="G19" s="1">
        <v>0.53197000000000005</v>
      </c>
      <c r="H19" s="7">
        <v>0.54200000000000004</v>
      </c>
      <c r="K19" s="1" t="s">
        <v>82</v>
      </c>
      <c r="M19" s="1" t="s">
        <v>43</v>
      </c>
    </row>
    <row r="20" spans="1:17" x14ac:dyDescent="0.25">
      <c r="A20" s="1" t="s">
        <v>88</v>
      </c>
      <c r="B20" s="1">
        <v>2.7808999999999999</v>
      </c>
      <c r="C20" s="1">
        <v>0.24509800000000001</v>
      </c>
      <c r="D20" s="1">
        <v>1.8622650000000001E-2</v>
      </c>
      <c r="E20" s="1">
        <v>0.78500000000000003</v>
      </c>
      <c r="F20" s="1">
        <v>2.1000000000000001E-2</v>
      </c>
      <c r="G20" s="1">
        <v>2.9912999999999999E-2</v>
      </c>
      <c r="H20" s="7">
        <v>0.158</v>
      </c>
      <c r="K20" s="1" t="s">
        <v>42</v>
      </c>
      <c r="L20" s="7">
        <v>9.66</v>
      </c>
      <c r="M20" s="7">
        <f>2*3.97</f>
        <v>7.94</v>
      </c>
    </row>
    <row r="21" spans="1:17" s="2" customFormat="1" ht="16.5" thickBot="1" x14ac:dyDescent="0.3">
      <c r="A21" s="2" t="s">
        <v>88</v>
      </c>
      <c r="B21" s="2">
        <v>3.7439</v>
      </c>
      <c r="C21" s="2">
        <v>0.44052859999999999</v>
      </c>
      <c r="D21" s="2">
        <v>4.0753749999999998E-2</v>
      </c>
      <c r="E21" s="2">
        <v>0.79700000000000004</v>
      </c>
      <c r="F21" s="2">
        <v>2.5999999999999999E-2</v>
      </c>
      <c r="G21" s="2">
        <v>0.42481000000000002</v>
      </c>
      <c r="H21" s="8">
        <v>0.26500000000000001</v>
      </c>
      <c r="K21" s="1" t="s">
        <v>40</v>
      </c>
      <c r="L21" s="1">
        <v>0.79790000000000005</v>
      </c>
      <c r="M21" s="1">
        <f>2*0.008</f>
        <v>1.6E-2</v>
      </c>
    </row>
    <row r="22" spans="1:17" x14ac:dyDescent="0.25">
      <c r="A22" s="1" t="s">
        <v>87</v>
      </c>
      <c r="B22" s="1">
        <v>1.5105</v>
      </c>
      <c r="C22" s="1">
        <v>1.6949149999999999</v>
      </c>
      <c r="D22" s="1">
        <v>0.77563919999999997</v>
      </c>
      <c r="E22" s="1">
        <v>1.05</v>
      </c>
      <c r="F22" s="1">
        <v>0.19</v>
      </c>
      <c r="G22" s="1">
        <v>-0.31356000000000001</v>
      </c>
      <c r="H22" s="7">
        <v>4.54</v>
      </c>
      <c r="I22" s="1" t="s">
        <v>0</v>
      </c>
      <c r="J22" s="1" t="s">
        <v>0</v>
      </c>
      <c r="K22" s="1" t="s">
        <v>39</v>
      </c>
      <c r="L22" s="1">
        <v>0.94</v>
      </c>
      <c r="O22" s="1" t="s">
        <v>44</v>
      </c>
      <c r="Q22" s="1" t="s">
        <v>43</v>
      </c>
    </row>
    <row r="23" spans="1:17" x14ac:dyDescent="0.25">
      <c r="A23" s="1" t="s">
        <v>87</v>
      </c>
      <c r="B23" s="1">
        <v>4.6519000000000004</v>
      </c>
      <c r="C23" s="1">
        <v>5.7736720000000004</v>
      </c>
      <c r="D23" s="1">
        <v>0.2800164</v>
      </c>
      <c r="E23" s="1">
        <v>0.81499999999999995</v>
      </c>
      <c r="F23" s="1">
        <v>2.7E-2</v>
      </c>
      <c r="G23" s="1">
        <v>0.59382000000000001</v>
      </c>
      <c r="H23" s="7">
        <v>4.8499999999999996</v>
      </c>
      <c r="K23" s="1" t="s">
        <v>37</v>
      </c>
      <c r="L23" s="1">
        <v>35</v>
      </c>
      <c r="O23" s="1" t="s">
        <v>42</v>
      </c>
      <c r="P23" s="7">
        <v>15.3</v>
      </c>
      <c r="Q23" s="7">
        <f>2*4.01</f>
        <v>8.02</v>
      </c>
    </row>
    <row r="24" spans="1:17" x14ac:dyDescent="0.25">
      <c r="A24" s="1" t="s">
        <v>87</v>
      </c>
      <c r="B24" s="1">
        <v>1.8720000000000001</v>
      </c>
      <c r="C24" s="1">
        <v>4</v>
      </c>
      <c r="D24" s="1">
        <v>0.17599999999999999</v>
      </c>
      <c r="E24" s="1">
        <v>0.80600000000000005</v>
      </c>
      <c r="F24" s="1">
        <v>1.2999999999999999E-2</v>
      </c>
      <c r="G24" s="1">
        <v>0.22259999999999999</v>
      </c>
      <c r="H24" s="7">
        <v>3.43</v>
      </c>
      <c r="K24" s="1" t="s">
        <v>281</v>
      </c>
      <c r="L24" s="1">
        <v>3.9</v>
      </c>
      <c r="O24" s="1" t="s">
        <v>40</v>
      </c>
      <c r="P24" s="1">
        <v>0.81230000000000002</v>
      </c>
    </row>
    <row r="25" spans="1:17" x14ac:dyDescent="0.25">
      <c r="A25" s="1" t="s">
        <v>86</v>
      </c>
      <c r="B25" s="1">
        <v>6.1844999999999999</v>
      </c>
      <c r="C25" s="1">
        <v>13.67989</v>
      </c>
      <c r="D25" s="1">
        <v>0.48656250000000001</v>
      </c>
      <c r="E25" s="1">
        <v>0.79300000000000004</v>
      </c>
      <c r="F25" s="1">
        <v>2.1999999999999999E-2</v>
      </c>
      <c r="G25" s="1">
        <v>0.56847999999999999</v>
      </c>
      <c r="H25" s="7">
        <v>7.91</v>
      </c>
      <c r="O25" s="1" t="s">
        <v>39</v>
      </c>
      <c r="P25" s="1">
        <v>1.2</v>
      </c>
    </row>
    <row r="26" spans="1:17" x14ac:dyDescent="0.25">
      <c r="A26" s="1" t="s">
        <v>86</v>
      </c>
      <c r="B26" s="1">
        <v>6.4668000000000001</v>
      </c>
      <c r="C26" s="1">
        <v>17.391300000000001</v>
      </c>
      <c r="D26" s="1">
        <v>0.69565220000000005</v>
      </c>
      <c r="E26" s="1">
        <v>0.81</v>
      </c>
      <c r="F26" s="1">
        <v>2.5000000000000001E-2</v>
      </c>
      <c r="G26" s="1">
        <v>0.58589999999999998</v>
      </c>
      <c r="H26" s="7">
        <v>3.85</v>
      </c>
      <c r="O26" s="1" t="s">
        <v>37</v>
      </c>
      <c r="P26" s="1">
        <v>16</v>
      </c>
    </row>
    <row r="27" spans="1:17" x14ac:dyDescent="0.25">
      <c r="A27" s="1" t="s">
        <v>85</v>
      </c>
      <c r="B27" s="1">
        <v>8.2266999999999992</v>
      </c>
      <c r="C27" s="1">
        <v>11.494249999999999</v>
      </c>
      <c r="D27" s="1">
        <v>0.3170828</v>
      </c>
      <c r="E27" s="1">
        <v>0.79200000000000004</v>
      </c>
      <c r="F27" s="1">
        <v>1.4E-2</v>
      </c>
      <c r="G27" s="1">
        <v>0.19727</v>
      </c>
      <c r="H27" s="7">
        <v>9.39</v>
      </c>
    </row>
    <row r="28" spans="1:17" x14ac:dyDescent="0.25">
      <c r="A28" s="1" t="s">
        <v>85</v>
      </c>
      <c r="B28" s="1">
        <v>6.8071999999999999</v>
      </c>
      <c r="C28" s="1">
        <v>9.6711799999999997</v>
      </c>
      <c r="D28" s="1">
        <v>0.46765859999999998</v>
      </c>
      <c r="E28" s="1">
        <v>0.79700000000000004</v>
      </c>
      <c r="F28" s="1">
        <v>3.4000000000000002E-2</v>
      </c>
      <c r="G28" s="1">
        <v>0.46132000000000001</v>
      </c>
      <c r="H28" s="7">
        <v>1.9</v>
      </c>
    </row>
    <row r="29" spans="1:17" x14ac:dyDescent="0.25">
      <c r="A29" s="1" t="s">
        <v>84</v>
      </c>
      <c r="B29" s="1">
        <v>7.5458999999999996</v>
      </c>
      <c r="C29" s="1">
        <v>11.655010000000001</v>
      </c>
      <c r="D29" s="1">
        <v>0.39393400000000001</v>
      </c>
      <c r="E29" s="1">
        <v>0.79700000000000004</v>
      </c>
      <c r="F29" s="1">
        <v>1.9E-2</v>
      </c>
      <c r="G29" s="1">
        <v>0.22317999999999999</v>
      </c>
      <c r="H29" s="7">
        <v>8.83</v>
      </c>
    </row>
    <row r="30" spans="1:17" x14ac:dyDescent="0.25">
      <c r="A30" s="1" t="s">
        <v>84</v>
      </c>
      <c r="B30" s="1">
        <v>6.8071999999999999</v>
      </c>
      <c r="C30" s="1">
        <v>16.949149999999999</v>
      </c>
      <c r="D30" s="1">
        <v>0.68945710000000004</v>
      </c>
      <c r="E30" s="1">
        <v>0.76700000000000002</v>
      </c>
      <c r="F30" s="1">
        <v>3.4000000000000002E-2</v>
      </c>
      <c r="G30" s="1">
        <v>-8.0527000000000001E-2</v>
      </c>
      <c r="H30" s="7">
        <v>2.89</v>
      </c>
    </row>
    <row r="31" spans="1:17" x14ac:dyDescent="0.25">
      <c r="A31" s="1" t="s">
        <v>83</v>
      </c>
      <c r="B31" s="1">
        <v>8.7362000000000002</v>
      </c>
      <c r="C31" s="1">
        <v>1.199041</v>
      </c>
      <c r="D31" s="1">
        <v>4.6006360000000003E-2</v>
      </c>
      <c r="E31" s="1">
        <v>0.82299999999999995</v>
      </c>
      <c r="F31" s="1">
        <v>2.5000000000000001E-2</v>
      </c>
      <c r="G31" s="1">
        <v>0.6169</v>
      </c>
      <c r="H31" s="7">
        <v>0.82299999999999995</v>
      </c>
    </row>
    <row r="32" spans="1:17" x14ac:dyDescent="0.25">
      <c r="A32" s="1" t="s">
        <v>81</v>
      </c>
      <c r="B32" s="1">
        <v>6.1844999999999999</v>
      </c>
      <c r="C32" s="1">
        <v>0.8583691</v>
      </c>
      <c r="D32" s="1">
        <v>6.0417400000000003E-2</v>
      </c>
      <c r="E32" s="1">
        <v>0.79600000000000004</v>
      </c>
      <c r="F32" s="1">
        <v>0.03</v>
      </c>
      <c r="G32" s="1">
        <v>1.4595E-2</v>
      </c>
      <c r="H32" s="7">
        <v>0.45100000000000001</v>
      </c>
    </row>
    <row r="33" spans="1:17" x14ac:dyDescent="0.25">
      <c r="A33" s="1" t="s">
        <v>80</v>
      </c>
      <c r="B33" s="1">
        <v>3.1213000000000002</v>
      </c>
      <c r="C33" s="1">
        <v>17.271159999999998</v>
      </c>
      <c r="D33" s="1">
        <v>0.71590290000000001</v>
      </c>
      <c r="E33" s="1">
        <v>0.75600000000000001</v>
      </c>
      <c r="F33" s="1">
        <v>0.03</v>
      </c>
      <c r="G33" s="1">
        <v>0.46731</v>
      </c>
      <c r="H33" s="7">
        <v>12.99</v>
      </c>
    </row>
    <row r="34" spans="1:17" x14ac:dyDescent="0.25">
      <c r="A34" s="1" t="s">
        <v>80</v>
      </c>
      <c r="B34" s="1">
        <v>4.0842999999999998</v>
      </c>
      <c r="C34" s="1">
        <v>12.578620000000001</v>
      </c>
      <c r="D34" s="1">
        <v>0.4746648</v>
      </c>
      <c r="E34" s="1">
        <v>0.77200000000000002</v>
      </c>
      <c r="F34" s="1">
        <v>2.3E-2</v>
      </c>
      <c r="G34" s="1">
        <v>0.45529999999999998</v>
      </c>
      <c r="H34" s="7">
        <v>9.1</v>
      </c>
    </row>
    <row r="35" spans="1:17" x14ac:dyDescent="0.25">
      <c r="A35" s="1" t="s">
        <v>80</v>
      </c>
      <c r="B35" s="1">
        <v>3.5737999999999999</v>
      </c>
      <c r="C35" s="1">
        <v>12.59446</v>
      </c>
      <c r="D35" s="1">
        <v>0.3806889</v>
      </c>
      <c r="E35" s="1">
        <v>0.77100000000000002</v>
      </c>
      <c r="F35" s="1">
        <v>2.8000000000000001E-2</v>
      </c>
      <c r="G35" s="1">
        <v>0.53437999999999997</v>
      </c>
      <c r="H35" s="7">
        <v>3.73</v>
      </c>
    </row>
    <row r="36" spans="1:17" x14ac:dyDescent="0.25">
      <c r="A36" s="1" t="s">
        <v>79</v>
      </c>
      <c r="B36" s="1">
        <v>7.2055999999999996</v>
      </c>
      <c r="C36" s="1">
        <v>1.257862</v>
      </c>
      <c r="D36" s="1">
        <v>5.3795339999999997E-2</v>
      </c>
      <c r="E36" s="1">
        <v>0.79800000000000004</v>
      </c>
      <c r="F36" s="1">
        <v>3.3000000000000002E-2</v>
      </c>
      <c r="G36" s="1">
        <v>0.44888</v>
      </c>
      <c r="H36" s="7">
        <v>0.48399999999999999</v>
      </c>
    </row>
    <row r="37" spans="1:17" x14ac:dyDescent="0.25">
      <c r="A37" s="1" t="s">
        <v>78</v>
      </c>
      <c r="B37" s="1">
        <v>7.2046000000000001</v>
      </c>
      <c r="C37" s="1">
        <v>0.53361789999999998</v>
      </c>
      <c r="D37" s="1">
        <v>2.1640860000000001E-2</v>
      </c>
      <c r="E37" s="1">
        <v>0.81399999999999995</v>
      </c>
      <c r="F37" s="1">
        <v>0.02</v>
      </c>
      <c r="G37" s="1">
        <v>0.39843000000000001</v>
      </c>
      <c r="H37" s="7">
        <v>0.47099999999999997</v>
      </c>
    </row>
    <row r="38" spans="1:17" s="2" customFormat="1" ht="16.5" thickBot="1" x14ac:dyDescent="0.3">
      <c r="A38" s="2" t="s">
        <v>77</v>
      </c>
      <c r="B38" s="2">
        <v>7.8863000000000003</v>
      </c>
      <c r="C38" s="2">
        <v>0.78740160000000003</v>
      </c>
      <c r="D38" s="2">
        <v>2.6040049999999999E-2</v>
      </c>
      <c r="E38" s="2">
        <v>0.80400000000000005</v>
      </c>
      <c r="F38" s="2">
        <v>2.1000000000000001E-2</v>
      </c>
      <c r="G38" s="2">
        <v>0.36087000000000002</v>
      </c>
      <c r="H38" s="8">
        <v>0.60699999999999998</v>
      </c>
    </row>
    <row r="39" spans="1:17" x14ac:dyDescent="0.25">
      <c r="A39" s="1" t="s">
        <v>76</v>
      </c>
      <c r="B39" s="1">
        <v>4.8231000000000002</v>
      </c>
      <c r="C39" s="1">
        <v>24.8139</v>
      </c>
      <c r="D39" s="1">
        <v>1.3546050000000001</v>
      </c>
      <c r="E39" s="1">
        <v>0.76200000000000001</v>
      </c>
      <c r="F39" s="1">
        <v>3.6999999999999998E-2</v>
      </c>
      <c r="G39" s="1">
        <v>0.17707999999999999</v>
      </c>
      <c r="H39" s="7">
        <v>6.37</v>
      </c>
      <c r="O39" s="1" t="s">
        <v>44</v>
      </c>
      <c r="Q39" s="1" t="s">
        <v>43</v>
      </c>
    </row>
    <row r="40" spans="1:17" x14ac:dyDescent="0.25">
      <c r="A40" s="1" t="s">
        <v>76</v>
      </c>
      <c r="B40" s="1">
        <v>3.0632000000000001</v>
      </c>
      <c r="C40" s="1">
        <v>21.008400000000002</v>
      </c>
      <c r="D40" s="1">
        <v>1.147518</v>
      </c>
      <c r="E40" s="1">
        <v>0.79800000000000004</v>
      </c>
      <c r="F40" s="1">
        <v>3.7999999999999999E-2</v>
      </c>
      <c r="G40" s="1">
        <v>0.56813000000000002</v>
      </c>
      <c r="H40" s="7">
        <v>3.94</v>
      </c>
      <c r="O40" s="1" t="s">
        <v>42</v>
      </c>
      <c r="P40" s="7">
        <v>9.67</v>
      </c>
      <c r="Q40" s="7">
        <f>2*6.79</f>
        <v>13.58</v>
      </c>
    </row>
    <row r="41" spans="1:17" x14ac:dyDescent="0.25">
      <c r="A41" s="1" t="s">
        <v>76</v>
      </c>
      <c r="B41" s="1">
        <v>2.5527000000000002</v>
      </c>
      <c r="C41" s="1">
        <v>19.15709</v>
      </c>
      <c r="D41" s="1">
        <v>1.945068</v>
      </c>
      <c r="E41" s="1">
        <v>0.84799999999999998</v>
      </c>
      <c r="F41" s="1">
        <v>5.8999999999999997E-2</v>
      </c>
      <c r="G41" s="1">
        <v>-1.1957000000000001E-2</v>
      </c>
      <c r="H41" s="7">
        <v>1.032</v>
      </c>
      <c r="O41" s="1" t="s">
        <v>40</v>
      </c>
      <c r="P41" s="1">
        <v>0.79800000000000004</v>
      </c>
    </row>
    <row r="42" spans="1:17" x14ac:dyDescent="0.25">
      <c r="A42" s="1" t="s">
        <v>75</v>
      </c>
      <c r="B42" s="1">
        <v>6.1844999999999999</v>
      </c>
      <c r="C42" s="1">
        <v>14.771050000000001</v>
      </c>
      <c r="D42" s="1">
        <v>0.32727580000000001</v>
      </c>
      <c r="E42" s="1">
        <v>0.77100000000000002</v>
      </c>
      <c r="F42" s="1">
        <v>1.7000000000000001E-2</v>
      </c>
      <c r="G42" s="1">
        <v>0.60507</v>
      </c>
      <c r="H42" s="7">
        <v>5.23</v>
      </c>
      <c r="O42" s="1" t="s">
        <v>39</v>
      </c>
      <c r="P42" s="7">
        <v>0.89</v>
      </c>
    </row>
    <row r="43" spans="1:17" x14ac:dyDescent="0.25">
      <c r="A43" s="1" t="s">
        <v>75</v>
      </c>
      <c r="B43" s="1">
        <v>6.8071999999999999</v>
      </c>
      <c r="C43" s="1">
        <v>13.19261</v>
      </c>
      <c r="D43" s="1">
        <v>0.60915759999999997</v>
      </c>
      <c r="E43" s="1">
        <v>0.79300000000000004</v>
      </c>
      <c r="F43" s="1">
        <v>3.7999999999999999E-2</v>
      </c>
      <c r="G43" s="1">
        <v>0.47878999999999999</v>
      </c>
      <c r="H43" s="7">
        <v>2.15</v>
      </c>
      <c r="O43" s="1" t="s">
        <v>37</v>
      </c>
      <c r="P43" s="1">
        <v>22</v>
      </c>
    </row>
    <row r="44" spans="1:17" x14ac:dyDescent="0.25">
      <c r="A44" s="1" t="s">
        <v>74</v>
      </c>
      <c r="B44" s="1">
        <v>6.8651999999999997</v>
      </c>
      <c r="C44" s="1">
        <v>22.421520000000001</v>
      </c>
      <c r="D44" s="1">
        <v>0.9551771</v>
      </c>
      <c r="E44" s="1">
        <v>0.78600000000000003</v>
      </c>
      <c r="F44" s="1">
        <v>2.8000000000000001E-2</v>
      </c>
      <c r="G44" s="1">
        <v>0.54288999999999998</v>
      </c>
      <c r="H44" s="7">
        <v>5.28</v>
      </c>
    </row>
    <row r="45" spans="1:17" x14ac:dyDescent="0.25">
      <c r="A45" s="1" t="s">
        <v>74</v>
      </c>
      <c r="B45" s="1">
        <v>5.9562999999999997</v>
      </c>
      <c r="C45" s="1">
        <v>21.367519999999999</v>
      </c>
      <c r="D45" s="1">
        <v>1.5066839999999999</v>
      </c>
      <c r="E45" s="1">
        <v>0.75900000000000001</v>
      </c>
      <c r="F45" s="1">
        <v>5.7000000000000002E-2</v>
      </c>
      <c r="G45" s="1">
        <v>0.70687</v>
      </c>
      <c r="H45" s="7">
        <v>1.44</v>
      </c>
    </row>
    <row r="46" spans="1:17" x14ac:dyDescent="0.25">
      <c r="A46" s="1" t="s">
        <v>73</v>
      </c>
      <c r="B46" s="1">
        <v>7.5458999999999996</v>
      </c>
      <c r="C46" s="1">
        <v>17.006799999999998</v>
      </c>
      <c r="D46" s="1">
        <v>0.46277010000000002</v>
      </c>
      <c r="E46" s="1">
        <v>0.77400000000000002</v>
      </c>
      <c r="F46" s="1">
        <v>2.1999999999999999E-2</v>
      </c>
      <c r="G46" s="1">
        <v>0.56686000000000003</v>
      </c>
      <c r="H46" s="7">
        <v>5.86</v>
      </c>
    </row>
    <row r="47" spans="1:17" x14ac:dyDescent="0.25">
      <c r="A47" s="1" t="s">
        <v>73</v>
      </c>
      <c r="B47" s="1">
        <v>4.7649999999999997</v>
      </c>
      <c r="C47" s="1">
        <v>17.2117</v>
      </c>
      <c r="D47" s="1">
        <v>0.74060689999999996</v>
      </c>
      <c r="E47" s="1">
        <v>0.78300000000000003</v>
      </c>
      <c r="F47" s="1">
        <v>4.2999999999999997E-2</v>
      </c>
      <c r="G47" s="1">
        <v>0.39513999999999999</v>
      </c>
      <c r="H47" s="7">
        <v>2.08</v>
      </c>
    </row>
    <row r="48" spans="1:17" x14ac:dyDescent="0.25">
      <c r="A48" s="1" t="s">
        <v>72</v>
      </c>
      <c r="B48" s="1">
        <v>6.5248999999999997</v>
      </c>
      <c r="C48" s="1">
        <v>21.645019999999999</v>
      </c>
      <c r="D48" s="1">
        <v>1.124417</v>
      </c>
      <c r="E48" s="1">
        <v>0.77200000000000002</v>
      </c>
      <c r="F48" s="1">
        <v>3.3000000000000002E-2</v>
      </c>
      <c r="G48" s="1">
        <v>0.35360999999999998</v>
      </c>
      <c r="H48" s="7">
        <v>6.21</v>
      </c>
    </row>
    <row r="49" spans="1:17" x14ac:dyDescent="0.25">
      <c r="A49" s="1" t="s">
        <v>72</v>
      </c>
      <c r="B49" s="1">
        <v>5.7861000000000002</v>
      </c>
      <c r="C49" s="1">
        <v>23.64066</v>
      </c>
      <c r="D49" s="1">
        <v>1.6207549999999999</v>
      </c>
      <c r="E49" s="1">
        <v>0.749</v>
      </c>
      <c r="F49" s="1">
        <v>4.4999999999999998E-2</v>
      </c>
      <c r="G49" s="1">
        <v>2.6738999999999999E-2</v>
      </c>
      <c r="H49" s="7">
        <v>1.81</v>
      </c>
    </row>
    <row r="50" spans="1:17" x14ac:dyDescent="0.25">
      <c r="A50" s="1" t="s">
        <v>71</v>
      </c>
      <c r="B50" s="1">
        <v>5.6740000000000004</v>
      </c>
      <c r="C50" s="1">
        <v>28.818439999999999</v>
      </c>
      <c r="D50" s="1">
        <v>1.8271059999999999</v>
      </c>
      <c r="E50" s="1">
        <v>0.753</v>
      </c>
      <c r="F50" s="1">
        <v>2.8000000000000001E-2</v>
      </c>
      <c r="G50" s="1">
        <v>0.49879000000000001</v>
      </c>
      <c r="H50" s="7">
        <v>8.25</v>
      </c>
    </row>
    <row r="51" spans="1:17" x14ac:dyDescent="0.25">
      <c r="A51" s="1" t="s">
        <v>71</v>
      </c>
      <c r="B51" s="1">
        <v>5.2755999999999998</v>
      </c>
      <c r="C51" s="1">
        <v>22.675740000000001</v>
      </c>
      <c r="D51" s="1">
        <v>0.92554029999999998</v>
      </c>
      <c r="E51" s="1">
        <v>0.76600000000000001</v>
      </c>
      <c r="F51" s="1">
        <v>4.3999999999999997E-2</v>
      </c>
      <c r="G51" s="1">
        <v>0.50658000000000003</v>
      </c>
      <c r="H51" s="7">
        <v>2.76</v>
      </c>
    </row>
    <row r="52" spans="1:17" x14ac:dyDescent="0.25">
      <c r="A52" s="1" t="s">
        <v>70</v>
      </c>
      <c r="B52" s="1">
        <v>4.3125</v>
      </c>
      <c r="C52" s="1">
        <v>22.17295</v>
      </c>
      <c r="D52" s="1">
        <v>1.3274269999999999</v>
      </c>
      <c r="E52" s="1">
        <v>0.79900000000000004</v>
      </c>
      <c r="F52" s="1">
        <v>5.3999999999999999E-2</v>
      </c>
      <c r="G52" s="1">
        <v>0.72696000000000005</v>
      </c>
      <c r="H52" s="7">
        <v>5.23</v>
      </c>
    </row>
    <row r="53" spans="1:17" x14ac:dyDescent="0.25">
      <c r="A53" s="1" t="s">
        <v>70</v>
      </c>
      <c r="B53" s="1">
        <v>4.7649999999999997</v>
      </c>
      <c r="C53" s="1">
        <v>20.920500000000001</v>
      </c>
      <c r="D53" s="1">
        <v>0.74403459999999999</v>
      </c>
      <c r="E53" s="1">
        <v>0.78700000000000003</v>
      </c>
      <c r="F53" s="1">
        <v>3.4000000000000002E-2</v>
      </c>
      <c r="G53" s="1">
        <v>0.55595000000000006</v>
      </c>
      <c r="H53" s="7">
        <v>5.01</v>
      </c>
    </row>
    <row r="54" spans="1:17" x14ac:dyDescent="0.25">
      <c r="A54" s="1" t="s">
        <v>70</v>
      </c>
      <c r="B54" s="1">
        <v>2.7229000000000001</v>
      </c>
      <c r="C54" s="1">
        <v>27.472529999999999</v>
      </c>
      <c r="D54" s="1">
        <v>2.0377969999999999</v>
      </c>
      <c r="E54" s="1">
        <v>0.73599999999999999</v>
      </c>
      <c r="F54" s="1">
        <v>5.2999999999999999E-2</v>
      </c>
      <c r="G54" s="1">
        <v>0.69028</v>
      </c>
      <c r="H54" s="7">
        <v>1.95</v>
      </c>
    </row>
    <row r="55" spans="1:17" x14ac:dyDescent="0.25">
      <c r="A55" s="1" t="s">
        <v>69</v>
      </c>
      <c r="B55" s="1">
        <v>5.6740000000000004</v>
      </c>
      <c r="C55" s="1">
        <v>12.903230000000001</v>
      </c>
      <c r="D55" s="1">
        <v>0.78251820000000005</v>
      </c>
      <c r="E55" s="1">
        <v>0.76400000000000001</v>
      </c>
      <c r="F55" s="1">
        <v>3.9E-2</v>
      </c>
      <c r="G55" s="1">
        <v>0.60980999999999996</v>
      </c>
      <c r="H55" s="7">
        <v>6.16</v>
      </c>
    </row>
    <row r="56" spans="1:17" x14ac:dyDescent="0.25">
      <c r="A56" s="1" t="s">
        <v>69</v>
      </c>
      <c r="B56" s="1">
        <v>6.2965999999999998</v>
      </c>
      <c r="C56" s="1">
        <v>14.104369999999999</v>
      </c>
      <c r="D56" s="1">
        <v>0.67637329999999996</v>
      </c>
      <c r="E56" s="1">
        <v>0.78800000000000003</v>
      </c>
      <c r="F56" s="1">
        <v>3.2000000000000001E-2</v>
      </c>
      <c r="G56" s="1">
        <v>0.38421</v>
      </c>
      <c r="H56" s="7">
        <v>2.72</v>
      </c>
    </row>
    <row r="57" spans="1:17" x14ac:dyDescent="0.25">
      <c r="A57" s="1" t="s">
        <v>68</v>
      </c>
      <c r="B57" s="1">
        <v>5.8441999999999998</v>
      </c>
      <c r="C57" s="1">
        <v>20.70393</v>
      </c>
      <c r="D57" s="1">
        <v>1.3716889999999999</v>
      </c>
      <c r="E57" s="1">
        <v>0.80200000000000005</v>
      </c>
      <c r="F57" s="1">
        <v>5.0999999999999997E-2</v>
      </c>
      <c r="G57" s="1">
        <v>0.77842999999999996</v>
      </c>
      <c r="H57" s="7">
        <v>5.27</v>
      </c>
    </row>
    <row r="58" spans="1:17" x14ac:dyDescent="0.25">
      <c r="A58" s="1" t="s">
        <v>68</v>
      </c>
      <c r="B58" s="1">
        <v>7.1475</v>
      </c>
      <c r="C58" s="1">
        <v>25.125630000000001</v>
      </c>
      <c r="D58" s="1">
        <v>1.388854</v>
      </c>
      <c r="E58" s="1">
        <v>0.78</v>
      </c>
      <c r="F58" s="1">
        <v>3.7999999999999999E-2</v>
      </c>
      <c r="G58" s="1">
        <v>0.30515999999999999</v>
      </c>
      <c r="H58" s="7">
        <v>3.13</v>
      </c>
    </row>
    <row r="59" spans="1:17" x14ac:dyDescent="0.25">
      <c r="A59" s="1" t="s">
        <v>67</v>
      </c>
      <c r="B59" s="1">
        <v>6.0143000000000004</v>
      </c>
      <c r="C59" s="1">
        <v>18.181819999999998</v>
      </c>
      <c r="D59" s="1">
        <v>0.89256199999999997</v>
      </c>
      <c r="E59" s="1">
        <v>0.76900000000000002</v>
      </c>
      <c r="F59" s="1">
        <v>4.4999999999999998E-2</v>
      </c>
      <c r="G59" s="1">
        <v>0.72519</v>
      </c>
      <c r="H59" s="7">
        <v>4.96</v>
      </c>
    </row>
    <row r="60" spans="1:17" s="2" customFormat="1" ht="16.5" thickBot="1" x14ac:dyDescent="0.3">
      <c r="A60" s="2" t="s">
        <v>67</v>
      </c>
      <c r="B60" s="2">
        <v>5.6158999999999999</v>
      </c>
      <c r="C60" s="2">
        <v>24.213080000000001</v>
      </c>
      <c r="D60" s="2">
        <v>1.7001919999999999</v>
      </c>
      <c r="E60" s="2">
        <v>0.77100000000000002</v>
      </c>
      <c r="F60" s="2">
        <v>4.8000000000000001E-2</v>
      </c>
      <c r="G60" s="2">
        <v>0.69101999999999997</v>
      </c>
      <c r="H60" s="8">
        <v>1.87</v>
      </c>
    </row>
    <row r="61" spans="1:17" x14ac:dyDescent="0.25">
      <c r="A61" s="1" t="s">
        <v>66</v>
      </c>
      <c r="B61" s="1">
        <v>6.0143000000000004</v>
      </c>
      <c r="C61" s="1">
        <v>101.5228</v>
      </c>
      <c r="D61" s="1">
        <v>4.9473060000000002</v>
      </c>
      <c r="E61" s="1">
        <v>0.70699999999999996</v>
      </c>
      <c r="F61" s="1">
        <v>3.2000000000000001E-2</v>
      </c>
      <c r="G61" s="1">
        <v>0.21709000000000001</v>
      </c>
      <c r="H61" s="7">
        <v>23.95</v>
      </c>
      <c r="O61" s="1" t="s">
        <v>44</v>
      </c>
      <c r="Q61" s="1" t="s">
        <v>43</v>
      </c>
    </row>
    <row r="62" spans="1:17" x14ac:dyDescent="0.25">
      <c r="A62" s="1" t="s">
        <v>66</v>
      </c>
      <c r="B62" s="1">
        <v>7.8282999999999996</v>
      </c>
      <c r="C62" s="1">
        <v>95.238100000000003</v>
      </c>
      <c r="D62" s="1">
        <v>10.88435</v>
      </c>
      <c r="E62" s="1">
        <v>0.68799999999999994</v>
      </c>
      <c r="F62" s="1">
        <v>6.0999999999999999E-2</v>
      </c>
      <c r="G62" s="1">
        <v>0.10682</v>
      </c>
      <c r="H62" s="7">
        <v>4.33</v>
      </c>
      <c r="O62" s="1" t="s">
        <v>42</v>
      </c>
      <c r="P62" s="7">
        <v>9.32</v>
      </c>
      <c r="Q62" s="7">
        <f>2*0.7</f>
        <v>1.4</v>
      </c>
    </row>
    <row r="63" spans="1:17" x14ac:dyDescent="0.25">
      <c r="A63" s="1" t="s">
        <v>65</v>
      </c>
      <c r="B63" s="1">
        <v>4.6519000000000004</v>
      </c>
      <c r="C63" s="1">
        <v>108.8139</v>
      </c>
      <c r="D63" s="1">
        <v>5.3282119999999997</v>
      </c>
      <c r="E63" s="1">
        <v>0.69599999999999995</v>
      </c>
      <c r="F63" s="1">
        <v>2.8000000000000001E-2</v>
      </c>
      <c r="G63" s="1">
        <v>2.4632000000000001E-2</v>
      </c>
      <c r="H63" s="7">
        <v>26.5</v>
      </c>
      <c r="O63" s="1" t="s">
        <v>40</v>
      </c>
      <c r="P63" s="1">
        <v>0.80589999999999995</v>
      </c>
    </row>
    <row r="64" spans="1:17" x14ac:dyDescent="0.25">
      <c r="A64" s="1" t="s">
        <v>65</v>
      </c>
      <c r="B64" s="1">
        <v>7.8282999999999996</v>
      </c>
      <c r="C64" s="1">
        <v>136.7989</v>
      </c>
      <c r="D64" s="1">
        <v>9.1698310000000003</v>
      </c>
      <c r="E64" s="1">
        <v>0.66800000000000004</v>
      </c>
      <c r="F64" s="1">
        <v>4.4999999999999998E-2</v>
      </c>
      <c r="G64" s="1">
        <v>0.60709000000000002</v>
      </c>
      <c r="H64" s="7">
        <v>7.44</v>
      </c>
      <c r="O64" s="1" t="s">
        <v>39</v>
      </c>
      <c r="P64" s="1">
        <v>1.5</v>
      </c>
    </row>
    <row r="65" spans="1:16" x14ac:dyDescent="0.25">
      <c r="A65" s="1" t="s">
        <v>64</v>
      </c>
      <c r="B65" s="1">
        <v>5.5038</v>
      </c>
      <c r="C65" s="1">
        <v>104.4932</v>
      </c>
      <c r="D65" s="1">
        <v>5.0226620000000004</v>
      </c>
      <c r="E65" s="1">
        <v>0.68400000000000005</v>
      </c>
      <c r="F65" s="1">
        <v>3.5000000000000003E-2</v>
      </c>
      <c r="G65" s="1">
        <v>0.55459999999999998</v>
      </c>
      <c r="H65" s="7">
        <v>24.29</v>
      </c>
      <c r="O65" s="1" t="s">
        <v>37</v>
      </c>
      <c r="P65" s="1">
        <v>26</v>
      </c>
    </row>
    <row r="66" spans="1:16" x14ac:dyDescent="0.25">
      <c r="A66" s="1" t="s">
        <v>64</v>
      </c>
      <c r="B66" s="1">
        <v>9.0195000000000007</v>
      </c>
      <c r="C66" s="1">
        <v>136.4256</v>
      </c>
      <c r="D66" s="1">
        <v>8.7476199999999995</v>
      </c>
      <c r="E66" s="1">
        <v>0.69699999999999995</v>
      </c>
      <c r="F66" s="1">
        <v>5.2999999999999999E-2</v>
      </c>
      <c r="G66" s="1">
        <v>0.50697999999999999</v>
      </c>
      <c r="H66" s="7">
        <v>6.27</v>
      </c>
    </row>
    <row r="67" spans="1:16" x14ac:dyDescent="0.25">
      <c r="A67" s="1" t="s">
        <v>63</v>
      </c>
      <c r="B67" s="1">
        <v>6.1844999999999999</v>
      </c>
      <c r="C67" s="1">
        <v>160</v>
      </c>
      <c r="D67" s="1">
        <v>7.68</v>
      </c>
      <c r="E67" s="1">
        <v>0.58699999999999997</v>
      </c>
      <c r="F67" s="1">
        <v>3.2000000000000001E-2</v>
      </c>
      <c r="G67" s="1">
        <v>0.51466000000000001</v>
      </c>
      <c r="H67" s="7">
        <v>35.270000000000003</v>
      </c>
    </row>
    <row r="68" spans="1:16" x14ac:dyDescent="0.25">
      <c r="A68" s="1" t="s">
        <v>63</v>
      </c>
      <c r="B68" s="1">
        <v>7.9984000000000002</v>
      </c>
      <c r="C68" s="1">
        <v>198.0198</v>
      </c>
      <c r="D68" s="1">
        <v>11.37143</v>
      </c>
      <c r="E68" s="1">
        <v>0.61</v>
      </c>
      <c r="F68" s="1">
        <v>4.4999999999999998E-2</v>
      </c>
      <c r="G68" s="1">
        <v>0.60489000000000004</v>
      </c>
      <c r="H68" s="7">
        <v>12.4</v>
      </c>
    </row>
    <row r="69" spans="1:16" x14ac:dyDescent="0.25">
      <c r="A69" s="1" t="s">
        <v>62</v>
      </c>
      <c r="B69" s="1">
        <v>3.4615999999999998</v>
      </c>
      <c r="C69" s="1">
        <v>111.9821</v>
      </c>
      <c r="D69" s="1">
        <v>6.7715930000000002</v>
      </c>
      <c r="E69" s="1">
        <v>0.68400000000000005</v>
      </c>
      <c r="F69" s="1">
        <v>3.7999999999999999E-2</v>
      </c>
      <c r="G69" s="1">
        <v>0.46551999999999999</v>
      </c>
      <c r="H69" s="7">
        <v>16.600000000000001</v>
      </c>
    </row>
    <row r="70" spans="1:16" x14ac:dyDescent="0.25">
      <c r="A70" s="1" t="s">
        <v>62</v>
      </c>
      <c r="B70" s="1">
        <v>5.7861000000000002</v>
      </c>
      <c r="C70" s="1">
        <v>110.3753</v>
      </c>
      <c r="D70" s="1">
        <v>5.7258699999999996</v>
      </c>
      <c r="E70" s="1">
        <v>0.69899999999999995</v>
      </c>
      <c r="F70" s="1">
        <v>2.9000000000000001E-2</v>
      </c>
      <c r="G70" s="1">
        <v>0.58179999999999998</v>
      </c>
      <c r="H70" s="7">
        <v>9.9</v>
      </c>
    </row>
    <row r="71" spans="1:16" x14ac:dyDescent="0.25">
      <c r="A71" s="1" t="s">
        <v>61</v>
      </c>
      <c r="B71" s="1">
        <v>3.1213000000000002</v>
      </c>
      <c r="C71" s="1">
        <v>71.428569999999993</v>
      </c>
      <c r="D71" s="1">
        <v>6.6326530000000004</v>
      </c>
      <c r="E71" s="1">
        <v>0.70499999999999996</v>
      </c>
      <c r="F71" s="1">
        <v>4.5999999999999999E-2</v>
      </c>
      <c r="G71" s="1">
        <v>0.35524</v>
      </c>
      <c r="H71" s="7">
        <v>18.059999999999999</v>
      </c>
    </row>
    <row r="72" spans="1:16" x14ac:dyDescent="0.25">
      <c r="A72" s="1" t="s">
        <v>61</v>
      </c>
      <c r="B72" s="1">
        <v>5.2755999999999998</v>
      </c>
      <c r="C72" s="1">
        <v>142.6534</v>
      </c>
      <c r="D72" s="1">
        <v>9.9714899999999993</v>
      </c>
      <c r="E72" s="1">
        <v>0.65500000000000003</v>
      </c>
      <c r="F72" s="1">
        <v>4.1000000000000002E-2</v>
      </c>
      <c r="G72" s="1">
        <v>0.15787999999999999</v>
      </c>
      <c r="H72" s="7">
        <v>20.5</v>
      </c>
    </row>
    <row r="73" spans="1:16" x14ac:dyDescent="0.25">
      <c r="A73" s="1" t="s">
        <v>61</v>
      </c>
      <c r="B73" s="1">
        <v>2.7229000000000001</v>
      </c>
      <c r="C73" s="1">
        <v>218.34059999999999</v>
      </c>
      <c r="D73" s="1">
        <v>23.359590000000001</v>
      </c>
      <c r="E73" s="1">
        <v>0.625</v>
      </c>
      <c r="F73" s="1">
        <v>8.3000000000000004E-2</v>
      </c>
      <c r="G73" s="1">
        <v>0.63439000000000001</v>
      </c>
      <c r="H73" s="7">
        <v>15.81</v>
      </c>
    </row>
    <row r="74" spans="1:16" x14ac:dyDescent="0.25">
      <c r="A74" s="1" t="s">
        <v>61</v>
      </c>
      <c r="B74" s="1">
        <v>4.7649999999999997</v>
      </c>
      <c r="C74" s="1">
        <v>17.543859999999999</v>
      </c>
      <c r="D74" s="1">
        <v>3.6934439999999999</v>
      </c>
      <c r="E74" s="1">
        <v>0.82799999999999996</v>
      </c>
      <c r="F74" s="1">
        <v>2.9000000000000001E-2</v>
      </c>
      <c r="G74" s="1">
        <v>2.8920000000000001E-2</v>
      </c>
      <c r="H74" s="7">
        <v>8.4</v>
      </c>
    </row>
    <row r="75" spans="1:16" x14ac:dyDescent="0.25">
      <c r="A75" s="1" t="s">
        <v>60</v>
      </c>
      <c r="B75" s="1">
        <v>3.4615999999999998</v>
      </c>
      <c r="C75" s="1">
        <v>52.93806</v>
      </c>
      <c r="D75" s="1">
        <v>2.2699750000000001</v>
      </c>
      <c r="E75" s="1">
        <v>0.73</v>
      </c>
      <c r="F75" s="1">
        <v>3.5999999999999997E-2</v>
      </c>
      <c r="G75" s="1">
        <v>0.65741000000000005</v>
      </c>
      <c r="H75" s="7">
        <v>13.61</v>
      </c>
    </row>
    <row r="76" spans="1:16" x14ac:dyDescent="0.25">
      <c r="A76" s="1" t="s">
        <v>60</v>
      </c>
      <c r="B76" s="1">
        <v>3.7439</v>
      </c>
      <c r="C76" s="1">
        <v>63.694270000000003</v>
      </c>
      <c r="D76" s="1">
        <v>5.2740479999999996</v>
      </c>
      <c r="E76" s="1">
        <v>0.72199999999999998</v>
      </c>
      <c r="F76" s="1">
        <v>3.5000000000000003E-2</v>
      </c>
      <c r="G76" s="1">
        <v>0.52088000000000001</v>
      </c>
      <c r="H76" s="7">
        <v>10.45</v>
      </c>
    </row>
    <row r="77" spans="1:16" x14ac:dyDescent="0.25">
      <c r="A77" s="1" t="s">
        <v>60</v>
      </c>
      <c r="B77" s="1">
        <v>2.0421999999999998</v>
      </c>
      <c r="C77" s="1">
        <v>82.644630000000006</v>
      </c>
      <c r="D77" s="1">
        <v>8.196161</v>
      </c>
      <c r="E77" s="1">
        <v>0.745</v>
      </c>
      <c r="F77" s="1">
        <v>6.9000000000000006E-2</v>
      </c>
      <c r="G77" s="1">
        <v>0.64758000000000004</v>
      </c>
      <c r="H77" s="7">
        <v>8</v>
      </c>
    </row>
    <row r="78" spans="1:16" x14ac:dyDescent="0.25">
      <c r="A78" s="1" t="s">
        <v>60</v>
      </c>
      <c r="B78" s="1">
        <v>2.7229000000000001</v>
      </c>
      <c r="C78" s="1">
        <v>15.38462</v>
      </c>
      <c r="D78" s="1">
        <v>2.6035499999999998</v>
      </c>
      <c r="E78" s="1">
        <v>0.81799999999999995</v>
      </c>
      <c r="F78" s="1">
        <v>4.4999999999999998E-2</v>
      </c>
      <c r="G78" s="1">
        <v>0.15739</v>
      </c>
      <c r="H78" s="7">
        <v>3.7</v>
      </c>
    </row>
    <row r="79" spans="1:16" x14ac:dyDescent="0.25">
      <c r="A79" s="1" t="s">
        <v>59</v>
      </c>
      <c r="B79" s="1">
        <v>4.6528999999999998</v>
      </c>
      <c r="C79" s="1">
        <v>61.500619999999998</v>
      </c>
      <c r="D79" s="1">
        <v>3.5932089999999999</v>
      </c>
      <c r="E79" s="1">
        <v>0.71899999999999997</v>
      </c>
      <c r="F79" s="1">
        <v>3.1E-2</v>
      </c>
      <c r="G79" s="1">
        <v>0.24537999999999999</v>
      </c>
      <c r="H79" s="7">
        <v>16.3</v>
      </c>
    </row>
    <row r="80" spans="1:16" x14ac:dyDescent="0.25">
      <c r="A80" s="1" t="s">
        <v>59</v>
      </c>
      <c r="B80" s="1">
        <v>6.9774000000000003</v>
      </c>
      <c r="C80" s="1">
        <v>54.17118</v>
      </c>
      <c r="D80" s="1">
        <v>2.67041</v>
      </c>
      <c r="E80" s="1">
        <v>0.74099999999999999</v>
      </c>
      <c r="F80" s="1">
        <v>4.3999999999999997E-2</v>
      </c>
      <c r="G80" s="1">
        <v>0.62444999999999995</v>
      </c>
      <c r="H80" s="7">
        <v>5.49</v>
      </c>
    </row>
    <row r="81" spans="1:17" x14ac:dyDescent="0.25">
      <c r="A81" s="1" t="s">
        <v>58</v>
      </c>
      <c r="B81" s="1">
        <v>5.1634000000000002</v>
      </c>
      <c r="C81" s="1">
        <v>65.104169999999996</v>
      </c>
      <c r="D81" s="1">
        <v>3.3060710000000002</v>
      </c>
      <c r="E81" s="1">
        <v>0.70099999999999996</v>
      </c>
      <c r="F81" s="1">
        <v>3.9E-2</v>
      </c>
      <c r="G81" s="1">
        <v>0.56521999999999994</v>
      </c>
      <c r="H81" s="7">
        <v>19.05</v>
      </c>
    </row>
    <row r="82" spans="1:17" x14ac:dyDescent="0.25">
      <c r="A82" s="1" t="s">
        <v>58</v>
      </c>
      <c r="B82" s="1">
        <v>4.7649999999999997</v>
      </c>
      <c r="C82" s="1">
        <v>70.921989999999994</v>
      </c>
      <c r="D82" s="1">
        <v>6.5389059999999999</v>
      </c>
      <c r="E82" s="1">
        <v>0.74099999999999999</v>
      </c>
      <c r="F82" s="1">
        <v>6.5000000000000002E-2</v>
      </c>
      <c r="G82" s="1">
        <v>0.59125000000000005</v>
      </c>
      <c r="H82" s="7">
        <v>8.5</v>
      </c>
    </row>
    <row r="83" spans="1:17" x14ac:dyDescent="0.25">
      <c r="A83" s="1" t="s">
        <v>58</v>
      </c>
      <c r="B83" s="1">
        <v>4.5948000000000002</v>
      </c>
      <c r="C83" s="1">
        <v>45.454549999999998</v>
      </c>
      <c r="D83" s="1">
        <v>3.512397</v>
      </c>
      <c r="E83" s="1">
        <v>0.69099999999999995</v>
      </c>
      <c r="F83" s="1">
        <v>5.0999999999999997E-2</v>
      </c>
      <c r="G83" s="1">
        <v>0.44884000000000002</v>
      </c>
      <c r="H83" s="7">
        <v>2.89</v>
      </c>
    </row>
    <row r="84" spans="1:17" x14ac:dyDescent="0.25">
      <c r="A84" s="1" t="s">
        <v>57</v>
      </c>
      <c r="B84" s="1">
        <v>4.8231000000000002</v>
      </c>
      <c r="C84" s="1">
        <v>48.146360000000001</v>
      </c>
      <c r="D84" s="1">
        <v>2.086265</v>
      </c>
      <c r="E84" s="1">
        <v>0.75600000000000001</v>
      </c>
      <c r="F84" s="1">
        <v>2.5000000000000001E-2</v>
      </c>
      <c r="G84" s="1">
        <v>0.31784000000000001</v>
      </c>
      <c r="H84" s="7">
        <v>14.58</v>
      </c>
    </row>
    <row r="85" spans="1:17" x14ac:dyDescent="0.25">
      <c r="A85" s="1" t="s">
        <v>57</v>
      </c>
      <c r="B85" s="1">
        <v>4.4246999999999996</v>
      </c>
      <c r="C85" s="1">
        <v>40.650410000000001</v>
      </c>
      <c r="D85" s="1">
        <v>2.1481919999999999</v>
      </c>
      <c r="E85" s="1">
        <v>0.74299999999999999</v>
      </c>
      <c r="F85" s="1">
        <v>4.2000000000000003E-2</v>
      </c>
      <c r="G85" s="1">
        <v>0.29354999999999998</v>
      </c>
      <c r="H85" s="7">
        <v>8.69</v>
      </c>
    </row>
    <row r="86" spans="1:17" s="2" customFormat="1" ht="16.5" thickBot="1" x14ac:dyDescent="0.3">
      <c r="A86" s="2" t="s">
        <v>57</v>
      </c>
      <c r="B86" s="2">
        <v>5.4457000000000004</v>
      </c>
      <c r="C86" s="2">
        <v>39.0625</v>
      </c>
      <c r="D86" s="2">
        <v>3.3569339999999999</v>
      </c>
      <c r="E86" s="2">
        <v>0.73699999999999999</v>
      </c>
      <c r="F86" s="2">
        <v>4.2999999999999997E-2</v>
      </c>
      <c r="G86" s="2">
        <v>0.14982999999999999</v>
      </c>
      <c r="H86" s="8">
        <v>3.48</v>
      </c>
    </row>
    <row r="87" spans="1:17" x14ac:dyDescent="0.25">
      <c r="A87" s="1" t="s">
        <v>56</v>
      </c>
      <c r="B87" s="1">
        <v>4.1424000000000003</v>
      </c>
      <c r="C87" s="1">
        <v>8.4530849999999997</v>
      </c>
      <c r="D87" s="1">
        <v>0.4001461</v>
      </c>
      <c r="E87" s="1">
        <v>0.82699999999999996</v>
      </c>
      <c r="F87" s="1">
        <v>4.9000000000000002E-2</v>
      </c>
      <c r="G87" s="1">
        <v>0.34414</v>
      </c>
      <c r="H87" s="7">
        <v>4.8099999999999996</v>
      </c>
      <c r="O87" s="1" t="s">
        <v>44</v>
      </c>
      <c r="Q87" s="1" t="s">
        <v>43</v>
      </c>
    </row>
    <row r="88" spans="1:17" x14ac:dyDescent="0.25">
      <c r="A88" s="1" t="s">
        <v>56</v>
      </c>
      <c r="B88" s="1">
        <v>2.8931</v>
      </c>
      <c r="C88" s="1">
        <v>10.37344</v>
      </c>
      <c r="D88" s="1">
        <v>0.64564999999999995</v>
      </c>
      <c r="E88" s="1">
        <v>0.78100000000000003</v>
      </c>
      <c r="F88" s="1">
        <v>4.3999999999999997E-2</v>
      </c>
      <c r="G88" s="1">
        <v>0.66325999999999996</v>
      </c>
      <c r="H88" s="7">
        <v>2.8</v>
      </c>
      <c r="O88" s="1" t="s">
        <v>42</v>
      </c>
      <c r="P88" s="1" t="s">
        <v>55</v>
      </c>
    </row>
    <row r="89" spans="1:17" x14ac:dyDescent="0.25">
      <c r="A89" s="1" t="s">
        <v>54</v>
      </c>
      <c r="B89" s="1">
        <v>5.6740000000000004</v>
      </c>
      <c r="C89" s="1">
        <v>9.5510979999999996</v>
      </c>
      <c r="D89" s="1">
        <v>0.42875039999999998</v>
      </c>
      <c r="E89" s="1">
        <v>0.76900000000000002</v>
      </c>
      <c r="F89" s="1">
        <v>3.1E-2</v>
      </c>
      <c r="G89" s="1">
        <v>0.47082000000000002</v>
      </c>
      <c r="H89" s="7">
        <v>4.3940000000000001</v>
      </c>
      <c r="O89" s="1" t="s">
        <v>40</v>
      </c>
    </row>
    <row r="90" spans="1:17" x14ac:dyDescent="0.25">
      <c r="A90" s="1" t="s">
        <v>54</v>
      </c>
      <c r="B90" s="1">
        <v>5.9562999999999997</v>
      </c>
      <c r="C90" s="1">
        <v>9.5693780000000004</v>
      </c>
      <c r="D90" s="1">
        <v>0.65016830000000003</v>
      </c>
      <c r="E90" s="1">
        <v>0.82299999999999995</v>
      </c>
      <c r="F90" s="1">
        <v>6.8000000000000005E-2</v>
      </c>
      <c r="G90" s="1">
        <v>0.80855999999999995</v>
      </c>
      <c r="H90" s="7">
        <v>0.83</v>
      </c>
      <c r="O90" s="1" t="s">
        <v>39</v>
      </c>
    </row>
    <row r="91" spans="1:17" x14ac:dyDescent="0.25">
      <c r="A91" s="1" t="s">
        <v>53</v>
      </c>
      <c r="B91" s="1">
        <v>5.1623999999999999</v>
      </c>
      <c r="C91" s="1">
        <v>8.9928059999999999</v>
      </c>
      <c r="D91" s="1">
        <v>0.37200460000000002</v>
      </c>
      <c r="E91" s="1">
        <v>0.78700000000000003</v>
      </c>
      <c r="F91" s="1">
        <v>2.3E-2</v>
      </c>
      <c r="G91" s="1">
        <v>0.22636000000000001</v>
      </c>
      <c r="H91" s="7">
        <v>4.75</v>
      </c>
      <c r="O91" s="1" t="s">
        <v>37</v>
      </c>
      <c r="P91" s="1">
        <v>13</v>
      </c>
    </row>
    <row r="92" spans="1:17" x14ac:dyDescent="0.25">
      <c r="A92" s="1" t="s">
        <v>53</v>
      </c>
      <c r="B92" s="1">
        <v>6.8071999999999999</v>
      </c>
      <c r="C92" s="1">
        <v>9.2764380000000006</v>
      </c>
      <c r="D92" s="1">
        <v>0.61957660000000003</v>
      </c>
      <c r="E92" s="1">
        <v>0.75800000000000001</v>
      </c>
      <c r="F92" s="1">
        <v>5.7000000000000002E-2</v>
      </c>
      <c r="G92" s="1">
        <v>0.62605</v>
      </c>
      <c r="H92" s="7">
        <v>0.88</v>
      </c>
    </row>
    <row r="93" spans="1:17" x14ac:dyDescent="0.25">
      <c r="A93" s="1" t="s">
        <v>52</v>
      </c>
      <c r="B93" s="1">
        <v>6.0143000000000004</v>
      </c>
      <c r="C93" s="1">
        <v>8.5689799999999998</v>
      </c>
      <c r="D93" s="1">
        <v>0.44056450000000003</v>
      </c>
      <c r="E93" s="1">
        <v>0.74199999999999999</v>
      </c>
      <c r="F93" s="1">
        <v>4.8000000000000001E-2</v>
      </c>
      <c r="G93" s="1">
        <v>0.78725000000000001</v>
      </c>
      <c r="H93" s="7">
        <v>4.41</v>
      </c>
    </row>
    <row r="94" spans="1:17" x14ac:dyDescent="0.25">
      <c r="A94" s="1" t="s">
        <v>51</v>
      </c>
      <c r="B94" s="1">
        <v>4.4827000000000004</v>
      </c>
      <c r="C94" s="1">
        <v>10.162599999999999</v>
      </c>
      <c r="D94" s="1">
        <v>0.35114679999999998</v>
      </c>
      <c r="E94" s="1">
        <v>0.79200000000000004</v>
      </c>
      <c r="F94" s="1">
        <v>3.3000000000000002E-2</v>
      </c>
      <c r="G94" s="1">
        <v>0.63576999999999995</v>
      </c>
      <c r="H94" s="7">
        <v>5.29</v>
      </c>
    </row>
    <row r="95" spans="1:17" x14ac:dyDescent="0.25">
      <c r="A95" s="1" t="s">
        <v>50</v>
      </c>
      <c r="B95" s="1">
        <v>6.0143000000000004</v>
      </c>
      <c r="C95" s="1">
        <v>8.3822299999999998</v>
      </c>
      <c r="D95" s="1">
        <v>0.27402090000000001</v>
      </c>
      <c r="E95" s="1">
        <v>0.78600000000000003</v>
      </c>
      <c r="F95" s="1">
        <v>2.7E-2</v>
      </c>
      <c r="G95" s="1">
        <v>0.53861000000000003</v>
      </c>
      <c r="H95" s="7">
        <v>4.2699999999999996</v>
      </c>
    </row>
    <row r="96" spans="1:17" x14ac:dyDescent="0.25">
      <c r="A96" s="1" t="s">
        <v>49</v>
      </c>
      <c r="B96" s="1">
        <v>6.5248999999999997</v>
      </c>
      <c r="C96" s="1">
        <v>9.2592590000000001</v>
      </c>
      <c r="D96" s="1">
        <v>0.47153640000000002</v>
      </c>
      <c r="E96" s="1">
        <v>0.81299999999999994</v>
      </c>
      <c r="F96" s="1">
        <v>3.5999999999999997E-2</v>
      </c>
      <c r="G96" s="1">
        <v>0.64085999999999999</v>
      </c>
      <c r="H96" s="7">
        <v>3.75</v>
      </c>
    </row>
    <row r="97" spans="1:19" x14ac:dyDescent="0.25">
      <c r="A97" s="1" t="s">
        <v>48</v>
      </c>
      <c r="B97" s="1">
        <v>5.1634000000000002</v>
      </c>
      <c r="C97" s="1">
        <v>9.4876660000000008</v>
      </c>
      <c r="D97" s="1">
        <v>0.57610119999999998</v>
      </c>
      <c r="E97" s="1">
        <v>0.81499999999999995</v>
      </c>
      <c r="F97" s="1">
        <v>5.2999999999999999E-2</v>
      </c>
      <c r="G97" s="1">
        <v>0.63139000000000001</v>
      </c>
      <c r="H97" s="7">
        <v>3.88</v>
      </c>
    </row>
    <row r="98" spans="1:19" x14ac:dyDescent="0.25">
      <c r="A98" s="1" t="s">
        <v>47</v>
      </c>
      <c r="B98" s="1">
        <v>6.0133000000000001</v>
      </c>
      <c r="C98" s="1">
        <v>7.5930140000000002</v>
      </c>
      <c r="D98" s="1">
        <v>0.34015780000000001</v>
      </c>
      <c r="E98" s="1">
        <v>0.79</v>
      </c>
      <c r="F98" s="1">
        <v>3.3000000000000002E-2</v>
      </c>
      <c r="G98" s="1">
        <v>0.74672000000000005</v>
      </c>
      <c r="H98" s="7">
        <v>3.63</v>
      </c>
    </row>
    <row r="99" spans="1:19" s="2" customFormat="1" ht="16.5" thickBot="1" x14ac:dyDescent="0.3">
      <c r="A99" s="2" t="s">
        <v>46</v>
      </c>
      <c r="B99" s="2">
        <v>5.5038</v>
      </c>
      <c r="C99" s="2">
        <v>7.942812</v>
      </c>
      <c r="D99" s="2">
        <v>0.3406766</v>
      </c>
      <c r="E99" s="2">
        <v>0.77900000000000003</v>
      </c>
      <c r="F99" s="2">
        <v>2.9000000000000001E-2</v>
      </c>
      <c r="G99" s="2">
        <v>0.72628000000000004</v>
      </c>
      <c r="H99" s="8">
        <v>3.65</v>
      </c>
    </row>
    <row r="100" spans="1:19" x14ac:dyDescent="0.25">
      <c r="A100" s="1" t="s">
        <v>45</v>
      </c>
      <c r="B100" s="1">
        <v>6.3547000000000002</v>
      </c>
      <c r="C100" s="1">
        <v>34.843209999999999</v>
      </c>
      <c r="D100" s="1">
        <v>1.8210729999999999</v>
      </c>
      <c r="E100" s="1">
        <v>0.76400000000000001</v>
      </c>
      <c r="F100" s="1">
        <v>0.04</v>
      </c>
      <c r="G100" s="1">
        <v>0.63287000000000004</v>
      </c>
      <c r="H100" s="7">
        <v>4.79</v>
      </c>
      <c r="O100" s="1" t="s">
        <v>44</v>
      </c>
      <c r="Q100" s="1" t="s">
        <v>43</v>
      </c>
    </row>
    <row r="101" spans="1:19" x14ac:dyDescent="0.25">
      <c r="A101" s="1" t="s">
        <v>41</v>
      </c>
      <c r="B101" s="1">
        <v>8.5670000000000002</v>
      </c>
      <c r="C101" s="1">
        <v>63.291139999999999</v>
      </c>
      <c r="D101" s="1">
        <v>4.8069220000000001</v>
      </c>
      <c r="E101" s="1">
        <v>0.69699999999999995</v>
      </c>
      <c r="F101" s="1">
        <v>4.3999999999999997E-2</v>
      </c>
      <c r="G101" s="1">
        <v>0.33037</v>
      </c>
      <c r="H101" s="7">
        <v>10.18</v>
      </c>
      <c r="O101" s="1" t="s">
        <v>42</v>
      </c>
      <c r="P101" s="7">
        <v>11.36</v>
      </c>
      <c r="Q101" s="7">
        <f>2*2.03</f>
        <v>4.0599999999999996</v>
      </c>
    </row>
    <row r="102" spans="1:19" x14ac:dyDescent="0.25">
      <c r="A102" s="1" t="s">
        <v>41</v>
      </c>
      <c r="B102" s="1">
        <v>5.9562999999999997</v>
      </c>
      <c r="C102" s="1">
        <v>58.479529999999997</v>
      </c>
      <c r="D102" s="1">
        <v>4.7877980000000004</v>
      </c>
      <c r="E102" s="1">
        <v>0.75</v>
      </c>
      <c r="F102" s="1">
        <v>5.1999999999999998E-2</v>
      </c>
      <c r="G102" s="1">
        <v>0.75726000000000004</v>
      </c>
      <c r="H102" s="7">
        <v>3.81</v>
      </c>
      <c r="O102" s="1" t="s">
        <v>40</v>
      </c>
      <c r="P102" s="1">
        <v>0.81799999999999995</v>
      </c>
    </row>
    <row r="103" spans="1:19" x14ac:dyDescent="0.25">
      <c r="A103" s="1" t="s">
        <v>38</v>
      </c>
      <c r="B103" s="1">
        <v>7.5458999999999996</v>
      </c>
      <c r="C103" s="1">
        <v>79.365080000000006</v>
      </c>
      <c r="D103" s="1">
        <v>4.976064</v>
      </c>
      <c r="E103" s="1">
        <v>0.67900000000000005</v>
      </c>
      <c r="F103" s="1">
        <v>3.7999999999999999E-2</v>
      </c>
      <c r="G103" s="1">
        <v>0.44718999999999998</v>
      </c>
      <c r="H103" s="7">
        <v>14.03</v>
      </c>
      <c r="O103" s="1" t="s">
        <v>39</v>
      </c>
      <c r="P103" s="1">
        <v>1.3</v>
      </c>
    </row>
    <row r="104" spans="1:19" x14ac:dyDescent="0.25">
      <c r="A104" s="1" t="s">
        <v>38</v>
      </c>
      <c r="B104" s="1">
        <v>7.4878999999999998</v>
      </c>
      <c r="C104" s="1">
        <v>69.589420000000004</v>
      </c>
      <c r="D104" s="1">
        <v>4.6005529999999997</v>
      </c>
      <c r="E104" s="1">
        <v>0.76900000000000002</v>
      </c>
      <c r="F104" s="1">
        <v>6.0999999999999999E-2</v>
      </c>
      <c r="G104" s="1">
        <v>0.46662999999999999</v>
      </c>
      <c r="H104" s="7">
        <v>3.16</v>
      </c>
      <c r="O104" s="1" t="s">
        <v>37</v>
      </c>
      <c r="P104" s="1">
        <v>13</v>
      </c>
    </row>
    <row r="105" spans="1:19" x14ac:dyDescent="0.25">
      <c r="A105" s="1" t="s">
        <v>36</v>
      </c>
      <c r="B105" s="1">
        <v>7.3757999999999999</v>
      </c>
      <c r="C105" s="1">
        <v>60.606059999999999</v>
      </c>
      <c r="D105" s="1">
        <v>3.673095</v>
      </c>
      <c r="E105" s="1">
        <v>0.71199999999999997</v>
      </c>
      <c r="F105" s="1">
        <v>4.1000000000000002E-2</v>
      </c>
      <c r="G105" s="1">
        <v>0.73289000000000004</v>
      </c>
      <c r="H105" s="7">
        <v>13.33</v>
      </c>
    </row>
    <row r="106" spans="1:19" x14ac:dyDescent="0.25">
      <c r="A106" s="1" t="s">
        <v>36</v>
      </c>
      <c r="B106" s="1">
        <v>7.3177000000000003</v>
      </c>
      <c r="C106" s="1">
        <v>70.972319999999996</v>
      </c>
      <c r="D106" s="1">
        <v>3.5259490000000002</v>
      </c>
      <c r="E106" s="1">
        <v>0.76</v>
      </c>
      <c r="F106" s="1">
        <v>4.2999999999999997E-2</v>
      </c>
      <c r="G106" s="1">
        <v>0.54335</v>
      </c>
      <c r="H106" s="7">
        <v>4.97</v>
      </c>
    </row>
    <row r="107" spans="1:19" x14ac:dyDescent="0.25">
      <c r="A107" s="1" t="s">
        <v>35</v>
      </c>
      <c r="B107" s="1">
        <v>5.3326000000000002</v>
      </c>
      <c r="C107" s="1">
        <v>134.9528</v>
      </c>
      <c r="D107" s="1">
        <v>10.19886</v>
      </c>
      <c r="E107" s="1">
        <v>0.61</v>
      </c>
      <c r="F107" s="1">
        <v>4.5999999999999999E-2</v>
      </c>
      <c r="G107" s="1">
        <v>0.77153000000000005</v>
      </c>
      <c r="H107" s="7">
        <v>26.1</v>
      </c>
    </row>
    <row r="108" spans="1:19" x14ac:dyDescent="0.25">
      <c r="A108" s="1" t="s">
        <v>35</v>
      </c>
      <c r="B108" s="1">
        <v>5.7861000000000002</v>
      </c>
      <c r="C108" s="1">
        <v>116.5501</v>
      </c>
      <c r="D108" s="1">
        <v>6.5202859999999996</v>
      </c>
      <c r="E108" s="1">
        <v>0.69299999999999995</v>
      </c>
      <c r="F108" s="1">
        <v>4.5999999999999999E-2</v>
      </c>
      <c r="G108" s="1">
        <v>0.52900000000000003</v>
      </c>
      <c r="H108" s="7">
        <v>7.7</v>
      </c>
    </row>
    <row r="109" spans="1:19" x14ac:dyDescent="0.25">
      <c r="A109" s="1" t="s">
        <v>34</v>
      </c>
      <c r="B109" s="1">
        <v>6.5248999999999997</v>
      </c>
      <c r="C109" s="1">
        <v>60.240960000000001</v>
      </c>
      <c r="D109" s="1">
        <v>4.354768</v>
      </c>
      <c r="E109" s="1">
        <v>0.71799999999999997</v>
      </c>
      <c r="F109" s="1">
        <v>4.7E-2</v>
      </c>
      <c r="G109" s="1">
        <v>0.56657999999999997</v>
      </c>
      <c r="H109" s="7">
        <v>13.04</v>
      </c>
    </row>
    <row r="110" spans="1:19" x14ac:dyDescent="0.25">
      <c r="A110" s="1" t="s">
        <v>34</v>
      </c>
      <c r="B110" s="1">
        <v>7.6581000000000001</v>
      </c>
      <c r="C110" s="1">
        <v>66.356999999999999</v>
      </c>
      <c r="D110" s="1">
        <v>4.3151869999999999</v>
      </c>
      <c r="E110" s="1">
        <v>0.747</v>
      </c>
      <c r="F110" s="1">
        <v>4.8000000000000001E-2</v>
      </c>
      <c r="G110" s="1">
        <v>0.75324999999999998</v>
      </c>
      <c r="H110" s="7">
        <v>3.3</v>
      </c>
    </row>
    <row r="111" spans="1:19" x14ac:dyDescent="0.25">
      <c r="A111" s="1" t="s">
        <v>33</v>
      </c>
      <c r="B111" s="1">
        <v>6.1844999999999999</v>
      </c>
      <c r="C111" s="1">
        <v>50.251260000000002</v>
      </c>
      <c r="D111" s="1">
        <v>2.7777080000000001</v>
      </c>
      <c r="E111" s="1">
        <v>0.77100000000000002</v>
      </c>
      <c r="F111" s="1">
        <v>5.7000000000000002E-2</v>
      </c>
      <c r="G111" s="1">
        <v>0.53952</v>
      </c>
      <c r="H111" s="7">
        <v>13</v>
      </c>
    </row>
    <row r="112" spans="1:19" ht="16.5" thickBot="1" x14ac:dyDescent="0.3">
      <c r="A112" s="2" t="s">
        <v>33</v>
      </c>
      <c r="B112" s="2">
        <v>4.2545000000000002</v>
      </c>
      <c r="C112" s="2">
        <v>85.836910000000003</v>
      </c>
      <c r="D112" s="2">
        <v>4.7891839999999997</v>
      </c>
      <c r="E112" s="2">
        <v>0.69599999999999995</v>
      </c>
      <c r="F112" s="2">
        <v>4.2000000000000003E-2</v>
      </c>
      <c r="G112" s="2">
        <v>0.38683000000000001</v>
      </c>
      <c r="H112" s="8">
        <v>6.12</v>
      </c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</row>
    <row r="113" spans="1:19" x14ac:dyDescent="0.25">
      <c r="A113" s="1" t="s">
        <v>32</v>
      </c>
      <c r="B113" s="1">
        <v>17.076000000000001</v>
      </c>
      <c r="C113" s="1">
        <v>0.13404830000000001</v>
      </c>
      <c r="D113" s="1">
        <v>7.7266419999999997E-3</v>
      </c>
      <c r="E113" s="1">
        <v>0.85599999999999998</v>
      </c>
      <c r="F113" s="1">
        <v>2.3E-2</v>
      </c>
      <c r="G113" s="1">
        <v>0.16100999999999999</v>
      </c>
      <c r="H113" s="7">
        <v>4.2999999999999997E-2</v>
      </c>
      <c r="I113" s="7"/>
      <c r="J113" s="7"/>
      <c r="K113" s="7"/>
      <c r="L113" s="7"/>
      <c r="M113" s="7"/>
      <c r="N113" s="7"/>
      <c r="O113" s="7" t="s">
        <v>44</v>
      </c>
      <c r="P113" s="7"/>
      <c r="Q113" s="7" t="s">
        <v>43</v>
      </c>
      <c r="R113" s="7"/>
      <c r="S113" s="7"/>
    </row>
    <row r="114" spans="1:19" x14ac:dyDescent="0.25">
      <c r="A114" s="1" t="s">
        <v>31</v>
      </c>
      <c r="B114" s="1">
        <v>2.7229000000000001</v>
      </c>
      <c r="C114" s="1">
        <v>2.4390239999999999</v>
      </c>
      <c r="D114" s="1">
        <v>0.65437239999999997</v>
      </c>
      <c r="E114" s="1">
        <v>0.86</v>
      </c>
      <c r="F114" s="1">
        <v>0.21</v>
      </c>
      <c r="G114" s="1">
        <v>0.80249999999999999</v>
      </c>
      <c r="H114" s="7">
        <v>2.3099999999999999E-2</v>
      </c>
      <c r="J114" s="1" t="s">
        <v>0</v>
      </c>
      <c r="O114" s="1" t="s">
        <v>42</v>
      </c>
      <c r="P114" s="7">
        <v>3.68</v>
      </c>
      <c r="Q114" s="7">
        <v>50.14</v>
      </c>
    </row>
    <row r="115" spans="1:19" x14ac:dyDescent="0.25">
      <c r="A115" s="1" t="s">
        <v>31</v>
      </c>
      <c r="B115" s="1">
        <v>17.074999999999999</v>
      </c>
      <c r="C115" s="1">
        <v>0.22222220000000001</v>
      </c>
      <c r="D115" s="1">
        <v>5.432099E-2</v>
      </c>
      <c r="E115" s="1">
        <v>0.85299999999999998</v>
      </c>
      <c r="F115" s="1">
        <v>6.9000000000000006E-2</v>
      </c>
      <c r="G115" s="1">
        <v>0.68605000000000005</v>
      </c>
      <c r="H115" s="7">
        <v>0.04</v>
      </c>
      <c r="O115" s="1" t="s">
        <v>40</v>
      </c>
      <c r="P115" s="1">
        <v>0.85599999999999998</v>
      </c>
    </row>
    <row r="116" spans="1:19" x14ac:dyDescent="0.25">
      <c r="A116" s="1" t="s">
        <v>30</v>
      </c>
      <c r="B116" s="1">
        <v>3.4036</v>
      </c>
      <c r="C116" s="1">
        <v>2.4390239999999999</v>
      </c>
      <c r="D116" s="1">
        <v>0.65437239999999997</v>
      </c>
      <c r="E116" s="1">
        <v>0.97</v>
      </c>
      <c r="F116" s="1">
        <v>0.36</v>
      </c>
      <c r="G116" s="1">
        <v>0.86079000000000006</v>
      </c>
      <c r="H116" s="7">
        <v>3.2000000000000001E-2</v>
      </c>
      <c r="J116" s="1" t="s">
        <v>0</v>
      </c>
      <c r="O116" s="1" t="s">
        <v>39</v>
      </c>
      <c r="P116" s="1">
        <v>1.4</v>
      </c>
    </row>
    <row r="117" spans="1:19" x14ac:dyDescent="0.25">
      <c r="A117" s="1" t="s">
        <v>30</v>
      </c>
      <c r="B117" s="1">
        <v>17.076000000000001</v>
      </c>
      <c r="C117" s="1">
        <v>0.21739130000000001</v>
      </c>
      <c r="D117" s="1">
        <v>5.1984879999999997E-2</v>
      </c>
      <c r="E117" s="1">
        <v>0.88</v>
      </c>
      <c r="F117" s="1">
        <v>0.1</v>
      </c>
      <c r="G117" s="1">
        <v>0.82265999999999995</v>
      </c>
      <c r="H117" s="7">
        <v>5.2999999999999999E-2</v>
      </c>
      <c r="O117" s="1" t="s">
        <v>37</v>
      </c>
      <c r="P117" s="1">
        <v>17</v>
      </c>
    </row>
    <row r="118" spans="1:19" x14ac:dyDescent="0.25">
      <c r="A118" s="1" t="s">
        <v>29</v>
      </c>
      <c r="B118" s="1">
        <v>1</v>
      </c>
      <c r="C118" s="1">
        <v>5.7142860000000004</v>
      </c>
      <c r="D118" s="1">
        <v>0.58775509999999997</v>
      </c>
      <c r="E118" s="1">
        <v>0.66</v>
      </c>
      <c r="F118" s="1">
        <v>0.16</v>
      </c>
      <c r="G118" s="1">
        <v>0.14351</v>
      </c>
      <c r="H118" s="7">
        <v>0.188</v>
      </c>
    </row>
    <row r="119" spans="1:19" x14ac:dyDescent="0.25">
      <c r="A119" s="1" t="s">
        <v>29</v>
      </c>
      <c r="B119" s="1">
        <v>5.4457000000000004</v>
      </c>
      <c r="C119" s="1">
        <v>10.309279999999999</v>
      </c>
      <c r="D119" s="1">
        <v>1.806781</v>
      </c>
      <c r="E119" s="1">
        <v>0.91</v>
      </c>
      <c r="F119" s="1">
        <v>0.23</v>
      </c>
      <c r="G119" s="1">
        <v>0.90049999999999997</v>
      </c>
      <c r="H119" s="7">
        <v>8.6599999999999996E-2</v>
      </c>
      <c r="J119" s="1" t="s">
        <v>0</v>
      </c>
    </row>
    <row r="120" spans="1:19" x14ac:dyDescent="0.25">
      <c r="A120" s="1" t="s">
        <v>28</v>
      </c>
      <c r="B120" s="1">
        <v>4.4827000000000004</v>
      </c>
      <c r="C120" s="1">
        <v>3.649635</v>
      </c>
      <c r="D120" s="1">
        <v>0.63935209999999998</v>
      </c>
      <c r="E120" s="1">
        <v>1.02</v>
      </c>
      <c r="F120" s="1">
        <v>0.24</v>
      </c>
      <c r="G120" s="1">
        <v>0.83955999999999997</v>
      </c>
      <c r="H120" s="7">
        <v>3.15E-2</v>
      </c>
      <c r="I120" s="1" t="s">
        <v>0</v>
      </c>
      <c r="J120" s="1" t="s">
        <v>0</v>
      </c>
    </row>
    <row r="121" spans="1:19" x14ac:dyDescent="0.25">
      <c r="A121" s="1" t="s">
        <v>28</v>
      </c>
      <c r="B121" s="1">
        <v>4.4246999999999996</v>
      </c>
      <c r="C121" s="1">
        <v>2.1276600000000001</v>
      </c>
      <c r="D121" s="1">
        <v>0.38478950000000001</v>
      </c>
      <c r="E121" s="1">
        <v>0.91</v>
      </c>
      <c r="F121" s="1">
        <v>0.2</v>
      </c>
      <c r="G121" s="1">
        <v>0.46744000000000002</v>
      </c>
      <c r="H121" s="7">
        <v>2.1000000000000001E-2</v>
      </c>
      <c r="J121" s="1" t="s">
        <v>0</v>
      </c>
    </row>
    <row r="122" spans="1:19" x14ac:dyDescent="0.25">
      <c r="A122" s="1" t="s">
        <v>27</v>
      </c>
      <c r="B122" s="1">
        <v>1</v>
      </c>
      <c r="C122" s="1">
        <v>7.1942449999999996</v>
      </c>
      <c r="D122" s="1">
        <v>1.7597430000000001</v>
      </c>
      <c r="E122" s="1">
        <v>0.85</v>
      </c>
      <c r="F122" s="1">
        <v>0.23</v>
      </c>
      <c r="G122" s="1">
        <v>0.60607999999999995</v>
      </c>
      <c r="H122" s="7">
        <v>0.17399999999999999</v>
      </c>
      <c r="J122" s="1" t="s">
        <v>0</v>
      </c>
    </row>
    <row r="123" spans="1:19" x14ac:dyDescent="0.25">
      <c r="A123" s="1" t="s">
        <v>27</v>
      </c>
      <c r="B123" s="1">
        <v>7.3177000000000003</v>
      </c>
      <c r="C123" s="1">
        <v>9.803922</v>
      </c>
      <c r="D123" s="1">
        <v>1.249519</v>
      </c>
      <c r="E123" s="1">
        <v>0.94</v>
      </c>
      <c r="F123" s="1">
        <v>0.16</v>
      </c>
      <c r="G123" s="1">
        <v>0.79000999999999999</v>
      </c>
      <c r="H123" s="7">
        <v>8.9800000000000005E-2</v>
      </c>
    </row>
    <row r="124" spans="1:19" x14ac:dyDescent="0.25">
      <c r="A124" s="1" t="s">
        <v>26</v>
      </c>
      <c r="B124" s="1">
        <v>5.9352</v>
      </c>
      <c r="C124" s="1">
        <v>3.8610039999999999</v>
      </c>
      <c r="D124" s="1">
        <v>0.55157199999999995</v>
      </c>
      <c r="E124" s="1">
        <v>0.98</v>
      </c>
      <c r="F124" s="1">
        <v>0.15</v>
      </c>
      <c r="G124" s="1">
        <v>0.39338000000000001</v>
      </c>
      <c r="H124" s="7">
        <v>4.7100000000000003E-2</v>
      </c>
    </row>
    <row r="125" spans="1:19" x14ac:dyDescent="0.25">
      <c r="A125" s="1" t="s">
        <v>26</v>
      </c>
      <c r="B125" s="1">
        <v>2.8931</v>
      </c>
      <c r="C125" s="1">
        <v>5.649718</v>
      </c>
      <c r="D125" s="1">
        <v>1.0214179999999999</v>
      </c>
      <c r="E125" s="1">
        <v>0.79</v>
      </c>
      <c r="F125" s="1">
        <v>0.2</v>
      </c>
      <c r="G125" s="1">
        <v>0.36863000000000001</v>
      </c>
      <c r="H125" s="7">
        <v>2.9899999999999999E-2</v>
      </c>
      <c r="J125" s="1" t="s">
        <v>0</v>
      </c>
    </row>
    <row r="126" spans="1:19" x14ac:dyDescent="0.25">
      <c r="A126" s="1" t="s">
        <v>25</v>
      </c>
      <c r="B126" s="1">
        <v>1</v>
      </c>
      <c r="C126" s="1">
        <v>4.8309179999999996</v>
      </c>
      <c r="D126" s="1">
        <v>1.0035240000000001</v>
      </c>
      <c r="E126" s="1">
        <v>0.84</v>
      </c>
      <c r="F126" s="1">
        <v>0.16</v>
      </c>
      <c r="G126" s="1">
        <v>0.64459</v>
      </c>
      <c r="H126" s="7">
        <v>7.3999999999999996E-2</v>
      </c>
    </row>
    <row r="127" spans="1:19" x14ac:dyDescent="0.25">
      <c r="A127" s="1" t="s">
        <v>25</v>
      </c>
      <c r="B127" s="1">
        <v>8.6791999999999998</v>
      </c>
      <c r="C127" s="1">
        <v>6.0240960000000001</v>
      </c>
      <c r="D127" s="1">
        <v>0.90724340000000003</v>
      </c>
      <c r="E127" s="1">
        <v>0.85</v>
      </c>
      <c r="F127" s="1">
        <v>0.14000000000000001</v>
      </c>
      <c r="G127" s="1">
        <v>0.89563000000000004</v>
      </c>
      <c r="H127" s="7">
        <v>4.65E-2</v>
      </c>
    </row>
    <row r="128" spans="1:19" x14ac:dyDescent="0.25">
      <c r="A128" s="1" t="s">
        <v>24</v>
      </c>
      <c r="B128" s="1">
        <v>2.7808999999999999</v>
      </c>
      <c r="C128" s="1">
        <v>23.809519999999999</v>
      </c>
      <c r="D128" s="1">
        <v>6.2358279999999997</v>
      </c>
      <c r="E128" s="1">
        <v>0.91</v>
      </c>
      <c r="F128" s="1">
        <v>0.24</v>
      </c>
      <c r="G128" s="1">
        <v>0.86697000000000002</v>
      </c>
      <c r="H128" s="7">
        <v>0.23899999999999999</v>
      </c>
      <c r="J128" s="1" t="s">
        <v>0</v>
      </c>
    </row>
    <row r="129" spans="1:17" x14ac:dyDescent="0.25">
      <c r="A129" s="1" t="s">
        <v>24</v>
      </c>
      <c r="B129" s="1">
        <v>3.7439</v>
      </c>
      <c r="C129" s="1">
        <v>11.62791</v>
      </c>
      <c r="D129" s="1">
        <v>1.7577069999999999</v>
      </c>
      <c r="E129" s="1">
        <v>0.84</v>
      </c>
      <c r="F129" s="1">
        <v>0.11</v>
      </c>
      <c r="G129" s="1">
        <v>0.68449000000000004</v>
      </c>
      <c r="H129" s="7">
        <v>0.19800000000000001</v>
      </c>
    </row>
    <row r="130" spans="1:17" x14ac:dyDescent="0.25">
      <c r="A130" s="1" t="s">
        <v>23</v>
      </c>
      <c r="B130" s="1">
        <v>1.7018</v>
      </c>
      <c r="C130" s="1">
        <v>3.8167939999999998</v>
      </c>
      <c r="D130" s="1">
        <v>0.72839580000000004</v>
      </c>
      <c r="E130" s="1">
        <v>0.95</v>
      </c>
      <c r="F130" s="1">
        <v>0.19</v>
      </c>
      <c r="G130" s="1">
        <v>0.73468999999999995</v>
      </c>
      <c r="H130" s="7">
        <v>9.6000000000000002E-2</v>
      </c>
    </row>
    <row r="131" spans="1:17" x14ac:dyDescent="0.25">
      <c r="A131" s="1" t="s">
        <v>23</v>
      </c>
      <c r="B131" s="1">
        <v>5.6740000000000004</v>
      </c>
      <c r="C131" s="1">
        <v>6.9444439999999998</v>
      </c>
      <c r="D131" s="1">
        <v>0.81983019999999995</v>
      </c>
      <c r="E131" s="1">
        <v>0.84</v>
      </c>
      <c r="F131" s="1">
        <v>0.15</v>
      </c>
      <c r="G131" s="1">
        <v>0.91452999999999995</v>
      </c>
      <c r="H131" s="7">
        <v>5.9799999999999999E-2</v>
      </c>
    </row>
    <row r="132" spans="1:17" x14ac:dyDescent="0.25">
      <c r="A132" s="1" t="s">
        <v>22</v>
      </c>
      <c r="B132" s="1">
        <v>4.0842999999999998</v>
      </c>
      <c r="C132" s="1">
        <v>2.9069769999999999</v>
      </c>
      <c r="D132" s="1">
        <v>0.68449159999999998</v>
      </c>
      <c r="E132" s="1">
        <v>1.0900000000000001</v>
      </c>
      <c r="F132" s="1">
        <v>0.2</v>
      </c>
      <c r="G132" s="1">
        <v>0.81603000000000003</v>
      </c>
      <c r="H132" s="7">
        <v>2.0899999999999998E-2</v>
      </c>
      <c r="I132" s="1" t="s">
        <v>0</v>
      </c>
      <c r="J132" s="1" t="s">
        <v>0</v>
      </c>
    </row>
    <row r="133" spans="1:17" x14ac:dyDescent="0.25">
      <c r="A133" s="1" t="s">
        <v>22</v>
      </c>
      <c r="B133" s="1">
        <v>17.076000000000001</v>
      </c>
      <c r="C133" s="1">
        <v>0.23640659999999999</v>
      </c>
      <c r="D133" s="1">
        <v>5.25348E-2</v>
      </c>
      <c r="E133" s="1">
        <v>0.93100000000000005</v>
      </c>
      <c r="F133" s="1">
        <v>9.0999999999999998E-2</v>
      </c>
      <c r="G133" s="1">
        <v>0.78298999999999996</v>
      </c>
      <c r="H133" s="7">
        <v>4.8000000000000001E-2</v>
      </c>
    </row>
    <row r="134" spans="1:17" x14ac:dyDescent="0.25">
      <c r="A134" s="1" t="s">
        <v>21</v>
      </c>
      <c r="B134" s="1">
        <v>1.5316000000000001</v>
      </c>
      <c r="C134" s="1">
        <v>4.5248869999999997</v>
      </c>
      <c r="D134" s="1">
        <v>1.167052</v>
      </c>
      <c r="E134" s="1">
        <v>0.82</v>
      </c>
      <c r="F134" s="1">
        <v>0.16</v>
      </c>
      <c r="G134" s="1">
        <v>0.51007999999999998</v>
      </c>
      <c r="H134" s="7">
        <v>0.15</v>
      </c>
    </row>
    <row r="135" spans="1:17" x14ac:dyDescent="0.25">
      <c r="A135" s="1" t="s">
        <v>21</v>
      </c>
      <c r="B135" s="1">
        <v>2.7799</v>
      </c>
      <c r="C135" s="1">
        <v>9.803922</v>
      </c>
      <c r="D135" s="1">
        <v>2.2106880000000002</v>
      </c>
      <c r="E135" s="1">
        <v>0.83</v>
      </c>
      <c r="F135" s="1">
        <v>0.18</v>
      </c>
      <c r="G135" s="1">
        <v>0.66635</v>
      </c>
      <c r="H135" s="7">
        <v>0.12590000000000001</v>
      </c>
    </row>
    <row r="136" spans="1:17" x14ac:dyDescent="0.25">
      <c r="A136" s="1" t="s">
        <v>21</v>
      </c>
      <c r="B136" s="1">
        <v>3.2334000000000001</v>
      </c>
      <c r="C136" s="1">
        <v>9.0909089999999999</v>
      </c>
      <c r="D136" s="1">
        <v>1.322314</v>
      </c>
      <c r="E136" s="1">
        <v>0.87</v>
      </c>
      <c r="F136" s="1">
        <v>0.14000000000000001</v>
      </c>
      <c r="G136" s="1">
        <v>0.85170000000000001</v>
      </c>
      <c r="H136" s="7">
        <v>0.1132</v>
      </c>
    </row>
    <row r="137" spans="1:17" x14ac:dyDescent="0.25">
      <c r="A137" s="1" t="s">
        <v>20</v>
      </c>
      <c r="B137" s="1">
        <v>1</v>
      </c>
      <c r="C137" s="1">
        <v>3.067485</v>
      </c>
      <c r="D137" s="1">
        <v>0.60220560000000001</v>
      </c>
      <c r="E137" s="1">
        <v>0.98</v>
      </c>
      <c r="F137" s="1">
        <v>0.24</v>
      </c>
      <c r="G137" s="1">
        <v>-0.43512000000000001</v>
      </c>
      <c r="H137" s="7">
        <v>0.10199999999999999</v>
      </c>
      <c r="I137" s="1" t="s">
        <v>0</v>
      </c>
      <c r="J137" s="1" t="s">
        <v>0</v>
      </c>
    </row>
    <row r="138" spans="1:17" x14ac:dyDescent="0.25">
      <c r="A138" s="1" t="s">
        <v>20</v>
      </c>
      <c r="B138" s="1">
        <v>4.2545000000000002</v>
      </c>
      <c r="C138" s="1">
        <v>2.3201860000000001</v>
      </c>
      <c r="D138" s="1">
        <v>0.31761240000000002</v>
      </c>
      <c r="E138" s="1">
        <v>0.78</v>
      </c>
      <c r="F138" s="1">
        <v>0.12</v>
      </c>
      <c r="G138" s="1">
        <v>3.1531999999999998E-2</v>
      </c>
      <c r="H138" s="7">
        <v>2.4E-2</v>
      </c>
    </row>
    <row r="139" spans="1:17" ht="16.5" thickBot="1" x14ac:dyDescent="0.3">
      <c r="A139" s="2" t="s">
        <v>20</v>
      </c>
      <c r="B139" s="2">
        <v>17.076000000000001</v>
      </c>
      <c r="C139" s="2">
        <v>0.26525199999999999</v>
      </c>
      <c r="D139" s="2">
        <v>6.3322760000000006E-2</v>
      </c>
      <c r="E139" s="2">
        <v>0.79800000000000004</v>
      </c>
      <c r="F139" s="2">
        <v>5.8000000000000003E-2</v>
      </c>
      <c r="G139" s="2">
        <v>-8.0222000000000002E-2</v>
      </c>
      <c r="H139" s="8">
        <v>4.7E-2</v>
      </c>
    </row>
    <row r="140" spans="1:17" x14ac:dyDescent="0.25">
      <c r="A140" s="1" t="s">
        <v>19</v>
      </c>
      <c r="B140" s="1">
        <v>7.1265000000000001</v>
      </c>
      <c r="C140" s="1">
        <v>4.3103449999999999</v>
      </c>
      <c r="D140" s="1">
        <v>0.59453029999999996</v>
      </c>
      <c r="E140" s="1">
        <v>0.82</v>
      </c>
      <c r="F140" s="1">
        <v>0.14000000000000001</v>
      </c>
      <c r="G140" s="1">
        <v>0.27185999999999999</v>
      </c>
      <c r="H140" s="7">
        <v>5.2499999999999998E-2</v>
      </c>
      <c r="O140" s="7" t="s">
        <v>44</v>
      </c>
      <c r="P140" s="7"/>
      <c r="Q140" s="7" t="s">
        <v>43</v>
      </c>
    </row>
    <row r="141" spans="1:17" x14ac:dyDescent="0.25">
      <c r="A141" s="1" t="s">
        <v>18</v>
      </c>
      <c r="B141" s="1">
        <v>4.7649999999999997</v>
      </c>
      <c r="C141" s="1">
        <v>2.8011200000000001</v>
      </c>
      <c r="D141" s="1">
        <v>0.35308240000000002</v>
      </c>
      <c r="E141" s="1">
        <v>0.83</v>
      </c>
      <c r="F141" s="1">
        <v>0.1</v>
      </c>
      <c r="G141" s="1">
        <v>0.28033000000000002</v>
      </c>
      <c r="H141" s="7">
        <v>0.14399999999999999</v>
      </c>
      <c r="O141" s="1" t="s">
        <v>42</v>
      </c>
      <c r="P141" s="7" t="s">
        <v>55</v>
      </c>
      <c r="Q141" s="7"/>
    </row>
    <row r="142" spans="1:17" x14ac:dyDescent="0.25">
      <c r="A142" s="1" t="s">
        <v>18</v>
      </c>
      <c r="B142" s="1">
        <v>3.1213000000000002</v>
      </c>
      <c r="C142" s="1">
        <v>4.8076920000000003</v>
      </c>
      <c r="D142" s="1">
        <v>0.87832840000000001</v>
      </c>
      <c r="E142" s="1">
        <v>1.1499999999999999</v>
      </c>
      <c r="F142" s="1">
        <v>0.24</v>
      </c>
      <c r="G142" s="1">
        <v>0.84923999999999999</v>
      </c>
      <c r="H142" s="7">
        <v>5.04E-2</v>
      </c>
      <c r="I142" s="1" t="s">
        <v>0</v>
      </c>
      <c r="J142" s="1" t="s">
        <v>0</v>
      </c>
      <c r="O142" s="1" t="s">
        <v>40</v>
      </c>
    </row>
    <row r="143" spans="1:17" x14ac:dyDescent="0.25">
      <c r="A143" s="1" t="s">
        <v>17</v>
      </c>
      <c r="B143" s="1">
        <v>4.5738000000000003</v>
      </c>
      <c r="C143" s="1">
        <v>9.4339619999999993</v>
      </c>
      <c r="D143" s="1">
        <v>1.3349949999999999</v>
      </c>
      <c r="E143" s="1">
        <v>0.93</v>
      </c>
      <c r="F143" s="1">
        <v>0.2</v>
      </c>
      <c r="G143" s="1">
        <v>0.16367999999999999</v>
      </c>
      <c r="H143" s="7">
        <v>0.28699999999999998</v>
      </c>
      <c r="O143" s="1" t="s">
        <v>39</v>
      </c>
    </row>
    <row r="144" spans="1:17" x14ac:dyDescent="0.25">
      <c r="A144" s="1" t="s">
        <v>17</v>
      </c>
      <c r="B144" s="1">
        <v>3.7439</v>
      </c>
      <c r="C144" s="1">
        <v>6.1728399999999999</v>
      </c>
      <c r="D144" s="1">
        <v>1.1431180000000001</v>
      </c>
      <c r="E144" s="1">
        <v>0.92</v>
      </c>
      <c r="F144" s="1">
        <v>0.2</v>
      </c>
      <c r="G144" s="1">
        <v>0.72257000000000005</v>
      </c>
      <c r="H144" s="7">
        <v>7.6999999999999999E-2</v>
      </c>
      <c r="O144" s="1" t="s">
        <v>37</v>
      </c>
      <c r="P144" s="1">
        <v>14</v>
      </c>
    </row>
    <row r="145" spans="1:17" x14ac:dyDescent="0.25">
      <c r="A145" s="1" t="s">
        <v>16</v>
      </c>
      <c r="B145" s="1">
        <v>4.1424000000000003</v>
      </c>
      <c r="C145" s="1">
        <v>5.3191490000000003</v>
      </c>
      <c r="D145" s="1">
        <v>0.31122680000000003</v>
      </c>
      <c r="E145" s="1">
        <v>0.82</v>
      </c>
      <c r="F145" s="1">
        <v>6.2E-2</v>
      </c>
      <c r="G145" s="1">
        <v>0.71486000000000005</v>
      </c>
      <c r="H145" s="7">
        <v>0.253</v>
      </c>
    </row>
    <row r="146" spans="1:17" x14ac:dyDescent="0.25">
      <c r="A146" s="1" t="s">
        <v>16</v>
      </c>
      <c r="B146" s="1">
        <v>5.2755999999999998</v>
      </c>
      <c r="C146" s="1">
        <v>4.7846890000000002</v>
      </c>
      <c r="D146" s="1">
        <v>0.38918520000000001</v>
      </c>
      <c r="E146" s="1">
        <v>0.81799999999999995</v>
      </c>
      <c r="F146" s="1">
        <v>6.4000000000000001E-2</v>
      </c>
      <c r="G146" s="1">
        <v>0.40525</v>
      </c>
      <c r="H146" s="7">
        <v>0.11899999999999999</v>
      </c>
    </row>
    <row r="147" spans="1:17" x14ac:dyDescent="0.25">
      <c r="A147" s="1" t="s">
        <v>15</v>
      </c>
      <c r="B147" s="1">
        <v>4.1424000000000003</v>
      </c>
      <c r="C147" s="1">
        <v>4.2918450000000004</v>
      </c>
      <c r="D147" s="1">
        <v>0.60785789999999995</v>
      </c>
      <c r="E147" s="1">
        <v>0.89</v>
      </c>
      <c r="F147" s="1">
        <v>0.14000000000000001</v>
      </c>
      <c r="G147" s="1">
        <v>0.74861999999999995</v>
      </c>
      <c r="H147" s="7">
        <v>0.11799999999999999</v>
      </c>
    </row>
    <row r="148" spans="1:17" x14ac:dyDescent="0.25">
      <c r="A148" s="1" t="s">
        <v>15</v>
      </c>
      <c r="B148" s="1">
        <v>6.1265000000000001</v>
      </c>
      <c r="C148" s="1">
        <v>2.2779039999999999</v>
      </c>
      <c r="D148" s="1">
        <v>0.24387590000000001</v>
      </c>
      <c r="E148" s="1">
        <v>0.74099999999999999</v>
      </c>
      <c r="F148" s="1">
        <v>9.4E-2</v>
      </c>
      <c r="G148" s="1">
        <v>0.63588</v>
      </c>
      <c r="H148" s="7">
        <v>4.8000000000000001E-2</v>
      </c>
    </row>
    <row r="149" spans="1:17" x14ac:dyDescent="0.25">
      <c r="A149" s="1" t="s">
        <v>14</v>
      </c>
      <c r="B149" s="1">
        <v>1.1913</v>
      </c>
      <c r="C149" s="1">
        <v>7.5187970000000002</v>
      </c>
      <c r="D149" s="1">
        <v>2.0916950000000001</v>
      </c>
      <c r="E149" s="1">
        <v>0.91</v>
      </c>
      <c r="F149" s="1">
        <v>0.28000000000000003</v>
      </c>
      <c r="G149" s="1">
        <v>0.69608000000000003</v>
      </c>
      <c r="H149" s="7">
        <v>0.16</v>
      </c>
      <c r="J149" s="1" t="s">
        <v>0</v>
      </c>
    </row>
    <row r="150" spans="1:17" x14ac:dyDescent="0.25">
      <c r="A150" s="1" t="s">
        <v>14</v>
      </c>
      <c r="B150" s="1">
        <v>17.076000000000001</v>
      </c>
      <c r="C150" s="1">
        <v>0.17857139999999999</v>
      </c>
      <c r="D150" s="1">
        <v>3.1887760000000001E-2</v>
      </c>
      <c r="E150" s="1">
        <v>0.92200000000000004</v>
      </c>
      <c r="F150" s="1">
        <v>9.0999999999999998E-2</v>
      </c>
      <c r="G150" s="1">
        <v>0.60374000000000005</v>
      </c>
      <c r="H150" s="7">
        <v>5.0999999999999997E-2</v>
      </c>
    </row>
    <row r="151" spans="1:17" x14ac:dyDescent="0.25">
      <c r="A151" s="1" t="s">
        <v>13</v>
      </c>
      <c r="B151" s="1">
        <v>4.4817</v>
      </c>
      <c r="C151" s="1">
        <v>6.6666670000000003</v>
      </c>
      <c r="D151" s="1">
        <v>0.88888889999999998</v>
      </c>
      <c r="E151" s="1">
        <v>0.86</v>
      </c>
      <c r="F151" s="1">
        <v>0.14000000000000001</v>
      </c>
      <c r="G151" s="1">
        <v>0.79966999999999999</v>
      </c>
      <c r="H151" s="7">
        <v>0.13</v>
      </c>
    </row>
    <row r="152" spans="1:17" x14ac:dyDescent="0.25">
      <c r="A152" s="1" t="s">
        <v>12</v>
      </c>
      <c r="B152" s="1">
        <v>2.1913</v>
      </c>
      <c r="C152" s="1">
        <v>1.470588</v>
      </c>
      <c r="D152" s="1">
        <v>0.38927339999999999</v>
      </c>
      <c r="E152" s="1">
        <v>0.76</v>
      </c>
      <c r="F152" s="1">
        <v>0.11</v>
      </c>
      <c r="G152" s="1">
        <v>-3.0453999999999998E-2</v>
      </c>
      <c r="H152" s="7">
        <v>2.8000000000000001E-2</v>
      </c>
    </row>
    <row r="153" spans="1:17" x14ac:dyDescent="0.25">
      <c r="A153" s="1" t="s">
        <v>12</v>
      </c>
      <c r="B153" s="1">
        <v>17.076000000000001</v>
      </c>
      <c r="C153" s="1">
        <v>0.18181820000000001</v>
      </c>
      <c r="D153" s="1">
        <v>3.6363640000000003E-2</v>
      </c>
      <c r="E153" s="1">
        <v>0.82599999999999996</v>
      </c>
      <c r="F153" s="1">
        <v>4.4999999999999998E-2</v>
      </c>
      <c r="G153" s="1">
        <v>0.33069999999999999</v>
      </c>
      <c r="H153" s="7">
        <v>4.4999999999999998E-2</v>
      </c>
    </row>
    <row r="154" spans="1:17" x14ac:dyDescent="0.25">
      <c r="A154" s="1" t="s">
        <v>11</v>
      </c>
      <c r="B154" s="1">
        <v>1.7018</v>
      </c>
      <c r="C154" s="1">
        <v>1.052632</v>
      </c>
      <c r="D154" s="1">
        <v>0.22160659999999999</v>
      </c>
      <c r="E154" s="1">
        <v>0.74099999999999999</v>
      </c>
      <c r="F154" s="1">
        <v>0.04</v>
      </c>
      <c r="G154" s="1">
        <v>-0.11495</v>
      </c>
      <c r="H154" s="7">
        <v>0.15</v>
      </c>
    </row>
    <row r="155" spans="1:17" ht="16.5" thickBot="1" x14ac:dyDescent="0.3">
      <c r="A155" s="2" t="s">
        <v>11</v>
      </c>
      <c r="B155" s="2">
        <v>17.076000000000001</v>
      </c>
      <c r="C155" s="2">
        <v>0.23255809999999999</v>
      </c>
      <c r="D155" s="2">
        <v>5.9491620000000002E-2</v>
      </c>
      <c r="E155" s="2">
        <v>0.81</v>
      </c>
      <c r="F155" s="2">
        <v>5.2999999999999999E-2</v>
      </c>
      <c r="G155" s="2">
        <v>0.81757000000000002</v>
      </c>
      <c r="H155" s="8">
        <v>5.0999999999999997E-2</v>
      </c>
    </row>
    <row r="156" spans="1:17" x14ac:dyDescent="0.25">
      <c r="A156" s="1" t="s">
        <v>10</v>
      </c>
      <c r="B156" s="1">
        <v>2.5527000000000002</v>
      </c>
      <c r="C156" s="1">
        <v>0.37735849999999999</v>
      </c>
      <c r="D156" s="1">
        <v>0.1082236</v>
      </c>
      <c r="E156" s="1">
        <v>0.82</v>
      </c>
      <c r="F156" s="1">
        <v>0.13</v>
      </c>
      <c r="G156" s="1">
        <v>0.67967</v>
      </c>
      <c r="H156" s="7">
        <v>3.4000000000000002E-2</v>
      </c>
      <c r="O156" s="7" t="s">
        <v>44</v>
      </c>
      <c r="P156" s="7"/>
      <c r="Q156" s="7" t="s">
        <v>43</v>
      </c>
    </row>
    <row r="157" spans="1:17" x14ac:dyDescent="0.25">
      <c r="A157" s="1" t="s">
        <v>10</v>
      </c>
      <c r="B157" s="1">
        <v>17.074999999999999</v>
      </c>
      <c r="C157" s="1">
        <v>0.15455949999999999</v>
      </c>
      <c r="D157" s="1">
        <v>1.385541E-2</v>
      </c>
      <c r="E157" s="1">
        <v>0.81299999999999994</v>
      </c>
      <c r="F157" s="1">
        <v>2.4E-2</v>
      </c>
      <c r="G157" s="1">
        <v>0.24895999999999999</v>
      </c>
      <c r="H157" s="7">
        <v>0.08</v>
      </c>
      <c r="O157" s="1" t="s">
        <v>42</v>
      </c>
      <c r="P157" s="10">
        <v>166</v>
      </c>
      <c r="Q157" s="10">
        <v>212</v>
      </c>
    </row>
    <row r="158" spans="1:17" x14ac:dyDescent="0.25">
      <c r="A158" s="1" t="s">
        <v>9</v>
      </c>
      <c r="B158" s="1">
        <v>3.5737999999999999</v>
      </c>
      <c r="C158" s="1">
        <v>0.1879699</v>
      </c>
      <c r="D158" s="1">
        <v>2.155294E-2</v>
      </c>
      <c r="E158" s="1">
        <v>0.77500000000000002</v>
      </c>
      <c r="F158" s="1">
        <v>4.9000000000000002E-2</v>
      </c>
      <c r="G158" s="1">
        <v>0.26322000000000001</v>
      </c>
      <c r="H158" s="7">
        <v>2.5100000000000001E-2</v>
      </c>
      <c r="O158" s="1" t="s">
        <v>40</v>
      </c>
      <c r="P158" s="1">
        <v>0.82199999999999995</v>
      </c>
    </row>
    <row r="159" spans="1:17" x14ac:dyDescent="0.25">
      <c r="A159" s="1" t="s">
        <v>8</v>
      </c>
      <c r="B159" s="1">
        <v>4.8231000000000002</v>
      </c>
      <c r="C159" s="1">
        <v>0.49751240000000002</v>
      </c>
      <c r="D159" s="1">
        <v>4.7028540000000001E-2</v>
      </c>
      <c r="E159" s="1">
        <v>0.83599999999999997</v>
      </c>
      <c r="F159" s="1">
        <v>8.5999999999999993E-2</v>
      </c>
      <c r="G159" s="1">
        <v>0.41143999999999997</v>
      </c>
      <c r="H159" s="7">
        <v>4.9000000000000002E-2</v>
      </c>
      <c r="O159" s="1" t="s">
        <v>39</v>
      </c>
      <c r="P159" s="1">
        <v>1.6</v>
      </c>
    </row>
    <row r="160" spans="1:17" x14ac:dyDescent="0.25">
      <c r="A160" s="1" t="s">
        <v>7</v>
      </c>
      <c r="B160" s="1">
        <v>2.4405999999999999</v>
      </c>
      <c r="C160" s="1">
        <v>0.21459230000000001</v>
      </c>
      <c r="D160" s="1">
        <v>2.6708909999999999E-2</v>
      </c>
      <c r="E160" s="1">
        <v>0.83799999999999997</v>
      </c>
      <c r="F160" s="1">
        <v>6.9000000000000006E-2</v>
      </c>
      <c r="G160" s="1">
        <v>0.23533000000000001</v>
      </c>
      <c r="H160" s="7">
        <v>9.5000000000000001E-2</v>
      </c>
      <c r="O160" s="1" t="s">
        <v>37</v>
      </c>
      <c r="P160" s="1">
        <v>15</v>
      </c>
    </row>
    <row r="161" spans="1:8" x14ac:dyDescent="0.25">
      <c r="A161" s="1" t="s">
        <v>6</v>
      </c>
      <c r="B161" s="1">
        <v>2.9510999999999998</v>
      </c>
      <c r="C161" s="1">
        <v>0.91827360000000002</v>
      </c>
      <c r="D161" s="1">
        <v>7.926329E-2</v>
      </c>
      <c r="E161" s="1">
        <v>0.82499999999999996</v>
      </c>
      <c r="F161" s="1">
        <v>0.05</v>
      </c>
      <c r="G161" s="1">
        <v>0.24345</v>
      </c>
      <c r="H161" s="7">
        <v>0.4</v>
      </c>
    </row>
    <row r="162" spans="1:8" x14ac:dyDescent="0.25">
      <c r="A162" s="1" t="s">
        <v>6</v>
      </c>
      <c r="B162" s="1">
        <v>1.3613999999999999</v>
      </c>
      <c r="C162" s="1">
        <v>2</v>
      </c>
      <c r="D162" s="1">
        <v>0.3</v>
      </c>
      <c r="E162" s="1">
        <v>0.74099999999999999</v>
      </c>
      <c r="F162" s="1">
        <v>7.3999999999999996E-2</v>
      </c>
      <c r="G162" s="1">
        <v>0.68459000000000003</v>
      </c>
      <c r="H162" s="7">
        <v>0.16819999999999999</v>
      </c>
    </row>
    <row r="163" spans="1:8" x14ac:dyDescent="0.25">
      <c r="A163" s="1" t="s">
        <v>5</v>
      </c>
      <c r="B163" s="1">
        <v>2.7229000000000001</v>
      </c>
      <c r="C163" s="1">
        <v>1.0638300000000001</v>
      </c>
      <c r="D163" s="1">
        <v>0.1244907</v>
      </c>
      <c r="E163" s="1">
        <v>0.80100000000000005</v>
      </c>
      <c r="F163" s="1">
        <v>7.1999999999999995E-2</v>
      </c>
      <c r="G163" s="1">
        <v>0.49196000000000001</v>
      </c>
      <c r="H163" s="7">
        <v>0.44500000000000001</v>
      </c>
    </row>
    <row r="164" spans="1:8" x14ac:dyDescent="0.25">
      <c r="A164" s="1" t="s">
        <v>5</v>
      </c>
      <c r="B164" s="1">
        <v>17.076000000000001</v>
      </c>
      <c r="C164" s="1">
        <v>0.35460989999999998</v>
      </c>
      <c r="D164" s="1">
        <v>6.5389059999999999E-2</v>
      </c>
      <c r="E164" s="1">
        <v>0.83099999999999996</v>
      </c>
      <c r="F164" s="1">
        <v>2.8000000000000001E-2</v>
      </c>
      <c r="G164" s="1">
        <v>7.3213E-2</v>
      </c>
      <c r="H164" s="7">
        <v>0.127</v>
      </c>
    </row>
    <row r="165" spans="1:8" x14ac:dyDescent="0.25">
      <c r="A165" s="1" t="s">
        <v>5</v>
      </c>
      <c r="B165" s="1">
        <v>5.9562999999999997</v>
      </c>
      <c r="C165" s="1">
        <v>1.2820510000000001</v>
      </c>
      <c r="D165" s="1">
        <v>6.9033529999999996E-2</v>
      </c>
      <c r="E165" s="1">
        <v>0.8</v>
      </c>
      <c r="F165" s="1">
        <v>5.2999999999999999E-2</v>
      </c>
      <c r="G165" s="1">
        <v>-0.11230999999999999</v>
      </c>
      <c r="H165" s="7">
        <v>0.128</v>
      </c>
    </row>
    <row r="166" spans="1:8" x14ac:dyDescent="0.25">
      <c r="A166" s="1" t="s">
        <v>4</v>
      </c>
      <c r="B166" s="1">
        <v>7.5458999999999996</v>
      </c>
      <c r="C166" s="1">
        <v>0.32679740000000002</v>
      </c>
      <c r="D166" s="1">
        <v>3.5242860000000001E-2</v>
      </c>
      <c r="E166" s="1">
        <v>0.84</v>
      </c>
      <c r="F166" s="1">
        <v>4.2000000000000003E-2</v>
      </c>
      <c r="G166" s="1">
        <v>0.59946999999999995</v>
      </c>
      <c r="H166" s="7">
        <v>2.58E-2</v>
      </c>
    </row>
    <row r="167" spans="1:8" x14ac:dyDescent="0.25">
      <c r="A167" s="1" t="s">
        <v>3</v>
      </c>
      <c r="B167" s="1">
        <v>4.3125</v>
      </c>
      <c r="C167" s="1">
        <v>0.20790020000000001</v>
      </c>
      <c r="D167" s="1">
        <v>3.3281320000000003E-2</v>
      </c>
      <c r="E167" s="1">
        <v>0.79400000000000004</v>
      </c>
      <c r="F167" s="1">
        <v>6.4000000000000001E-2</v>
      </c>
      <c r="G167" s="1">
        <v>-1.0822999999999999E-2</v>
      </c>
      <c r="H167" s="7">
        <v>4.1700000000000001E-2</v>
      </c>
    </row>
    <row r="168" spans="1:8" x14ac:dyDescent="0.25">
      <c r="A168" s="1" t="s">
        <v>2</v>
      </c>
      <c r="B168" s="1">
        <v>7.7161</v>
      </c>
      <c r="C168" s="1">
        <v>1.402525</v>
      </c>
      <c r="D168" s="1">
        <v>0.129827</v>
      </c>
      <c r="E168" s="1">
        <v>0.81499999999999995</v>
      </c>
      <c r="F168" s="1">
        <v>4.5999999999999999E-2</v>
      </c>
      <c r="G168" s="1">
        <v>0.34684999999999999</v>
      </c>
      <c r="H168" s="7">
        <v>0.107</v>
      </c>
    </row>
    <row r="169" spans="1:8" x14ac:dyDescent="0.25">
      <c r="A169" s="1" t="s">
        <v>1</v>
      </c>
      <c r="B169" s="1">
        <v>2.9510999999999998</v>
      </c>
      <c r="C169" s="1">
        <v>1.17096</v>
      </c>
      <c r="D169" s="1">
        <v>0.1069495</v>
      </c>
      <c r="E169" s="1">
        <v>0.76900000000000002</v>
      </c>
      <c r="F169" s="1">
        <v>8.6999999999999994E-2</v>
      </c>
      <c r="G169" s="1">
        <v>0.34525</v>
      </c>
      <c r="H169" s="7">
        <v>0.41</v>
      </c>
    </row>
    <row r="170" spans="1:8" x14ac:dyDescent="0.25">
      <c r="A170" s="1" t="s">
        <v>1</v>
      </c>
      <c r="B170" s="1">
        <v>4.9352</v>
      </c>
      <c r="C170" s="1">
        <v>0.68027210000000005</v>
      </c>
      <c r="D170" s="1">
        <v>7.4043220000000007E-2</v>
      </c>
      <c r="E170" s="1">
        <v>0.69099999999999995</v>
      </c>
      <c r="F170" s="1">
        <v>6.8000000000000005E-2</v>
      </c>
      <c r="G170" s="1">
        <v>0.30095</v>
      </c>
      <c r="H170" s="7">
        <v>2.5999999999999999E-2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1DCB0-A77F-4F6D-94FD-AB56F5B8D154}">
  <dimension ref="A1:AB170"/>
  <sheetViews>
    <sheetView workbookViewId="0">
      <pane ySplit="4" topLeftCell="A122" activePane="bottomLeft" state="frozen"/>
      <selection activeCell="E1" sqref="E1"/>
      <selection pane="bottomLeft" activeCell="A5" sqref="A5:J170"/>
    </sheetView>
  </sheetViews>
  <sheetFormatPr defaultColWidth="9.140625" defaultRowHeight="15.75" x14ac:dyDescent="0.25"/>
  <cols>
    <col min="1" max="1" width="23" style="1" customWidth="1"/>
    <col min="2" max="2" width="9.140625" style="1" customWidth="1"/>
    <col min="3" max="16384" width="9.140625" style="1"/>
  </cols>
  <sheetData>
    <row r="1" spans="1:28" x14ac:dyDescent="0.25">
      <c r="A1" s="1" t="s">
        <v>282</v>
      </c>
      <c r="B1" s="1" t="s">
        <v>283</v>
      </c>
      <c r="C1" s="1" t="s">
        <v>284</v>
      </c>
      <c r="D1" s="1" t="s">
        <v>286</v>
      </c>
    </row>
    <row r="2" spans="1:28" x14ac:dyDescent="0.25">
      <c r="A2" s="1" t="s">
        <v>285</v>
      </c>
      <c r="B2" s="1">
        <v>33.881518999999997</v>
      </c>
      <c r="C2" s="1">
        <v>-114.749245</v>
      </c>
      <c r="D2" s="1" t="s">
        <v>288</v>
      </c>
    </row>
    <row r="4" spans="1:28" x14ac:dyDescent="0.25">
      <c r="A4" s="1" t="s">
        <v>101</v>
      </c>
      <c r="B4" s="1" t="s">
        <v>100</v>
      </c>
      <c r="C4" s="1" t="s">
        <v>290</v>
      </c>
      <c r="D4" s="1" t="s">
        <v>291</v>
      </c>
      <c r="E4" s="1" t="s">
        <v>292</v>
      </c>
      <c r="F4" s="1" t="s">
        <v>293</v>
      </c>
      <c r="G4" s="1" t="s">
        <v>294</v>
      </c>
      <c r="H4" s="1" t="s">
        <v>295</v>
      </c>
      <c r="I4" s="1" t="s">
        <v>279</v>
      </c>
      <c r="J4" s="1" t="s">
        <v>277</v>
      </c>
    </row>
    <row r="5" spans="1:28" x14ac:dyDescent="0.25">
      <c r="A5" s="1" t="s">
        <v>202</v>
      </c>
      <c r="B5" s="1">
        <v>6.5248999999999997</v>
      </c>
      <c r="C5" s="1">
        <v>116.2791</v>
      </c>
      <c r="D5" s="1">
        <v>11.763120000000001</v>
      </c>
      <c r="E5" s="1">
        <v>0.68500000000000005</v>
      </c>
      <c r="F5" s="1">
        <v>7.0000000000000007E-2</v>
      </c>
      <c r="G5" s="1">
        <v>0.50778999999999996</v>
      </c>
      <c r="H5" s="7">
        <v>15.18</v>
      </c>
      <c r="K5" s="1" t="s">
        <v>96</v>
      </c>
      <c r="M5" s="1" t="s">
        <v>43</v>
      </c>
      <c r="O5" s="1" t="s">
        <v>44</v>
      </c>
      <c r="Q5" s="1" t="s">
        <v>43</v>
      </c>
    </row>
    <row r="6" spans="1:28" x14ac:dyDescent="0.25">
      <c r="A6" s="1" t="s">
        <v>202</v>
      </c>
      <c r="B6" s="1">
        <v>4.5948000000000002</v>
      </c>
      <c r="C6" s="1">
        <v>107.1811</v>
      </c>
      <c r="D6" s="1">
        <v>9.4199929999999998</v>
      </c>
      <c r="E6" s="1">
        <v>0.69299999999999995</v>
      </c>
      <c r="F6" s="1">
        <v>4.2000000000000003E-2</v>
      </c>
      <c r="G6" s="1">
        <v>0.11037</v>
      </c>
      <c r="H6" s="7">
        <v>15.43</v>
      </c>
      <c r="K6" s="1" t="s">
        <v>42</v>
      </c>
      <c r="L6" s="7">
        <v>7.94</v>
      </c>
      <c r="M6" s="7">
        <f>2*0.51</f>
        <v>1.02</v>
      </c>
      <c r="O6" s="1" t="s">
        <v>42</v>
      </c>
      <c r="P6" s="7">
        <v>7.8</v>
      </c>
      <c r="Q6" s="7">
        <f>2*1.06</f>
        <v>2.12</v>
      </c>
    </row>
    <row r="7" spans="1:28" x14ac:dyDescent="0.25">
      <c r="A7" s="1" t="s">
        <v>202</v>
      </c>
      <c r="B7" s="1">
        <v>3.0632000000000001</v>
      </c>
      <c r="C7" s="1">
        <v>35.842289999999998</v>
      </c>
      <c r="D7" s="1">
        <v>3.5970759999999999</v>
      </c>
      <c r="E7" s="1">
        <v>0.80300000000000005</v>
      </c>
      <c r="F7" s="1">
        <v>6.5000000000000002E-2</v>
      </c>
      <c r="G7" s="1">
        <v>0.76790000000000003</v>
      </c>
      <c r="H7" s="7">
        <v>2.75</v>
      </c>
      <c r="K7" s="1" t="s">
        <v>40</v>
      </c>
      <c r="L7" s="1">
        <v>0.77229999999999999</v>
      </c>
      <c r="M7" s="1">
        <f>2*0.0014</f>
        <v>2.8E-3</v>
      </c>
      <c r="O7" s="1" t="s">
        <v>40</v>
      </c>
      <c r="P7" s="1">
        <v>0.7722</v>
      </c>
    </row>
    <row r="8" spans="1:28" x14ac:dyDescent="0.25">
      <c r="A8" s="1" t="s">
        <v>203</v>
      </c>
      <c r="B8" s="1">
        <v>4.1424000000000003</v>
      </c>
      <c r="C8" s="1">
        <v>100</v>
      </c>
      <c r="D8" s="1">
        <v>15</v>
      </c>
      <c r="E8" s="1">
        <v>0.621</v>
      </c>
      <c r="F8" s="1">
        <v>8.5999999999999993E-2</v>
      </c>
      <c r="G8" s="1">
        <v>0.84099000000000002</v>
      </c>
      <c r="H8" s="7">
        <v>5.85</v>
      </c>
      <c r="K8" s="1" t="s">
        <v>39</v>
      </c>
      <c r="L8" s="1">
        <v>1.6</v>
      </c>
      <c r="O8" s="1" t="s">
        <v>39</v>
      </c>
      <c r="P8" s="1">
        <v>1.1000000000000001</v>
      </c>
    </row>
    <row r="9" spans="1:28" x14ac:dyDescent="0.25">
      <c r="A9" s="1" t="s">
        <v>203</v>
      </c>
      <c r="B9" s="1">
        <v>6.1265000000000001</v>
      </c>
      <c r="C9" s="1">
        <v>103.95010000000001</v>
      </c>
      <c r="D9" s="1">
        <v>7.780049</v>
      </c>
      <c r="E9" s="1">
        <v>0.66900000000000004</v>
      </c>
      <c r="F9" s="1">
        <v>6.0999999999999999E-2</v>
      </c>
      <c r="G9" s="1">
        <v>0.80603000000000002</v>
      </c>
      <c r="H9" s="7">
        <v>5.194</v>
      </c>
      <c r="K9" s="1" t="s">
        <v>37</v>
      </c>
      <c r="L9" s="1">
        <v>166</v>
      </c>
    </row>
    <row r="10" spans="1:28" x14ac:dyDescent="0.25">
      <c r="A10" s="1" t="s">
        <v>203</v>
      </c>
      <c r="B10" s="1">
        <v>3.9140999999999999</v>
      </c>
      <c r="C10" s="1">
        <v>29.94012</v>
      </c>
      <c r="D10" s="1">
        <v>3.0477970000000001</v>
      </c>
      <c r="E10" s="1">
        <v>0.78700000000000003</v>
      </c>
      <c r="F10" s="1">
        <v>6.6000000000000003E-2</v>
      </c>
      <c r="G10" s="1">
        <v>0.60316000000000003</v>
      </c>
      <c r="H10" s="7">
        <v>2.08</v>
      </c>
    </row>
    <row r="11" spans="1:28" x14ac:dyDescent="0.25">
      <c r="A11" s="1" t="s">
        <v>204</v>
      </c>
      <c r="B11" s="1">
        <v>5.1634000000000002</v>
      </c>
      <c r="C11" s="1">
        <v>49.751240000000003</v>
      </c>
      <c r="D11" s="1">
        <v>2.970224</v>
      </c>
      <c r="E11" s="1">
        <v>0.71099999999999997</v>
      </c>
      <c r="F11" s="1">
        <v>0.04</v>
      </c>
      <c r="G11" s="1">
        <v>0.83326</v>
      </c>
      <c r="H11" s="7">
        <v>6.49</v>
      </c>
      <c r="U11" s="3"/>
      <c r="Z11" s="11"/>
      <c r="AA11" s="11"/>
      <c r="AB11" s="11"/>
    </row>
    <row r="12" spans="1:28" x14ac:dyDescent="0.25">
      <c r="A12" s="1" t="s">
        <v>203</v>
      </c>
      <c r="B12" s="1">
        <v>6.2965999999999998</v>
      </c>
      <c r="C12" s="1">
        <v>48.543689999999998</v>
      </c>
      <c r="D12" s="1">
        <v>2.827788</v>
      </c>
      <c r="E12" s="1">
        <v>0.72199999999999998</v>
      </c>
      <c r="F12" s="1">
        <v>3.5999999999999997E-2</v>
      </c>
      <c r="G12" s="1">
        <v>0.63639999999999997</v>
      </c>
      <c r="H12" s="7">
        <v>7.21</v>
      </c>
      <c r="K12" s="1" t="s">
        <v>208</v>
      </c>
    </row>
    <row r="13" spans="1:28" x14ac:dyDescent="0.25">
      <c r="A13" s="1" t="s">
        <v>203</v>
      </c>
      <c r="B13" s="1">
        <v>4.0842999999999998</v>
      </c>
      <c r="C13" s="1">
        <v>24.3309</v>
      </c>
      <c r="D13" s="1">
        <v>1.5391809999999999</v>
      </c>
      <c r="E13" s="1">
        <v>0.72899999999999998</v>
      </c>
      <c r="F13" s="1">
        <v>6.8000000000000005E-2</v>
      </c>
      <c r="G13" s="1">
        <v>0.50893999999999995</v>
      </c>
      <c r="H13" s="7">
        <v>2.31</v>
      </c>
      <c r="K13" s="1" t="s">
        <v>42</v>
      </c>
      <c r="L13" s="7">
        <v>1.53</v>
      </c>
      <c r="M13" s="7">
        <f>2*3.68</f>
        <v>7.36</v>
      </c>
    </row>
    <row r="14" spans="1:28" x14ac:dyDescent="0.25">
      <c r="A14" s="1" t="s">
        <v>205</v>
      </c>
      <c r="B14" s="1">
        <v>3.6307999999999998</v>
      </c>
      <c r="C14" s="1">
        <v>71.68459</v>
      </c>
      <c r="D14" s="1">
        <v>3.5456889999999999</v>
      </c>
      <c r="E14" s="1">
        <v>0.70099999999999996</v>
      </c>
      <c r="F14" s="1">
        <v>4.7E-2</v>
      </c>
      <c r="G14" s="1">
        <v>0.69515000000000005</v>
      </c>
      <c r="H14" s="7">
        <v>20.39</v>
      </c>
      <c r="K14" s="1" t="s">
        <v>40</v>
      </c>
      <c r="L14" s="1">
        <v>0.77080000000000004</v>
      </c>
    </row>
    <row r="15" spans="1:28" x14ac:dyDescent="0.25">
      <c r="A15" s="1" t="s">
        <v>205</v>
      </c>
      <c r="B15" s="1">
        <v>5.9562999999999997</v>
      </c>
      <c r="C15" s="1">
        <v>64.020489999999995</v>
      </c>
      <c r="D15" s="1">
        <v>2.8280500000000002</v>
      </c>
      <c r="E15" s="1">
        <v>0.71</v>
      </c>
      <c r="F15" s="1">
        <v>2.8000000000000001E-2</v>
      </c>
      <c r="G15" s="1">
        <v>0.71020000000000005</v>
      </c>
      <c r="H15" s="7">
        <v>19.440000000000001</v>
      </c>
      <c r="K15" s="1" t="s">
        <v>39</v>
      </c>
      <c r="L15" s="1">
        <v>1.4</v>
      </c>
    </row>
    <row r="16" spans="1:28" x14ac:dyDescent="0.25">
      <c r="A16" s="1" t="s">
        <v>205</v>
      </c>
      <c r="B16" s="1">
        <v>4.5948000000000002</v>
      </c>
      <c r="C16" s="1">
        <v>33.557049999999997</v>
      </c>
      <c r="D16" s="1">
        <v>2.477366</v>
      </c>
      <c r="E16" s="1">
        <v>0.75700000000000001</v>
      </c>
      <c r="F16" s="1">
        <v>5.2999999999999999E-2</v>
      </c>
      <c r="G16" s="1">
        <v>0.14898</v>
      </c>
      <c r="H16" s="7">
        <v>5.8</v>
      </c>
      <c r="K16" s="1" t="s">
        <v>37</v>
      </c>
      <c r="L16" s="1">
        <v>41</v>
      </c>
    </row>
    <row r="17" spans="1:13" x14ac:dyDescent="0.25">
      <c r="A17" s="1" t="s">
        <v>206</v>
      </c>
      <c r="B17" s="1">
        <v>4.4827000000000004</v>
      </c>
      <c r="C17" s="1">
        <v>5.945303</v>
      </c>
      <c r="D17" s="1">
        <v>0.24035709999999999</v>
      </c>
      <c r="E17" s="1">
        <v>0.76</v>
      </c>
      <c r="F17" s="1">
        <v>2.9000000000000001E-2</v>
      </c>
      <c r="G17" s="1">
        <v>0.47898000000000002</v>
      </c>
      <c r="H17" s="7">
        <v>4.43</v>
      </c>
    </row>
    <row r="18" spans="1:13" x14ac:dyDescent="0.25">
      <c r="A18" s="1" t="s">
        <v>206</v>
      </c>
      <c r="B18" s="1">
        <v>7.4878999999999998</v>
      </c>
      <c r="C18" s="1">
        <v>6.4184850000000004</v>
      </c>
      <c r="D18" s="1">
        <v>0.19362570000000001</v>
      </c>
      <c r="E18" s="1">
        <v>0.76700000000000002</v>
      </c>
      <c r="F18" s="1">
        <v>1.9E-2</v>
      </c>
      <c r="G18" s="1">
        <v>0.73807999999999996</v>
      </c>
      <c r="H18" s="7">
        <v>4.32</v>
      </c>
      <c r="K18" s="1" t="s">
        <v>211</v>
      </c>
    </row>
    <row r="19" spans="1:13" x14ac:dyDescent="0.25">
      <c r="A19" s="1" t="s">
        <v>207</v>
      </c>
      <c r="B19" s="1">
        <v>4.8231000000000002</v>
      </c>
      <c r="C19" s="1">
        <v>2.3866350000000001</v>
      </c>
      <c r="D19" s="1">
        <v>0.1537927</v>
      </c>
      <c r="E19" s="1">
        <v>0.75900000000000001</v>
      </c>
      <c r="F19" s="1">
        <v>3.5000000000000003E-2</v>
      </c>
      <c r="G19" s="1">
        <v>0.46084000000000003</v>
      </c>
      <c r="H19" s="7">
        <v>6.31</v>
      </c>
      <c r="K19" s="1" t="s">
        <v>42</v>
      </c>
      <c r="L19" s="7">
        <v>7.93</v>
      </c>
      <c r="M19" s="7">
        <f>2*0.52</f>
        <v>1.04</v>
      </c>
    </row>
    <row r="20" spans="1:13" x14ac:dyDescent="0.25">
      <c r="A20" s="1" t="s">
        <v>207</v>
      </c>
      <c r="B20" s="1">
        <v>5.9562999999999997</v>
      </c>
      <c r="C20" s="1">
        <v>2.053388</v>
      </c>
      <c r="D20" s="1">
        <v>8.4328050000000002E-2</v>
      </c>
      <c r="E20" s="1">
        <v>0.77900000000000003</v>
      </c>
      <c r="F20" s="1">
        <v>2.1999999999999999E-2</v>
      </c>
      <c r="G20" s="1">
        <v>0.23827000000000001</v>
      </c>
      <c r="H20" s="7">
        <v>5.65</v>
      </c>
      <c r="K20" s="1" t="s">
        <v>40</v>
      </c>
      <c r="L20" s="1">
        <v>0.77159999999999995</v>
      </c>
    </row>
    <row r="21" spans="1:13" x14ac:dyDescent="0.25">
      <c r="A21" s="1" t="s">
        <v>207</v>
      </c>
      <c r="B21" s="1">
        <v>4.7649999999999997</v>
      </c>
      <c r="C21" s="1">
        <v>3.1446540000000001</v>
      </c>
      <c r="D21" s="1">
        <v>0.48455359999999997</v>
      </c>
      <c r="E21" s="1">
        <v>0.76900000000000002</v>
      </c>
      <c r="F21" s="1">
        <v>2.7E-2</v>
      </c>
      <c r="G21" s="1">
        <v>0.26205000000000001</v>
      </c>
      <c r="H21" s="7">
        <v>1.87</v>
      </c>
      <c r="K21" s="1" t="s">
        <v>39</v>
      </c>
      <c r="L21" s="1">
        <v>1.7</v>
      </c>
    </row>
    <row r="22" spans="1:13" x14ac:dyDescent="0.25">
      <c r="A22" s="1" t="s">
        <v>209</v>
      </c>
      <c r="B22" s="1">
        <v>6.8651999999999997</v>
      </c>
      <c r="C22" s="1">
        <v>7.905138</v>
      </c>
      <c r="D22" s="1">
        <v>0.31245610000000001</v>
      </c>
      <c r="E22" s="1">
        <v>0.79700000000000004</v>
      </c>
      <c r="F22" s="1">
        <v>4.1000000000000002E-2</v>
      </c>
      <c r="G22" s="1">
        <v>0.64649999999999996</v>
      </c>
      <c r="H22" s="7">
        <v>7.57</v>
      </c>
      <c r="K22" s="1" t="s">
        <v>37</v>
      </c>
      <c r="L22" s="1">
        <v>125</v>
      </c>
    </row>
    <row r="23" spans="1:13" x14ac:dyDescent="0.25">
      <c r="A23" s="1" t="s">
        <v>209</v>
      </c>
      <c r="B23" s="1">
        <v>9.1897000000000002</v>
      </c>
      <c r="C23" s="1">
        <v>8.0515299999999996</v>
      </c>
      <c r="D23" s="1">
        <v>0.1750333</v>
      </c>
      <c r="E23" s="1">
        <v>0.78600000000000003</v>
      </c>
      <c r="F23" s="1">
        <v>1.9E-2</v>
      </c>
      <c r="G23" s="1">
        <v>0.57879999999999998</v>
      </c>
      <c r="H23" s="7">
        <v>5.47</v>
      </c>
    </row>
    <row r="24" spans="1:13" x14ac:dyDescent="0.25">
      <c r="A24" s="1" t="s">
        <v>210</v>
      </c>
      <c r="B24" s="1">
        <v>3.802</v>
      </c>
      <c r="C24" s="1">
        <v>6.7430880000000002</v>
      </c>
      <c r="D24" s="1">
        <v>0.42741089999999998</v>
      </c>
      <c r="E24" s="1">
        <v>0.81100000000000005</v>
      </c>
      <c r="F24" s="1">
        <v>5.0999999999999997E-2</v>
      </c>
      <c r="G24" s="1">
        <v>0.67069000000000001</v>
      </c>
      <c r="H24" s="7">
        <v>7.14</v>
      </c>
    </row>
    <row r="25" spans="1:13" x14ac:dyDescent="0.25">
      <c r="A25" s="1" t="s">
        <v>210</v>
      </c>
      <c r="B25" s="1">
        <v>6.8071999999999999</v>
      </c>
      <c r="C25" s="1">
        <v>6.648936</v>
      </c>
      <c r="D25" s="1">
        <v>0.26967089999999999</v>
      </c>
      <c r="E25" s="1">
        <v>0.77400000000000002</v>
      </c>
      <c r="F25" s="1">
        <v>4.2000000000000003E-2</v>
      </c>
      <c r="G25" s="1">
        <v>0.67052</v>
      </c>
      <c r="H25" s="7">
        <v>6.36</v>
      </c>
    </row>
    <row r="26" spans="1:13" x14ac:dyDescent="0.25">
      <c r="A26" s="1" t="s">
        <v>210</v>
      </c>
      <c r="B26" s="1">
        <v>4.2545000000000002</v>
      </c>
      <c r="C26" s="1">
        <v>7.2833209999999999</v>
      </c>
      <c r="D26" s="1">
        <v>0.30767129999999998</v>
      </c>
      <c r="E26" s="1">
        <v>0.747</v>
      </c>
      <c r="F26" s="1">
        <v>2.4E-2</v>
      </c>
      <c r="G26" s="1">
        <v>0.33733999999999997</v>
      </c>
      <c r="H26" s="7">
        <v>3</v>
      </c>
    </row>
    <row r="27" spans="1:13" x14ac:dyDescent="0.25">
      <c r="A27" s="1" t="s">
        <v>212</v>
      </c>
      <c r="B27" s="1">
        <v>4.6528999999999998</v>
      </c>
      <c r="C27" s="1">
        <v>8.976661</v>
      </c>
      <c r="D27" s="1">
        <v>0.40290219999999999</v>
      </c>
      <c r="E27" s="1">
        <v>0.747</v>
      </c>
      <c r="F27" s="1">
        <v>3.9E-2</v>
      </c>
      <c r="G27" s="1">
        <v>0.66725000000000001</v>
      </c>
      <c r="H27" s="7">
        <v>6.21</v>
      </c>
    </row>
    <row r="28" spans="1:13" x14ac:dyDescent="0.25">
      <c r="A28" s="1" t="s">
        <v>212</v>
      </c>
      <c r="B28" s="1">
        <v>5.2755999999999998</v>
      </c>
      <c r="C28" s="1">
        <v>7.8678210000000002</v>
      </c>
      <c r="D28" s="1">
        <v>0.3404643</v>
      </c>
      <c r="E28" s="1">
        <v>0.751</v>
      </c>
      <c r="F28" s="1">
        <v>3.3000000000000002E-2</v>
      </c>
      <c r="G28" s="1">
        <v>0.61070000000000002</v>
      </c>
      <c r="H28" s="7">
        <v>6.65</v>
      </c>
    </row>
    <row r="29" spans="1:13" x14ac:dyDescent="0.25">
      <c r="A29" s="1" t="s">
        <v>212</v>
      </c>
      <c r="B29" s="1">
        <v>3.5737999999999999</v>
      </c>
      <c r="C29" s="1">
        <v>6.7980970000000003</v>
      </c>
      <c r="D29" s="1">
        <v>0.30501319999999998</v>
      </c>
      <c r="E29" s="1">
        <v>0.749</v>
      </c>
      <c r="F29" s="1">
        <v>3.3000000000000002E-2</v>
      </c>
      <c r="G29" s="1">
        <v>0.66708999999999996</v>
      </c>
      <c r="H29" s="7">
        <v>2.42</v>
      </c>
    </row>
    <row r="30" spans="1:13" x14ac:dyDescent="0.25">
      <c r="A30" s="1" t="s">
        <v>213</v>
      </c>
      <c r="B30" s="1">
        <v>3.802</v>
      </c>
      <c r="C30" s="1">
        <v>6.2695920000000003</v>
      </c>
      <c r="D30" s="1">
        <v>0.32625470000000001</v>
      </c>
      <c r="E30" s="1">
        <v>0.76600000000000001</v>
      </c>
      <c r="F30" s="1">
        <v>0.04</v>
      </c>
      <c r="G30" s="1">
        <v>0.70308000000000004</v>
      </c>
      <c r="H30" s="7">
        <v>12.71</v>
      </c>
    </row>
    <row r="31" spans="1:13" x14ac:dyDescent="0.25">
      <c r="A31" s="1" t="s">
        <v>213</v>
      </c>
      <c r="B31" s="1">
        <v>6.1265000000000001</v>
      </c>
      <c r="C31" s="1">
        <v>6.1652279999999999</v>
      </c>
      <c r="D31" s="1">
        <v>0.17484620000000001</v>
      </c>
      <c r="E31" s="1">
        <v>0.77</v>
      </c>
      <c r="F31" s="1">
        <v>2.1999999999999999E-2</v>
      </c>
      <c r="G31" s="1">
        <v>0.46150000000000002</v>
      </c>
      <c r="H31" s="7">
        <v>11.77</v>
      </c>
    </row>
    <row r="32" spans="1:13" x14ac:dyDescent="0.25">
      <c r="A32" s="1" t="s">
        <v>213</v>
      </c>
      <c r="B32" s="1">
        <v>2.3824999999999998</v>
      </c>
      <c r="C32" s="1">
        <v>5.0761419999999999</v>
      </c>
      <c r="D32" s="1">
        <v>0.4638099</v>
      </c>
      <c r="E32" s="1">
        <v>0.78100000000000003</v>
      </c>
      <c r="F32" s="1">
        <v>4.9000000000000002E-2</v>
      </c>
      <c r="G32" s="1">
        <v>0.51029000000000002</v>
      </c>
      <c r="H32" s="7">
        <v>1.45</v>
      </c>
    </row>
    <row r="33" spans="1:17" x14ac:dyDescent="0.25">
      <c r="A33" s="1" t="s">
        <v>213</v>
      </c>
      <c r="B33" s="1">
        <v>3.4605999999999999</v>
      </c>
      <c r="C33" s="1">
        <v>2.7472530000000002</v>
      </c>
      <c r="D33" s="1">
        <v>0.15849540000000001</v>
      </c>
      <c r="E33" s="1">
        <v>0.73699999999999999</v>
      </c>
      <c r="F33" s="1">
        <v>3.7999999999999999E-2</v>
      </c>
      <c r="G33" s="1">
        <v>0.58835999999999999</v>
      </c>
      <c r="H33" s="7">
        <v>12.3</v>
      </c>
    </row>
    <row r="34" spans="1:17" x14ac:dyDescent="0.25">
      <c r="A34" s="1" t="s">
        <v>213</v>
      </c>
      <c r="B34" s="1">
        <v>4.0842999999999998</v>
      </c>
      <c r="C34" s="1">
        <v>3.030303</v>
      </c>
      <c r="D34" s="1">
        <v>0.1193756</v>
      </c>
      <c r="E34" s="1">
        <v>0.75700000000000001</v>
      </c>
      <c r="F34" s="1">
        <v>0.02</v>
      </c>
      <c r="G34" s="1">
        <v>0.70408000000000004</v>
      </c>
      <c r="H34" s="7">
        <v>11.61</v>
      </c>
    </row>
    <row r="35" spans="1:17" s="2" customFormat="1" ht="16.5" thickBot="1" x14ac:dyDescent="0.3">
      <c r="A35" s="2" t="s">
        <v>213</v>
      </c>
      <c r="B35" s="2">
        <v>5.4457000000000004</v>
      </c>
      <c r="C35" s="2">
        <v>3.4602080000000002</v>
      </c>
      <c r="D35" s="2">
        <v>0.2634068</v>
      </c>
      <c r="E35" s="2">
        <v>0.76800000000000002</v>
      </c>
      <c r="F35" s="2">
        <v>1.9E-2</v>
      </c>
      <c r="G35" s="2">
        <v>0.44912999999999997</v>
      </c>
      <c r="H35" s="8">
        <v>3.71</v>
      </c>
    </row>
    <row r="36" spans="1:17" x14ac:dyDescent="0.25">
      <c r="A36" s="1" t="s">
        <v>214</v>
      </c>
      <c r="B36" s="1">
        <v>4.8231000000000002</v>
      </c>
      <c r="C36" s="1">
        <v>31.545739999999999</v>
      </c>
      <c r="D36" s="1">
        <v>2.0897809999999999</v>
      </c>
      <c r="E36" s="1">
        <v>0.751</v>
      </c>
      <c r="F36" s="1">
        <v>5.3999999999999999E-2</v>
      </c>
      <c r="G36" s="1">
        <v>0.73495999999999995</v>
      </c>
      <c r="H36" s="7">
        <v>6.7549999999999999</v>
      </c>
      <c r="O36" s="1" t="s">
        <v>44</v>
      </c>
      <c r="Q36" s="1" t="s">
        <v>43</v>
      </c>
    </row>
    <row r="37" spans="1:17" x14ac:dyDescent="0.25">
      <c r="A37" s="1" t="s">
        <v>214</v>
      </c>
      <c r="B37" s="1">
        <v>7.6581000000000001</v>
      </c>
      <c r="C37" s="1">
        <v>24.69136</v>
      </c>
      <c r="D37" s="1">
        <v>1.585124</v>
      </c>
      <c r="E37" s="1">
        <v>0.77</v>
      </c>
      <c r="F37" s="1">
        <v>2.8000000000000001E-2</v>
      </c>
      <c r="G37" s="1">
        <v>0.43831999999999999</v>
      </c>
      <c r="H37" s="7">
        <v>6.32</v>
      </c>
      <c r="O37" s="1" t="s">
        <v>42</v>
      </c>
      <c r="P37" s="7">
        <v>3.65</v>
      </c>
      <c r="Q37" s="7">
        <f>2*2.97</f>
        <v>5.94</v>
      </c>
    </row>
    <row r="38" spans="1:17" x14ac:dyDescent="0.25">
      <c r="A38" s="1" t="s">
        <v>214</v>
      </c>
      <c r="B38" s="1">
        <v>3.9140999999999999</v>
      </c>
      <c r="C38" s="1">
        <v>13.550140000000001</v>
      </c>
      <c r="D38" s="1">
        <v>0.93639150000000004</v>
      </c>
      <c r="E38" s="1">
        <v>0.76800000000000002</v>
      </c>
      <c r="F38" s="1">
        <v>4.7E-2</v>
      </c>
      <c r="G38" s="1">
        <v>0.67388999999999999</v>
      </c>
      <c r="H38" s="7">
        <v>1.87</v>
      </c>
      <c r="O38" s="1" t="s">
        <v>40</v>
      </c>
      <c r="P38" s="1">
        <v>0.77159999999999995</v>
      </c>
    </row>
    <row r="39" spans="1:17" x14ac:dyDescent="0.25">
      <c r="A39" s="1" t="s">
        <v>215</v>
      </c>
      <c r="B39" s="1">
        <v>4.8231000000000002</v>
      </c>
      <c r="C39" s="1">
        <v>28.16901</v>
      </c>
      <c r="D39" s="1">
        <v>1.5076369999999999</v>
      </c>
      <c r="E39" s="1">
        <v>0.78500000000000003</v>
      </c>
      <c r="F39" s="1">
        <v>5.6000000000000001E-2</v>
      </c>
      <c r="G39" s="1">
        <v>0.43958999999999998</v>
      </c>
      <c r="H39" s="7">
        <v>8.1300000000000008</v>
      </c>
      <c r="O39" s="1" t="s">
        <v>39</v>
      </c>
      <c r="P39" s="1">
        <v>1.5</v>
      </c>
    </row>
    <row r="40" spans="1:17" x14ac:dyDescent="0.25">
      <c r="A40" s="1" t="s">
        <v>215</v>
      </c>
      <c r="B40" s="1">
        <v>7.4878999999999998</v>
      </c>
      <c r="C40" s="1">
        <v>28.16901</v>
      </c>
      <c r="D40" s="1">
        <v>0.95219200000000004</v>
      </c>
      <c r="E40" s="1">
        <v>0.77100000000000002</v>
      </c>
      <c r="F40" s="1">
        <v>2.5000000000000001E-2</v>
      </c>
      <c r="G40" s="1">
        <v>0.28964000000000001</v>
      </c>
      <c r="H40" s="7">
        <v>8.3000000000000007</v>
      </c>
    </row>
    <row r="41" spans="1:17" x14ac:dyDescent="0.25">
      <c r="A41" s="1" t="s">
        <v>216</v>
      </c>
      <c r="B41" s="1">
        <v>3.802</v>
      </c>
      <c r="C41" s="1">
        <v>31.746030000000001</v>
      </c>
      <c r="D41" s="1">
        <v>2.4187449999999999</v>
      </c>
      <c r="E41" s="1">
        <v>0.71899999999999997</v>
      </c>
      <c r="F41" s="1">
        <v>5.6000000000000001E-2</v>
      </c>
      <c r="G41" s="1">
        <v>0.81618999999999997</v>
      </c>
      <c r="H41" s="7">
        <v>11.03</v>
      </c>
    </row>
    <row r="42" spans="1:17" x14ac:dyDescent="0.25">
      <c r="A42" s="1" t="s">
        <v>216</v>
      </c>
      <c r="B42" s="1">
        <v>7.3177000000000003</v>
      </c>
      <c r="C42" s="1">
        <v>22.779039999999998</v>
      </c>
      <c r="D42" s="1">
        <v>1.7123200000000001</v>
      </c>
      <c r="E42" s="1">
        <v>0.78100000000000003</v>
      </c>
      <c r="F42" s="1">
        <v>2.3E-2</v>
      </c>
      <c r="G42" s="1">
        <v>0.23039999999999999</v>
      </c>
      <c r="H42" s="7">
        <v>7.34</v>
      </c>
    </row>
    <row r="43" spans="1:17" x14ac:dyDescent="0.25">
      <c r="A43" s="1" t="s">
        <v>217</v>
      </c>
      <c r="B43" s="1">
        <v>3.9722</v>
      </c>
      <c r="C43" s="1">
        <v>8.6880970000000008</v>
      </c>
      <c r="D43" s="1">
        <v>0.51328459999999998</v>
      </c>
      <c r="E43" s="1">
        <v>0.80200000000000005</v>
      </c>
      <c r="F43" s="1">
        <v>0.05</v>
      </c>
      <c r="G43" s="1">
        <v>0.56779000000000002</v>
      </c>
      <c r="H43" s="7">
        <v>9.5</v>
      </c>
    </row>
    <row r="44" spans="1:17" x14ac:dyDescent="0.25">
      <c r="A44" s="1" t="s">
        <v>217</v>
      </c>
      <c r="B44" s="1">
        <v>8.5090000000000003</v>
      </c>
      <c r="C44" s="1">
        <v>7.8678210000000002</v>
      </c>
      <c r="D44" s="1">
        <v>0.27237139999999999</v>
      </c>
      <c r="E44" s="1">
        <v>0.78600000000000003</v>
      </c>
      <c r="F44" s="1">
        <v>2.7E-2</v>
      </c>
      <c r="G44" s="1">
        <v>0.65095000000000003</v>
      </c>
      <c r="H44" s="7">
        <v>8.58</v>
      </c>
    </row>
    <row r="45" spans="1:17" x14ac:dyDescent="0.25">
      <c r="A45" s="1" t="s">
        <v>218</v>
      </c>
      <c r="B45" s="1">
        <v>2.7808999999999999</v>
      </c>
      <c r="C45" s="1">
        <v>2.9325510000000001</v>
      </c>
      <c r="D45" s="1">
        <v>0.24079600000000001</v>
      </c>
      <c r="E45" s="1">
        <v>0.77400000000000002</v>
      </c>
      <c r="F45" s="1">
        <v>5.8000000000000003E-2</v>
      </c>
      <c r="G45" s="1">
        <v>0.57965999999999995</v>
      </c>
      <c r="H45" s="7">
        <v>10.09</v>
      </c>
    </row>
    <row r="46" spans="1:17" x14ac:dyDescent="0.25">
      <c r="A46" s="1" t="s">
        <v>218</v>
      </c>
      <c r="B46" s="1">
        <v>8.1685999999999996</v>
      </c>
      <c r="C46" s="1">
        <v>2.2421519999999999</v>
      </c>
      <c r="D46" s="1">
        <v>9.0490459999999995E-2</v>
      </c>
      <c r="E46" s="1">
        <v>0.78500000000000003</v>
      </c>
      <c r="F46" s="1">
        <v>2.5999999999999999E-2</v>
      </c>
      <c r="G46" s="1">
        <v>0.62678999999999996</v>
      </c>
      <c r="H46" s="7">
        <v>8.33</v>
      </c>
    </row>
    <row r="47" spans="1:17" x14ac:dyDescent="0.25">
      <c r="A47" s="1" t="s">
        <v>219</v>
      </c>
      <c r="B47" s="1">
        <v>4.9932999999999996</v>
      </c>
      <c r="C47" s="1">
        <v>4.7169809999999996</v>
      </c>
      <c r="D47" s="1">
        <v>0.31149880000000002</v>
      </c>
      <c r="E47" s="1">
        <v>0.754</v>
      </c>
      <c r="F47" s="1">
        <v>4.8000000000000001E-2</v>
      </c>
      <c r="G47" s="1">
        <v>0.78771000000000002</v>
      </c>
      <c r="H47" s="7">
        <v>5.58</v>
      </c>
    </row>
    <row r="48" spans="1:17" x14ac:dyDescent="0.25">
      <c r="A48" s="1" t="s">
        <v>219</v>
      </c>
      <c r="B48" s="1">
        <v>7.1475</v>
      </c>
      <c r="C48" s="1">
        <v>3.9215689999999999</v>
      </c>
      <c r="D48" s="1">
        <v>0.21530179999999999</v>
      </c>
      <c r="E48" s="1">
        <v>0.75800000000000001</v>
      </c>
      <c r="F48" s="1">
        <v>1.9E-2</v>
      </c>
      <c r="G48" s="1">
        <v>0.29159000000000002</v>
      </c>
      <c r="H48" s="7">
        <v>4.72</v>
      </c>
    </row>
    <row r="49" spans="1:17" x14ac:dyDescent="0.25">
      <c r="A49" s="1" t="s">
        <v>219</v>
      </c>
      <c r="B49" s="1">
        <v>3.0632000000000001</v>
      </c>
      <c r="C49" s="1">
        <v>4.9261080000000002</v>
      </c>
      <c r="D49" s="1">
        <v>0.266932</v>
      </c>
      <c r="E49" s="1">
        <v>0.73199999999999998</v>
      </c>
      <c r="F49" s="1">
        <v>3.7999999999999999E-2</v>
      </c>
      <c r="G49" s="1">
        <v>0.62958999999999998</v>
      </c>
      <c r="H49" s="7">
        <v>0.89</v>
      </c>
    </row>
    <row r="50" spans="1:17" x14ac:dyDescent="0.25">
      <c r="A50" s="1" t="s">
        <v>220</v>
      </c>
      <c r="B50" s="1">
        <v>3.802</v>
      </c>
      <c r="C50" s="1">
        <v>15.313940000000001</v>
      </c>
      <c r="D50" s="1">
        <v>1.031873</v>
      </c>
      <c r="E50" s="1">
        <v>0.69499999999999995</v>
      </c>
      <c r="F50" s="1">
        <v>4.4999999999999998E-2</v>
      </c>
      <c r="G50" s="1">
        <v>0.91461000000000003</v>
      </c>
      <c r="H50" s="7">
        <v>8.1300000000000008</v>
      </c>
    </row>
    <row r="51" spans="1:17" x14ac:dyDescent="0.25">
      <c r="A51" s="1" t="s">
        <v>220</v>
      </c>
      <c r="B51" s="1">
        <v>6.1265000000000001</v>
      </c>
      <c r="C51" s="1">
        <v>14.684290000000001</v>
      </c>
      <c r="D51" s="1">
        <v>0.51750790000000002</v>
      </c>
      <c r="E51" s="1">
        <v>0.76100000000000001</v>
      </c>
      <c r="F51" s="1">
        <v>2.8000000000000001E-2</v>
      </c>
      <c r="G51" s="1">
        <v>0.75870000000000004</v>
      </c>
      <c r="H51" s="7">
        <v>8.6300000000000008</v>
      </c>
    </row>
    <row r="52" spans="1:17" x14ac:dyDescent="0.25">
      <c r="A52" s="1" t="s">
        <v>220</v>
      </c>
      <c r="B52" s="1">
        <v>4.9352</v>
      </c>
      <c r="C52" s="1">
        <v>12.5</v>
      </c>
      <c r="D52" s="1">
        <v>0.71875</v>
      </c>
      <c r="E52" s="1">
        <v>0.77800000000000002</v>
      </c>
      <c r="F52" s="1">
        <v>3.3000000000000002E-2</v>
      </c>
      <c r="G52" s="1">
        <v>0.54325000000000001</v>
      </c>
      <c r="H52" s="7">
        <v>3.2</v>
      </c>
    </row>
    <row r="53" spans="1:17" x14ac:dyDescent="0.25">
      <c r="A53" s="1" t="s">
        <v>221</v>
      </c>
      <c r="B53" s="1">
        <v>4.6519000000000004</v>
      </c>
      <c r="C53" s="1">
        <v>29.411760000000001</v>
      </c>
      <c r="D53" s="1">
        <v>0.86505189999999998</v>
      </c>
      <c r="E53" s="1">
        <v>0.74399999999999999</v>
      </c>
      <c r="F53" s="1">
        <v>0.03</v>
      </c>
      <c r="G53" s="1">
        <v>0.64085999999999999</v>
      </c>
      <c r="H53" s="7">
        <v>19.37</v>
      </c>
    </row>
    <row r="54" spans="1:17" x14ac:dyDescent="0.25">
      <c r="A54" s="1" t="s">
        <v>221</v>
      </c>
      <c r="B54" s="1">
        <v>6.9774000000000003</v>
      </c>
      <c r="C54" s="1">
        <v>25.839790000000001</v>
      </c>
      <c r="D54" s="1">
        <v>0.93477290000000002</v>
      </c>
      <c r="E54" s="1">
        <v>0.754</v>
      </c>
      <c r="F54" s="1">
        <v>2.1999999999999999E-2</v>
      </c>
      <c r="G54" s="1">
        <v>-2.9203E-2</v>
      </c>
      <c r="H54" s="7">
        <v>14.4</v>
      </c>
    </row>
    <row r="55" spans="1:17" x14ac:dyDescent="0.25">
      <c r="A55" s="1" t="s">
        <v>222</v>
      </c>
      <c r="B55" s="1">
        <v>5.1634000000000002</v>
      </c>
      <c r="C55" s="1">
        <v>29.94012</v>
      </c>
      <c r="D55" s="1">
        <v>1.6135390000000001</v>
      </c>
      <c r="E55" s="1">
        <v>0.74299999999999999</v>
      </c>
      <c r="F55" s="1">
        <v>3.6999999999999998E-2</v>
      </c>
      <c r="G55" s="1">
        <v>0.61007999999999996</v>
      </c>
      <c r="H55" s="7">
        <v>13.84</v>
      </c>
    </row>
    <row r="56" spans="1:17" x14ac:dyDescent="0.25">
      <c r="A56" s="1" t="s">
        <v>222</v>
      </c>
      <c r="B56" s="1">
        <v>6.1265000000000001</v>
      </c>
      <c r="C56" s="1">
        <v>24.69136</v>
      </c>
      <c r="D56" s="1">
        <v>1.1583600000000001</v>
      </c>
      <c r="E56" s="1">
        <v>0.77400000000000002</v>
      </c>
      <c r="F56" s="1">
        <v>3.1E-2</v>
      </c>
      <c r="G56" s="1">
        <v>0.25302000000000002</v>
      </c>
      <c r="H56" s="7">
        <v>13.31</v>
      </c>
    </row>
    <row r="57" spans="1:17" s="2" customFormat="1" ht="16.5" thickBot="1" x14ac:dyDescent="0.3">
      <c r="A57" s="2" t="s">
        <v>222</v>
      </c>
      <c r="B57" s="2">
        <v>4.4246999999999996</v>
      </c>
      <c r="C57" s="2">
        <v>17.667840000000002</v>
      </c>
      <c r="D57" s="2">
        <v>1.154965</v>
      </c>
      <c r="E57" s="2">
        <v>0.73799999999999999</v>
      </c>
      <c r="F57" s="2">
        <v>4.7E-2</v>
      </c>
      <c r="G57" s="2">
        <v>0.52278999999999998</v>
      </c>
      <c r="H57" s="8">
        <v>2.36</v>
      </c>
    </row>
    <row r="58" spans="1:17" x14ac:dyDescent="0.25">
      <c r="A58" s="1" t="s">
        <v>223</v>
      </c>
      <c r="B58" s="1">
        <v>6.1844999999999999</v>
      </c>
      <c r="C58" s="1">
        <v>2.4390239999999999</v>
      </c>
      <c r="D58" s="1">
        <v>0.17251639999999999</v>
      </c>
      <c r="E58" s="1">
        <v>0.76900000000000002</v>
      </c>
      <c r="F58" s="1">
        <v>4.4999999999999998E-2</v>
      </c>
      <c r="G58" s="1">
        <v>0.65295999999999998</v>
      </c>
      <c r="H58" s="7">
        <v>0.88600000000000001</v>
      </c>
      <c r="O58" s="1" t="s">
        <v>44</v>
      </c>
      <c r="Q58" s="1" t="s">
        <v>43</v>
      </c>
    </row>
    <row r="59" spans="1:17" x14ac:dyDescent="0.25">
      <c r="A59" s="1" t="s">
        <v>223</v>
      </c>
      <c r="B59" s="1">
        <v>3.5737999999999999</v>
      </c>
      <c r="C59" s="1">
        <v>3.0487799999999998</v>
      </c>
      <c r="D59" s="1">
        <v>0.13013089999999999</v>
      </c>
      <c r="E59" s="1">
        <v>0.753</v>
      </c>
      <c r="F59" s="1">
        <v>2.8000000000000001E-2</v>
      </c>
      <c r="G59" s="1">
        <v>0.58016000000000001</v>
      </c>
      <c r="H59" s="7">
        <v>0.91</v>
      </c>
      <c r="O59" s="1" t="s">
        <v>42</v>
      </c>
      <c r="P59" s="1" t="s">
        <v>55</v>
      </c>
    </row>
    <row r="60" spans="1:17" x14ac:dyDescent="0.25">
      <c r="A60" s="1" t="s">
        <v>224</v>
      </c>
      <c r="B60" s="1">
        <v>2.6107</v>
      </c>
      <c r="C60" s="1">
        <v>3.0211480000000002</v>
      </c>
      <c r="D60" s="1">
        <v>0.15516469999999999</v>
      </c>
      <c r="E60" s="1">
        <v>0.78800000000000003</v>
      </c>
      <c r="F60" s="1">
        <v>4.2000000000000003E-2</v>
      </c>
      <c r="G60" s="1">
        <v>0.48713000000000001</v>
      </c>
      <c r="H60" s="7">
        <v>1.62</v>
      </c>
      <c r="O60" s="1" t="s">
        <v>40</v>
      </c>
    </row>
    <row r="61" spans="1:17" x14ac:dyDescent="0.25">
      <c r="A61" s="1" t="s">
        <v>224</v>
      </c>
      <c r="B61" s="1">
        <v>4.9352</v>
      </c>
      <c r="C61" s="1">
        <v>2.617801</v>
      </c>
      <c r="D61" s="1">
        <v>0.15076339999999999</v>
      </c>
      <c r="E61" s="1">
        <v>0.77700000000000002</v>
      </c>
      <c r="F61" s="1">
        <v>3.4000000000000002E-2</v>
      </c>
      <c r="G61" s="1">
        <v>0.57723000000000002</v>
      </c>
      <c r="H61" s="7">
        <v>0.97699999999999998</v>
      </c>
      <c r="O61" s="1" t="s">
        <v>39</v>
      </c>
    </row>
    <row r="62" spans="1:17" x14ac:dyDescent="0.25">
      <c r="A62" s="1" t="s">
        <v>225</v>
      </c>
      <c r="B62" s="1">
        <v>4.1414</v>
      </c>
      <c r="C62" s="1">
        <v>3.8461539999999999</v>
      </c>
      <c r="D62" s="1">
        <v>0.22189349999999999</v>
      </c>
      <c r="E62" s="1">
        <v>0.76700000000000002</v>
      </c>
      <c r="F62" s="1">
        <v>4.3999999999999997E-2</v>
      </c>
      <c r="G62" s="1">
        <v>0.38292999999999999</v>
      </c>
      <c r="H62" s="7">
        <v>1.2290000000000001</v>
      </c>
    </row>
    <row r="63" spans="1:17" x14ac:dyDescent="0.25">
      <c r="A63" s="1" t="s">
        <v>225</v>
      </c>
      <c r="B63" s="1">
        <v>5.2755999999999998</v>
      </c>
      <c r="C63" s="1">
        <v>3.0120480000000001</v>
      </c>
      <c r="D63" s="1">
        <v>0.22681090000000001</v>
      </c>
      <c r="E63" s="1">
        <v>0.77900000000000003</v>
      </c>
      <c r="F63" s="1">
        <v>4.2999999999999997E-2</v>
      </c>
      <c r="G63" s="1">
        <v>0.32329999999999998</v>
      </c>
      <c r="H63" s="7">
        <v>0.94</v>
      </c>
    </row>
    <row r="64" spans="1:17" x14ac:dyDescent="0.25">
      <c r="A64" s="1" t="s">
        <v>226</v>
      </c>
      <c r="B64" s="1">
        <v>3.9722</v>
      </c>
      <c r="C64" s="1">
        <v>4.3478260000000004</v>
      </c>
      <c r="D64" s="1">
        <v>0.39697539999999998</v>
      </c>
      <c r="E64" s="1">
        <v>0.80800000000000005</v>
      </c>
      <c r="F64" s="1">
        <v>3.5999999999999997E-2</v>
      </c>
      <c r="G64" s="1">
        <v>0.63277000000000005</v>
      </c>
      <c r="H64" s="7">
        <v>1.71</v>
      </c>
    </row>
    <row r="65" spans="1:17" x14ac:dyDescent="0.25">
      <c r="A65" s="1" t="s">
        <v>226</v>
      </c>
      <c r="B65" s="1">
        <v>10.381</v>
      </c>
      <c r="C65" s="1">
        <v>4.0160640000000001</v>
      </c>
      <c r="D65" s="1">
        <v>0.1774165</v>
      </c>
      <c r="E65" s="1">
        <v>0.79</v>
      </c>
      <c r="F65" s="1">
        <v>2.9000000000000001E-2</v>
      </c>
      <c r="G65" s="1">
        <v>9.6336000000000005E-2</v>
      </c>
      <c r="H65" s="7">
        <v>1.1299999999999999</v>
      </c>
    </row>
    <row r="66" spans="1:17" x14ac:dyDescent="0.25">
      <c r="A66" s="1" t="s">
        <v>227</v>
      </c>
      <c r="B66" s="1">
        <v>7.5449000000000002</v>
      </c>
      <c r="C66" s="1">
        <v>2.8735629999999999</v>
      </c>
      <c r="D66" s="1">
        <v>0.17340469999999999</v>
      </c>
      <c r="E66" s="1">
        <v>0.749</v>
      </c>
      <c r="F66" s="1">
        <v>2.9000000000000001E-2</v>
      </c>
      <c r="G66" s="1">
        <v>0.64756999999999998</v>
      </c>
      <c r="H66" s="7">
        <v>1.1739999999999999</v>
      </c>
    </row>
    <row r="67" spans="1:17" x14ac:dyDescent="0.25">
      <c r="A67" s="1" t="s">
        <v>227</v>
      </c>
      <c r="B67" s="1">
        <v>3.9140999999999999</v>
      </c>
      <c r="C67" s="1">
        <v>4.8076920000000003</v>
      </c>
      <c r="D67" s="1">
        <v>0.41605029999999998</v>
      </c>
      <c r="E67" s="1">
        <v>0.77800000000000002</v>
      </c>
      <c r="F67" s="1">
        <v>5.1999999999999998E-2</v>
      </c>
      <c r="G67" s="1">
        <v>0.65810000000000002</v>
      </c>
      <c r="H67" s="7">
        <v>0.48699999999999999</v>
      </c>
    </row>
    <row r="68" spans="1:17" x14ac:dyDescent="0.25">
      <c r="A68" s="1" t="s">
        <v>228</v>
      </c>
      <c r="B68" s="1">
        <v>7.0354000000000001</v>
      </c>
      <c r="C68" s="1">
        <v>1.1627909999999999</v>
      </c>
      <c r="D68" s="1">
        <v>6.2195779999999999E-2</v>
      </c>
      <c r="E68" s="1">
        <v>0.76900000000000002</v>
      </c>
      <c r="F68" s="1">
        <v>3.5999999999999997E-2</v>
      </c>
      <c r="G68" s="1">
        <v>0.70259000000000005</v>
      </c>
      <c r="H68" s="7">
        <v>0.49299999999999999</v>
      </c>
    </row>
    <row r="69" spans="1:17" x14ac:dyDescent="0.25">
      <c r="A69" s="1" t="s">
        <v>228</v>
      </c>
      <c r="B69" s="1">
        <v>6.9774000000000003</v>
      </c>
      <c r="C69" s="1">
        <v>2.8985509999999999</v>
      </c>
      <c r="D69" s="1">
        <v>0.2604495</v>
      </c>
      <c r="E69" s="1">
        <v>0.79100000000000004</v>
      </c>
      <c r="F69" s="1">
        <v>3.5999999999999997E-2</v>
      </c>
      <c r="G69" s="1">
        <v>0.28197</v>
      </c>
      <c r="H69" s="7">
        <v>0.48799999999999999</v>
      </c>
    </row>
    <row r="70" spans="1:17" x14ac:dyDescent="0.25">
      <c r="A70" s="1" t="s">
        <v>229</v>
      </c>
      <c r="B70" s="1">
        <v>3.9722</v>
      </c>
      <c r="C70" s="1">
        <v>4.901961</v>
      </c>
      <c r="D70" s="1">
        <v>0.48058440000000002</v>
      </c>
      <c r="E70" s="1">
        <v>0.81</v>
      </c>
      <c r="F70" s="1">
        <v>0.05</v>
      </c>
      <c r="G70" s="1">
        <v>-0.11788</v>
      </c>
      <c r="H70" s="7">
        <v>1.95</v>
      </c>
    </row>
    <row r="71" spans="1:17" x14ac:dyDescent="0.25">
      <c r="A71" s="1" t="s">
        <v>229</v>
      </c>
      <c r="B71" s="1">
        <v>7.4878999999999998</v>
      </c>
      <c r="C71" s="1">
        <v>10.58201</v>
      </c>
      <c r="D71" s="1">
        <v>0.77265470000000003</v>
      </c>
      <c r="E71" s="1">
        <v>0.77</v>
      </c>
      <c r="F71" s="1">
        <v>3.4000000000000002E-2</v>
      </c>
      <c r="G71" s="1">
        <v>0.40558</v>
      </c>
      <c r="H71" s="7">
        <v>3.45</v>
      </c>
    </row>
    <row r="72" spans="1:17" x14ac:dyDescent="0.25">
      <c r="A72" s="1" t="s">
        <v>230</v>
      </c>
      <c r="B72" s="1">
        <v>2.7808999999999999</v>
      </c>
      <c r="C72" s="1">
        <v>7.2463769999999998</v>
      </c>
      <c r="D72" s="1">
        <v>0.73513969999999995</v>
      </c>
      <c r="E72" s="1">
        <v>0.80300000000000005</v>
      </c>
      <c r="F72" s="1">
        <v>6.9000000000000006E-2</v>
      </c>
      <c r="G72" s="1">
        <v>0.46561000000000002</v>
      </c>
      <c r="H72" s="7">
        <v>1.897</v>
      </c>
    </row>
    <row r="73" spans="1:17" x14ac:dyDescent="0.25">
      <c r="A73" s="1" t="s">
        <v>230</v>
      </c>
      <c r="B73" s="1">
        <v>3.2334000000000001</v>
      </c>
      <c r="C73" s="1">
        <v>6.802721</v>
      </c>
      <c r="D73" s="1">
        <v>0.55532420000000005</v>
      </c>
      <c r="E73" s="1">
        <v>0.78</v>
      </c>
      <c r="F73" s="1">
        <v>4.2000000000000003E-2</v>
      </c>
      <c r="G73" s="1">
        <v>0.46665000000000001</v>
      </c>
      <c r="H73" s="7">
        <v>2.39</v>
      </c>
    </row>
    <row r="74" spans="1:17" x14ac:dyDescent="0.25">
      <c r="A74" s="1" t="s">
        <v>231</v>
      </c>
      <c r="B74" s="1">
        <v>3.6318000000000001</v>
      </c>
      <c r="C74" s="1">
        <v>2.8653300000000002</v>
      </c>
      <c r="D74" s="1">
        <v>0.1642023</v>
      </c>
      <c r="E74" s="1">
        <v>0.74099999999999999</v>
      </c>
      <c r="F74" s="1">
        <v>3.3000000000000002E-2</v>
      </c>
      <c r="G74" s="1">
        <v>0.41971000000000003</v>
      </c>
      <c r="H74" s="7">
        <v>1.1870000000000001</v>
      </c>
    </row>
    <row r="75" spans="1:17" x14ac:dyDescent="0.25">
      <c r="A75" s="1" t="s">
        <v>231</v>
      </c>
      <c r="B75" s="1">
        <v>9.0195000000000007</v>
      </c>
      <c r="C75" s="1">
        <v>3.9370080000000001</v>
      </c>
      <c r="D75" s="1">
        <v>0.17050029999999999</v>
      </c>
      <c r="E75" s="1">
        <v>0.79700000000000004</v>
      </c>
      <c r="F75" s="1">
        <v>2.4E-2</v>
      </c>
      <c r="G75" s="1">
        <v>0.35566999999999999</v>
      </c>
      <c r="H75" s="7">
        <v>1.085</v>
      </c>
    </row>
    <row r="76" spans="1:17" x14ac:dyDescent="0.25">
      <c r="A76" s="1" t="s">
        <v>232</v>
      </c>
      <c r="B76" s="1">
        <v>3.6318000000000001</v>
      </c>
      <c r="C76" s="1">
        <v>8.4033610000000003</v>
      </c>
      <c r="D76" s="1">
        <v>0.84739779999999998</v>
      </c>
      <c r="E76" s="1">
        <v>0.82</v>
      </c>
      <c r="F76" s="1">
        <v>5.1999999999999998E-2</v>
      </c>
      <c r="G76" s="1">
        <v>0.72402999999999995</v>
      </c>
      <c r="H76" s="7">
        <v>5.73</v>
      </c>
    </row>
    <row r="77" spans="1:17" s="2" customFormat="1" ht="16.5" thickBot="1" x14ac:dyDescent="0.3">
      <c r="A77" s="2" t="s">
        <v>232</v>
      </c>
      <c r="B77" s="2">
        <v>8.6791999999999998</v>
      </c>
      <c r="C77" s="2">
        <v>10.718109999999999</v>
      </c>
      <c r="D77" s="2">
        <v>0.85009690000000004</v>
      </c>
      <c r="E77" s="2">
        <v>0.75700000000000001</v>
      </c>
      <c r="F77" s="2">
        <v>1.9E-2</v>
      </c>
      <c r="G77" s="2">
        <v>0.37966</v>
      </c>
      <c r="H77" s="8">
        <v>4.29</v>
      </c>
    </row>
    <row r="78" spans="1:17" x14ac:dyDescent="0.25">
      <c r="A78" s="1" t="s">
        <v>233</v>
      </c>
      <c r="B78" s="1">
        <v>4.9932999999999996</v>
      </c>
      <c r="C78" s="1">
        <v>4.1666670000000003</v>
      </c>
      <c r="D78" s="1">
        <v>0.34722219999999998</v>
      </c>
      <c r="E78" s="1">
        <v>0.78300000000000003</v>
      </c>
      <c r="F78" s="1">
        <v>5.1999999999999998E-2</v>
      </c>
      <c r="G78" s="1">
        <v>0.57632000000000005</v>
      </c>
      <c r="H78" s="7">
        <v>1.66</v>
      </c>
      <c r="O78" s="1" t="s">
        <v>44</v>
      </c>
      <c r="Q78" s="1" t="s">
        <v>43</v>
      </c>
    </row>
    <row r="79" spans="1:17" x14ac:dyDescent="0.25">
      <c r="A79" s="1" t="s">
        <v>233</v>
      </c>
      <c r="B79" s="1">
        <v>9.1897000000000002</v>
      </c>
      <c r="C79" s="1">
        <v>6.6269049999999998</v>
      </c>
      <c r="D79" s="1">
        <v>0.43037560000000002</v>
      </c>
      <c r="E79" s="1">
        <v>0.754</v>
      </c>
      <c r="F79" s="1">
        <v>2.5000000000000001E-2</v>
      </c>
      <c r="G79" s="1">
        <v>0.14277000000000001</v>
      </c>
      <c r="H79" s="7">
        <v>2.13</v>
      </c>
      <c r="O79" s="1" t="s">
        <v>42</v>
      </c>
      <c r="P79" s="7">
        <v>2.63</v>
      </c>
      <c r="Q79" s="7">
        <f>2*3.16</f>
        <v>6.32</v>
      </c>
    </row>
    <row r="80" spans="1:17" x14ac:dyDescent="0.25">
      <c r="A80" s="1" t="s">
        <v>234</v>
      </c>
      <c r="B80" s="1">
        <v>4.3125</v>
      </c>
      <c r="C80" s="1">
        <v>3.1446540000000001</v>
      </c>
      <c r="D80" s="1">
        <v>0.1779993</v>
      </c>
      <c r="E80" s="1">
        <v>0.82399999999999995</v>
      </c>
      <c r="F80" s="1">
        <v>0.06</v>
      </c>
      <c r="G80" s="1">
        <v>0.60841000000000001</v>
      </c>
      <c r="H80" s="7">
        <v>1.19</v>
      </c>
      <c r="O80" s="1" t="s">
        <v>40</v>
      </c>
      <c r="P80" s="1">
        <v>0.76700000000000002</v>
      </c>
    </row>
    <row r="81" spans="1:16" x14ac:dyDescent="0.25">
      <c r="A81" s="1" t="s">
        <v>234</v>
      </c>
      <c r="B81" s="1">
        <v>8.1685999999999996</v>
      </c>
      <c r="C81" s="1">
        <v>2.724796</v>
      </c>
      <c r="D81" s="1">
        <v>0.1187922</v>
      </c>
      <c r="E81" s="1">
        <v>0.752</v>
      </c>
      <c r="F81" s="1">
        <v>1.9E-2</v>
      </c>
      <c r="G81" s="1">
        <v>0.38717000000000001</v>
      </c>
      <c r="H81" s="7">
        <v>1.24</v>
      </c>
      <c r="O81" s="1" t="s">
        <v>39</v>
      </c>
      <c r="P81" s="1">
        <v>1.2</v>
      </c>
    </row>
    <row r="82" spans="1:16" x14ac:dyDescent="0.25">
      <c r="A82" s="1" t="s">
        <v>235</v>
      </c>
      <c r="B82" s="1">
        <v>4.3125</v>
      </c>
      <c r="C82" s="1">
        <v>13.90821</v>
      </c>
      <c r="D82" s="1">
        <v>1.005879</v>
      </c>
      <c r="E82" s="1">
        <v>0.78300000000000003</v>
      </c>
      <c r="F82" s="1">
        <v>5.0999999999999997E-2</v>
      </c>
      <c r="G82" s="1">
        <v>0.66413</v>
      </c>
      <c r="H82" s="7">
        <v>5.32</v>
      </c>
    </row>
    <row r="83" spans="1:16" x14ac:dyDescent="0.25">
      <c r="A83" s="1" t="s">
        <v>235</v>
      </c>
      <c r="B83" s="1">
        <v>7.3177000000000003</v>
      </c>
      <c r="C83" s="1">
        <v>13.98601</v>
      </c>
      <c r="D83" s="1">
        <v>0.80199520000000002</v>
      </c>
      <c r="E83" s="1">
        <v>0.79200000000000004</v>
      </c>
      <c r="F83" s="1">
        <v>3.4000000000000002E-2</v>
      </c>
      <c r="G83" s="1">
        <v>0.14288000000000001</v>
      </c>
      <c r="H83" s="7">
        <v>3.54</v>
      </c>
    </row>
    <row r="84" spans="1:16" x14ac:dyDescent="0.25">
      <c r="A84" s="1" t="s">
        <v>236</v>
      </c>
      <c r="B84" s="1">
        <v>5.5038</v>
      </c>
      <c r="C84" s="1">
        <v>15.45595</v>
      </c>
      <c r="D84" s="1">
        <v>1.027212</v>
      </c>
      <c r="E84" s="1">
        <v>0.754</v>
      </c>
      <c r="F84" s="1">
        <v>4.2000000000000003E-2</v>
      </c>
      <c r="G84" s="1">
        <v>0.49782999999999999</v>
      </c>
      <c r="H84" s="7">
        <v>3.04</v>
      </c>
    </row>
    <row r="85" spans="1:16" x14ac:dyDescent="0.25">
      <c r="A85" s="1" t="s">
        <v>236</v>
      </c>
      <c r="B85" s="1">
        <v>10.551</v>
      </c>
      <c r="C85" s="1">
        <v>20.876830000000002</v>
      </c>
      <c r="D85" s="1">
        <v>1.0024360000000001</v>
      </c>
      <c r="E85" s="1">
        <v>0.76</v>
      </c>
      <c r="F85" s="1">
        <v>2.8000000000000001E-2</v>
      </c>
      <c r="G85" s="1">
        <v>0.40653</v>
      </c>
      <c r="H85" s="7">
        <v>3</v>
      </c>
    </row>
    <row r="86" spans="1:16" x14ac:dyDescent="0.25">
      <c r="A86" s="1" t="s">
        <v>237</v>
      </c>
      <c r="B86" s="1">
        <v>6.0143000000000004</v>
      </c>
      <c r="C86" s="1">
        <v>1.9880720000000001</v>
      </c>
      <c r="D86" s="1">
        <v>0.1264777</v>
      </c>
      <c r="E86" s="1">
        <v>0.76100000000000001</v>
      </c>
      <c r="F86" s="1">
        <v>6.6000000000000003E-2</v>
      </c>
      <c r="G86" s="1">
        <v>0.62639999999999996</v>
      </c>
      <c r="H86" s="7">
        <v>0.745</v>
      </c>
    </row>
    <row r="87" spans="1:16" x14ac:dyDescent="0.25">
      <c r="A87" s="1" t="s">
        <v>237</v>
      </c>
      <c r="B87" s="1">
        <v>6.1265000000000001</v>
      </c>
      <c r="C87" s="1">
        <v>5.5248619999999997</v>
      </c>
      <c r="D87" s="1">
        <v>1.068343</v>
      </c>
      <c r="E87" s="1">
        <v>0.79</v>
      </c>
      <c r="F87" s="1">
        <v>4.2000000000000003E-2</v>
      </c>
      <c r="G87" s="1">
        <v>0.43506</v>
      </c>
      <c r="H87" s="7">
        <v>1.44</v>
      </c>
    </row>
    <row r="88" spans="1:16" x14ac:dyDescent="0.25">
      <c r="A88" s="1" t="s">
        <v>238</v>
      </c>
      <c r="B88" s="1">
        <v>2.4405999999999999</v>
      </c>
      <c r="C88" s="1">
        <v>2.0325199999999999</v>
      </c>
      <c r="D88" s="1">
        <v>0.22721259999999999</v>
      </c>
      <c r="E88" s="1">
        <v>0.84</v>
      </c>
      <c r="F88" s="1">
        <v>0.11</v>
      </c>
      <c r="G88" s="1">
        <v>0.75048000000000004</v>
      </c>
      <c r="H88" s="7">
        <v>1.607</v>
      </c>
    </row>
    <row r="89" spans="1:16" x14ac:dyDescent="0.25">
      <c r="A89" s="1" t="s">
        <v>238</v>
      </c>
      <c r="B89" s="1">
        <v>4.2545000000000002</v>
      </c>
      <c r="C89" s="1">
        <v>1.4880949999999999</v>
      </c>
      <c r="D89" s="1">
        <v>9.5220379999999993E-2</v>
      </c>
      <c r="E89" s="1">
        <v>0.79900000000000004</v>
      </c>
      <c r="F89" s="1">
        <v>8.2000000000000003E-2</v>
      </c>
      <c r="G89" s="1">
        <v>0.68649000000000004</v>
      </c>
      <c r="H89" s="7">
        <v>1.7110000000000001</v>
      </c>
    </row>
    <row r="90" spans="1:16" x14ac:dyDescent="0.25">
      <c r="A90" s="1" t="s">
        <v>238</v>
      </c>
      <c r="B90" s="1">
        <v>8.1685999999999996</v>
      </c>
      <c r="C90" s="1">
        <v>2.95858</v>
      </c>
      <c r="D90" s="1">
        <v>0.22758310000000001</v>
      </c>
      <c r="E90" s="1">
        <v>0.76600000000000001</v>
      </c>
      <c r="F90" s="1">
        <v>1.9E-2</v>
      </c>
      <c r="G90" s="1">
        <v>0.33304</v>
      </c>
      <c r="H90" s="7">
        <v>2.2970000000000002</v>
      </c>
    </row>
    <row r="91" spans="1:16" x14ac:dyDescent="0.25">
      <c r="A91" s="1" t="s">
        <v>239</v>
      </c>
      <c r="B91" s="1">
        <v>3.802</v>
      </c>
      <c r="C91" s="1">
        <v>2.2222219999999999</v>
      </c>
      <c r="D91" s="1">
        <v>0.13827159999999999</v>
      </c>
      <c r="E91" s="1">
        <v>0.77100000000000002</v>
      </c>
      <c r="F91" s="1">
        <v>5.8999999999999997E-2</v>
      </c>
      <c r="G91" s="1">
        <v>0.71704000000000001</v>
      </c>
      <c r="H91" s="7">
        <v>1.0069999999999999</v>
      </c>
    </row>
    <row r="92" spans="1:16" x14ac:dyDescent="0.25">
      <c r="A92" s="1" t="s">
        <v>239</v>
      </c>
      <c r="B92" s="1">
        <v>6.9774000000000003</v>
      </c>
      <c r="C92" s="1">
        <v>2.9239769999999998</v>
      </c>
      <c r="D92" s="1">
        <v>0.11969490000000001</v>
      </c>
      <c r="E92" s="1">
        <v>0.76100000000000001</v>
      </c>
      <c r="F92" s="1">
        <v>3.5000000000000003E-2</v>
      </c>
      <c r="G92" s="1">
        <v>0.60148999999999997</v>
      </c>
      <c r="H92" s="7">
        <v>1.0580000000000001</v>
      </c>
    </row>
    <row r="93" spans="1:16" x14ac:dyDescent="0.25">
      <c r="A93" s="1" t="s">
        <v>240</v>
      </c>
      <c r="B93" s="1">
        <v>5.6740000000000004</v>
      </c>
      <c r="C93" s="1">
        <v>2.7855150000000002</v>
      </c>
      <c r="D93" s="1">
        <v>0.14742279999999999</v>
      </c>
      <c r="E93" s="1">
        <v>0.80800000000000005</v>
      </c>
      <c r="F93" s="1">
        <v>4.2000000000000003E-2</v>
      </c>
      <c r="G93" s="1">
        <v>0.64864999999999995</v>
      </c>
      <c r="H93" s="7">
        <v>1.7689999999999999</v>
      </c>
    </row>
    <row r="94" spans="1:16" x14ac:dyDescent="0.25">
      <c r="A94" s="1" t="s">
        <v>240</v>
      </c>
      <c r="B94" s="1">
        <v>9.7002000000000006</v>
      </c>
      <c r="C94" s="1">
        <v>2.217295</v>
      </c>
      <c r="D94" s="1">
        <v>9.8327929999999994E-2</v>
      </c>
      <c r="E94" s="1">
        <v>0.76900000000000002</v>
      </c>
      <c r="F94" s="1">
        <v>2.5999999999999999E-2</v>
      </c>
      <c r="G94" s="1">
        <v>0.56335999999999997</v>
      </c>
      <c r="H94" s="7">
        <v>1.01</v>
      </c>
    </row>
    <row r="95" spans="1:16" x14ac:dyDescent="0.25">
      <c r="A95" s="1" t="s">
        <v>241</v>
      </c>
      <c r="B95" s="1">
        <v>6.5248999999999997</v>
      </c>
      <c r="C95" s="1">
        <v>3.1545740000000002</v>
      </c>
      <c r="D95" s="1">
        <v>0.1890754</v>
      </c>
      <c r="E95" s="1">
        <v>0.75900000000000001</v>
      </c>
      <c r="F95" s="1">
        <v>3.2000000000000001E-2</v>
      </c>
      <c r="G95" s="1">
        <v>0.55588000000000004</v>
      </c>
      <c r="H95" s="7">
        <v>1.2070000000000001</v>
      </c>
    </row>
    <row r="96" spans="1:16" x14ac:dyDescent="0.25">
      <c r="A96" s="1" t="s">
        <v>241</v>
      </c>
      <c r="B96" s="1">
        <v>8.8492999999999995</v>
      </c>
      <c r="C96" s="1">
        <v>2.4875620000000001</v>
      </c>
      <c r="D96" s="1">
        <v>9.2819479999999996E-2</v>
      </c>
      <c r="E96" s="1">
        <v>0.754</v>
      </c>
      <c r="F96" s="1">
        <v>1.4999999999999999E-2</v>
      </c>
      <c r="G96" s="1">
        <v>7.2425000000000003E-2</v>
      </c>
      <c r="H96" s="7">
        <v>1.159</v>
      </c>
    </row>
    <row r="97" spans="1:17" x14ac:dyDescent="0.25">
      <c r="A97" s="1" t="s">
        <v>242</v>
      </c>
      <c r="B97" s="1">
        <v>5.5038</v>
      </c>
      <c r="C97" s="1">
        <v>13.586959999999999</v>
      </c>
      <c r="D97" s="1">
        <v>0.99686909999999995</v>
      </c>
      <c r="E97" s="1">
        <v>0.77400000000000002</v>
      </c>
      <c r="F97" s="1">
        <v>5.6000000000000001E-2</v>
      </c>
      <c r="G97" s="1">
        <v>0.45334000000000002</v>
      </c>
      <c r="H97" s="7">
        <v>3.72</v>
      </c>
    </row>
    <row r="98" spans="1:17" s="2" customFormat="1" ht="16.5" thickBot="1" x14ac:dyDescent="0.3">
      <c r="A98" s="2" t="s">
        <v>242</v>
      </c>
      <c r="B98" s="2">
        <v>5.4457000000000004</v>
      </c>
      <c r="C98" s="2">
        <v>14.556039999999999</v>
      </c>
      <c r="D98" s="2">
        <v>1.4407730000000001</v>
      </c>
      <c r="E98" s="2">
        <v>0.77100000000000002</v>
      </c>
      <c r="F98" s="2">
        <v>3.5000000000000003E-2</v>
      </c>
      <c r="G98" s="2">
        <v>0.42901</v>
      </c>
      <c r="H98" s="8">
        <v>4.3499999999999996</v>
      </c>
    </row>
    <row r="99" spans="1:17" x14ac:dyDescent="0.25">
      <c r="A99" s="1" t="s">
        <v>243</v>
      </c>
      <c r="B99" s="1">
        <v>5.6740000000000004</v>
      </c>
      <c r="C99" s="1">
        <v>3.3783780000000001</v>
      </c>
      <c r="D99" s="1">
        <v>0.12554779999999999</v>
      </c>
      <c r="E99" s="1">
        <v>0.79900000000000004</v>
      </c>
      <c r="F99" s="1">
        <v>3.7999999999999999E-2</v>
      </c>
      <c r="G99" s="1">
        <v>0.47371000000000002</v>
      </c>
      <c r="H99" s="7">
        <v>6.4</v>
      </c>
      <c r="O99" s="1" t="s">
        <v>44</v>
      </c>
      <c r="Q99" s="1" t="s">
        <v>43</v>
      </c>
    </row>
    <row r="100" spans="1:17" x14ac:dyDescent="0.25">
      <c r="A100" s="1" t="s">
        <v>243</v>
      </c>
      <c r="B100" s="1">
        <v>7.1475</v>
      </c>
      <c r="C100" s="1">
        <v>3.1746029999999998</v>
      </c>
      <c r="D100" s="1">
        <v>8.5663900000000001E-2</v>
      </c>
      <c r="E100" s="1">
        <v>0.75600000000000001</v>
      </c>
      <c r="F100" s="1">
        <v>1.9E-2</v>
      </c>
      <c r="G100" s="1">
        <v>0.50634999999999997</v>
      </c>
      <c r="H100" s="7">
        <v>3.63</v>
      </c>
      <c r="O100" s="1" t="s">
        <v>42</v>
      </c>
      <c r="P100" s="7">
        <v>8.43</v>
      </c>
      <c r="Q100" s="7">
        <f>2*0.82</f>
        <v>1.64</v>
      </c>
    </row>
    <row r="101" spans="1:17" x14ac:dyDescent="0.25">
      <c r="A101" s="1" t="s">
        <v>244</v>
      </c>
      <c r="B101" s="1">
        <v>4.3114999999999997</v>
      </c>
      <c r="C101" s="1">
        <v>3.1948880000000002</v>
      </c>
      <c r="D101" s="1">
        <v>0.24497550000000001</v>
      </c>
      <c r="E101" s="1">
        <v>0.76400000000000001</v>
      </c>
      <c r="F101" s="1">
        <v>5.5E-2</v>
      </c>
      <c r="G101" s="1">
        <v>0.82177999999999995</v>
      </c>
      <c r="H101" s="7">
        <v>8.1199999999999992</v>
      </c>
      <c r="O101" s="1" t="s">
        <v>40</v>
      </c>
      <c r="P101" s="1">
        <v>0.76980000000000004</v>
      </c>
    </row>
    <row r="102" spans="1:17" x14ac:dyDescent="0.25">
      <c r="A102" s="1" t="s">
        <v>244</v>
      </c>
      <c r="B102" s="1">
        <v>4.2545000000000002</v>
      </c>
      <c r="C102" s="1">
        <v>2.8818440000000001</v>
      </c>
      <c r="D102" s="1">
        <v>9.13553E-2</v>
      </c>
      <c r="E102" s="1">
        <v>0.74</v>
      </c>
      <c r="F102" s="1">
        <v>2.3E-2</v>
      </c>
      <c r="G102" s="1">
        <v>0.58606999999999998</v>
      </c>
      <c r="H102" s="7">
        <v>6.87</v>
      </c>
      <c r="O102" s="1" t="s">
        <v>39</v>
      </c>
      <c r="P102" s="1">
        <v>2.5</v>
      </c>
    </row>
    <row r="103" spans="1:17" x14ac:dyDescent="0.25">
      <c r="A103" s="1" t="s">
        <v>245</v>
      </c>
      <c r="B103" s="1">
        <v>3.9722</v>
      </c>
      <c r="C103" s="1">
        <v>1.865672</v>
      </c>
      <c r="D103" s="1">
        <v>8.3537539999999993E-2</v>
      </c>
      <c r="E103" s="1">
        <v>0.77</v>
      </c>
      <c r="F103" s="1">
        <v>3.6999999999999998E-2</v>
      </c>
      <c r="G103" s="1">
        <v>0.53259000000000001</v>
      </c>
      <c r="H103" s="7">
        <v>7.42</v>
      </c>
    </row>
    <row r="104" spans="1:17" x14ac:dyDescent="0.25">
      <c r="A104" s="1" t="s">
        <v>245</v>
      </c>
      <c r="B104" s="1">
        <v>8.6791999999999998</v>
      </c>
      <c r="C104" s="1">
        <v>2.0964360000000002</v>
      </c>
      <c r="D104" s="1">
        <v>6.1530620000000001E-2</v>
      </c>
      <c r="E104" s="1">
        <v>0.76100000000000001</v>
      </c>
      <c r="F104" s="1">
        <v>0.02</v>
      </c>
      <c r="G104" s="1">
        <v>0.54105000000000003</v>
      </c>
      <c r="H104" s="7">
        <v>5.75</v>
      </c>
    </row>
    <row r="105" spans="1:17" x14ac:dyDescent="0.25">
      <c r="A105" s="1" t="s">
        <v>246</v>
      </c>
      <c r="B105" s="1">
        <v>4.3125</v>
      </c>
      <c r="C105" s="1">
        <v>4</v>
      </c>
      <c r="D105" s="1">
        <v>0.24</v>
      </c>
      <c r="E105" s="1">
        <v>0.72899999999999998</v>
      </c>
      <c r="F105" s="1">
        <v>4.4999999999999998E-2</v>
      </c>
      <c r="G105" s="1">
        <v>0.61729999999999996</v>
      </c>
      <c r="H105" s="7">
        <v>4.17</v>
      </c>
    </row>
    <row r="106" spans="1:17" x14ac:dyDescent="0.25">
      <c r="A106" s="1" t="s">
        <v>246</v>
      </c>
      <c r="B106" s="1">
        <v>3.7439</v>
      </c>
      <c r="C106" s="1">
        <v>5.1020409999999998</v>
      </c>
      <c r="D106" s="1">
        <v>0.28633900000000001</v>
      </c>
      <c r="E106" s="1">
        <v>0.78400000000000003</v>
      </c>
      <c r="F106" s="1">
        <v>4.9000000000000002E-2</v>
      </c>
      <c r="G106" s="1">
        <v>0.53325999999999996</v>
      </c>
      <c r="H106" s="7">
        <v>3.39</v>
      </c>
    </row>
    <row r="107" spans="1:17" x14ac:dyDescent="0.25">
      <c r="A107" s="1" t="s">
        <v>246</v>
      </c>
      <c r="B107" s="1">
        <v>5.7861000000000002</v>
      </c>
      <c r="C107" s="1">
        <v>4.5662099999999999</v>
      </c>
      <c r="D107" s="1">
        <v>0.27105360000000001</v>
      </c>
      <c r="E107" s="1">
        <v>0.746</v>
      </c>
      <c r="F107" s="1">
        <v>0.03</v>
      </c>
      <c r="G107" s="1">
        <v>0.69664000000000004</v>
      </c>
      <c r="H107" s="7">
        <v>1</v>
      </c>
    </row>
    <row r="108" spans="1:17" x14ac:dyDescent="0.25">
      <c r="A108" s="1" t="s">
        <v>247</v>
      </c>
      <c r="B108" s="1">
        <v>3.802</v>
      </c>
      <c r="C108" s="1">
        <v>4.2553190000000001</v>
      </c>
      <c r="D108" s="1">
        <v>0.3621548</v>
      </c>
      <c r="E108" s="1">
        <v>0.76800000000000002</v>
      </c>
      <c r="F108" s="1">
        <v>5.8999999999999997E-2</v>
      </c>
      <c r="G108" s="1">
        <v>0.81703000000000003</v>
      </c>
      <c r="H108" s="7">
        <v>5.59</v>
      </c>
    </row>
    <row r="109" spans="1:17" x14ac:dyDescent="0.25">
      <c r="A109" s="1" t="s">
        <v>247</v>
      </c>
      <c r="B109" s="1">
        <v>10.551</v>
      </c>
      <c r="C109" s="1">
        <v>5.1786640000000004</v>
      </c>
      <c r="D109" s="1">
        <v>0.16091140000000001</v>
      </c>
      <c r="E109" s="1">
        <v>0.78400000000000003</v>
      </c>
      <c r="F109" s="1">
        <v>1.6E-2</v>
      </c>
      <c r="G109" s="1">
        <v>0.47743999999999998</v>
      </c>
      <c r="H109" s="7">
        <v>5.15</v>
      </c>
    </row>
    <row r="110" spans="1:17" x14ac:dyDescent="0.25">
      <c r="A110" s="1" t="s">
        <v>248</v>
      </c>
      <c r="B110" s="1">
        <v>5.5038</v>
      </c>
      <c r="C110" s="1">
        <v>4.3572980000000001</v>
      </c>
      <c r="D110" s="1">
        <v>0.16517860000000001</v>
      </c>
      <c r="E110" s="1">
        <v>0.80400000000000005</v>
      </c>
      <c r="F110" s="1">
        <v>2.8000000000000001E-2</v>
      </c>
      <c r="G110" s="1">
        <v>0.6159</v>
      </c>
      <c r="H110" s="7">
        <v>4.24</v>
      </c>
    </row>
    <row r="111" spans="1:17" x14ac:dyDescent="0.25">
      <c r="A111" s="1" t="s">
        <v>248</v>
      </c>
      <c r="B111" s="1">
        <v>5.9562999999999997</v>
      </c>
      <c r="C111" s="1">
        <v>4.1050899999999997</v>
      </c>
      <c r="D111" s="1">
        <v>0.13649929999999999</v>
      </c>
      <c r="E111" s="1">
        <v>0.77900000000000003</v>
      </c>
      <c r="F111" s="1">
        <v>2.3E-2</v>
      </c>
      <c r="G111" s="1">
        <v>0.30686000000000002</v>
      </c>
      <c r="H111" s="7">
        <v>3.54</v>
      </c>
    </row>
    <row r="112" spans="1:17" x14ac:dyDescent="0.25">
      <c r="A112" s="1" t="s">
        <v>249</v>
      </c>
      <c r="B112" s="1">
        <v>3.6307999999999998</v>
      </c>
      <c r="C112" s="1">
        <v>40.48583</v>
      </c>
      <c r="D112" s="1">
        <v>2.130833</v>
      </c>
      <c r="E112" s="1">
        <v>0.69799999999999995</v>
      </c>
      <c r="F112" s="1">
        <v>3.4000000000000002E-2</v>
      </c>
      <c r="G112" s="1">
        <v>0.20715</v>
      </c>
      <c r="H112" s="7">
        <v>16.7</v>
      </c>
    </row>
    <row r="113" spans="1:17" x14ac:dyDescent="0.25">
      <c r="A113" s="1" t="s">
        <v>249</v>
      </c>
      <c r="B113" s="1">
        <v>8.1685999999999996</v>
      </c>
      <c r="C113" s="1">
        <v>41.736229999999999</v>
      </c>
      <c r="D113" s="1">
        <v>1.6199790000000001</v>
      </c>
      <c r="E113" s="1">
        <v>0.73499999999999999</v>
      </c>
      <c r="F113" s="1">
        <v>2.5000000000000001E-2</v>
      </c>
      <c r="G113" s="1">
        <v>0.47804000000000002</v>
      </c>
      <c r="H113" s="7">
        <v>14.4</v>
      </c>
    </row>
    <row r="114" spans="1:17" x14ac:dyDescent="0.25">
      <c r="A114" s="1" t="s">
        <v>250</v>
      </c>
      <c r="B114" s="1">
        <v>3.7439</v>
      </c>
      <c r="C114" s="1">
        <v>55.248620000000003</v>
      </c>
      <c r="D114" s="1">
        <v>3.6628919999999998</v>
      </c>
      <c r="E114" s="1">
        <v>0.70499999999999996</v>
      </c>
      <c r="F114" s="1">
        <v>0.06</v>
      </c>
      <c r="G114" s="1">
        <v>0.68156000000000005</v>
      </c>
      <c r="H114" s="7">
        <v>6.67</v>
      </c>
    </row>
    <row r="115" spans="1:17" x14ac:dyDescent="0.25">
      <c r="A115" s="1" t="s">
        <v>250</v>
      </c>
      <c r="B115" s="1">
        <v>7.1475</v>
      </c>
      <c r="C115" s="1">
        <v>44.642859999999999</v>
      </c>
      <c r="D115" s="1">
        <v>2.3915820000000001</v>
      </c>
      <c r="E115" s="1">
        <v>0.66400000000000003</v>
      </c>
      <c r="F115" s="1">
        <v>3.1E-2</v>
      </c>
      <c r="G115" s="1">
        <v>0.40493000000000001</v>
      </c>
      <c r="H115" s="7">
        <v>6.33</v>
      </c>
    </row>
    <row r="116" spans="1:17" x14ac:dyDescent="0.25">
      <c r="A116" s="1" t="s">
        <v>250</v>
      </c>
      <c r="B116" s="1">
        <v>4.5948000000000002</v>
      </c>
      <c r="C116" s="1">
        <v>21.929819999999999</v>
      </c>
      <c r="D116" s="1">
        <v>1.39466</v>
      </c>
      <c r="E116" s="1">
        <v>0.747</v>
      </c>
      <c r="F116" s="1">
        <v>7.5999999999999998E-2</v>
      </c>
      <c r="G116" s="1">
        <v>0.79330000000000001</v>
      </c>
      <c r="H116" s="7">
        <v>2.14</v>
      </c>
    </row>
    <row r="117" spans="1:17" x14ac:dyDescent="0.25">
      <c r="A117" s="1" t="s">
        <v>251</v>
      </c>
      <c r="B117" s="1">
        <v>4.8231000000000002</v>
      </c>
      <c r="C117" s="1">
        <v>227.79040000000001</v>
      </c>
      <c r="D117" s="1">
        <v>22.830929999999999</v>
      </c>
      <c r="E117" s="1">
        <v>0.63</v>
      </c>
      <c r="F117" s="1">
        <v>0.1</v>
      </c>
      <c r="G117" s="1">
        <v>0.42265999999999998</v>
      </c>
      <c r="H117" s="7">
        <v>9.42</v>
      </c>
    </row>
    <row r="118" spans="1:17" x14ac:dyDescent="0.25">
      <c r="A118" s="1" t="s">
        <v>251</v>
      </c>
      <c r="B118" s="1">
        <v>6.9774000000000003</v>
      </c>
      <c r="C118" s="1">
        <v>206.18559999999999</v>
      </c>
      <c r="D118" s="1">
        <v>22.106490000000001</v>
      </c>
      <c r="E118" s="1">
        <v>0.58299999999999996</v>
      </c>
      <c r="F118" s="1">
        <v>5.5E-2</v>
      </c>
      <c r="G118" s="1">
        <v>-2.8132999999999998E-2</v>
      </c>
      <c r="H118" s="7">
        <v>10.07</v>
      </c>
    </row>
    <row r="119" spans="1:17" x14ac:dyDescent="0.25">
      <c r="A119" s="1" t="s">
        <v>252</v>
      </c>
      <c r="B119" s="1">
        <v>4.6528999999999998</v>
      </c>
      <c r="C119" s="1">
        <v>179.53319999999999</v>
      </c>
      <c r="D119" s="1">
        <v>19.339300000000001</v>
      </c>
      <c r="E119" s="1">
        <v>0.629</v>
      </c>
      <c r="F119" s="1">
        <v>6.9000000000000006E-2</v>
      </c>
      <c r="G119" s="1">
        <v>0.47694999999999999</v>
      </c>
      <c r="H119" s="7">
        <v>9.59</v>
      </c>
    </row>
    <row r="120" spans="1:17" s="2" customFormat="1" ht="16.5" thickBot="1" x14ac:dyDescent="0.3">
      <c r="A120" s="2" t="s">
        <v>252</v>
      </c>
      <c r="B120" s="2">
        <v>9.1897000000000002</v>
      </c>
      <c r="C120" s="2">
        <v>114.9425</v>
      </c>
      <c r="D120" s="2">
        <v>21.138860000000001</v>
      </c>
      <c r="E120" s="2">
        <v>0.66400000000000003</v>
      </c>
      <c r="F120" s="2">
        <v>4.7E-2</v>
      </c>
      <c r="G120" s="2">
        <v>-9.5785999999999996E-2</v>
      </c>
      <c r="H120" s="8">
        <v>9.1300000000000008</v>
      </c>
    </row>
    <row r="121" spans="1:17" x14ac:dyDescent="0.25">
      <c r="A121" s="1" t="s">
        <v>253</v>
      </c>
      <c r="B121" s="1">
        <v>1.8720000000000001</v>
      </c>
      <c r="C121" s="1">
        <v>1.5243899999999999</v>
      </c>
      <c r="D121" s="1">
        <v>0.10921699999999999</v>
      </c>
      <c r="E121" s="1">
        <v>0.749</v>
      </c>
      <c r="F121" s="1">
        <v>5.7000000000000002E-2</v>
      </c>
      <c r="G121" s="1">
        <v>0.13575999999999999</v>
      </c>
      <c r="H121" s="7">
        <v>1.83</v>
      </c>
      <c r="O121" s="1" t="s">
        <v>44</v>
      </c>
      <c r="Q121" s="1" t="s">
        <v>43</v>
      </c>
    </row>
    <row r="122" spans="1:17" x14ac:dyDescent="0.25">
      <c r="A122" s="1" t="s">
        <v>253</v>
      </c>
      <c r="B122" s="1">
        <v>7.7161</v>
      </c>
      <c r="C122" s="1">
        <v>0.86058520000000005</v>
      </c>
      <c r="D122" s="1">
        <v>5.1842480000000003E-2</v>
      </c>
      <c r="E122" s="1">
        <v>0.77700000000000002</v>
      </c>
      <c r="F122" s="1">
        <v>2.1999999999999999E-2</v>
      </c>
      <c r="G122" s="1">
        <v>0.22083</v>
      </c>
      <c r="H122" s="7">
        <v>0.76</v>
      </c>
      <c r="O122" s="1" t="s">
        <v>42</v>
      </c>
      <c r="P122" s="7">
        <v>7.26</v>
      </c>
      <c r="Q122" s="7">
        <f>2*0.99</f>
        <v>1.98</v>
      </c>
    </row>
    <row r="123" spans="1:17" x14ac:dyDescent="0.25">
      <c r="A123" s="1" t="s">
        <v>254</v>
      </c>
      <c r="B123" s="1">
        <v>1.5105</v>
      </c>
      <c r="C123" s="1">
        <v>0.40816330000000001</v>
      </c>
      <c r="D123" s="1">
        <v>3.8317370000000003E-2</v>
      </c>
      <c r="E123" s="1">
        <v>0.78400000000000003</v>
      </c>
      <c r="F123" s="1">
        <v>5.7000000000000002E-2</v>
      </c>
      <c r="G123" s="1">
        <v>0.53769999999999996</v>
      </c>
      <c r="H123" s="7">
        <v>0.60399999999999998</v>
      </c>
      <c r="O123" s="1" t="s">
        <v>40</v>
      </c>
      <c r="P123" s="1">
        <v>0.76270000000000004</v>
      </c>
    </row>
    <row r="124" spans="1:17" x14ac:dyDescent="0.25">
      <c r="A124" s="1" t="s">
        <v>255</v>
      </c>
      <c r="B124" s="1">
        <v>4.6528999999999998</v>
      </c>
      <c r="C124" s="1">
        <v>5.405405</v>
      </c>
      <c r="D124" s="1">
        <v>0.32140249999999998</v>
      </c>
      <c r="E124" s="1">
        <v>0.752</v>
      </c>
      <c r="F124" s="1">
        <v>4.2000000000000003E-2</v>
      </c>
      <c r="G124" s="1">
        <v>0.77427000000000001</v>
      </c>
      <c r="H124" s="7">
        <v>4.34</v>
      </c>
      <c r="O124" s="1" t="s">
        <v>39</v>
      </c>
      <c r="P124" s="1">
        <v>1.7</v>
      </c>
    </row>
    <row r="125" spans="1:17" x14ac:dyDescent="0.25">
      <c r="A125" s="1" t="s">
        <v>255</v>
      </c>
      <c r="B125" s="1">
        <v>8.6791999999999998</v>
      </c>
      <c r="C125" s="1">
        <v>5.4495909999999999</v>
      </c>
      <c r="D125" s="1">
        <v>0.1573996</v>
      </c>
      <c r="E125" s="1">
        <v>0.753</v>
      </c>
      <c r="F125" s="1">
        <v>2.5000000000000001E-2</v>
      </c>
      <c r="G125" s="1">
        <v>0.56113999999999997</v>
      </c>
      <c r="H125" s="7">
        <v>4.58</v>
      </c>
    </row>
    <row r="126" spans="1:17" x14ac:dyDescent="0.25">
      <c r="A126" s="1" t="s">
        <v>256</v>
      </c>
      <c r="B126" s="1">
        <v>5.1634000000000002</v>
      </c>
      <c r="C126" s="1">
        <v>5.0761419999999999</v>
      </c>
      <c r="D126" s="1">
        <v>0.3092066</v>
      </c>
      <c r="E126" s="1">
        <v>0.77500000000000002</v>
      </c>
      <c r="F126" s="1">
        <v>4.1000000000000002E-2</v>
      </c>
      <c r="G126" s="1">
        <v>0.71536</v>
      </c>
      <c r="H126" s="7">
        <v>4.7</v>
      </c>
    </row>
    <row r="127" spans="1:17" x14ac:dyDescent="0.25">
      <c r="A127" s="1" t="s">
        <v>256</v>
      </c>
      <c r="B127" s="1">
        <v>8.6791999999999998</v>
      </c>
      <c r="C127" s="1">
        <v>4.3421620000000001</v>
      </c>
      <c r="D127" s="1">
        <v>0.13386609999999999</v>
      </c>
      <c r="E127" s="1">
        <v>0.76500000000000001</v>
      </c>
      <c r="F127" s="1">
        <v>1.7000000000000001E-2</v>
      </c>
      <c r="G127" s="1">
        <v>0.57277</v>
      </c>
      <c r="H127" s="7">
        <v>5.75</v>
      </c>
    </row>
    <row r="128" spans="1:17" x14ac:dyDescent="0.25">
      <c r="A128" s="1" t="s">
        <v>257</v>
      </c>
      <c r="B128" s="1">
        <v>3.802</v>
      </c>
      <c r="C128" s="1">
        <v>3.9682539999999999</v>
      </c>
      <c r="D128" s="1">
        <v>0.18896450000000001</v>
      </c>
      <c r="E128" s="1">
        <v>0.76900000000000002</v>
      </c>
      <c r="F128" s="1">
        <v>3.7999999999999999E-2</v>
      </c>
      <c r="G128" s="1">
        <v>0.24528</v>
      </c>
      <c r="H128" s="7">
        <v>7.99</v>
      </c>
    </row>
    <row r="129" spans="1:8" x14ac:dyDescent="0.25">
      <c r="A129" s="1" t="s">
        <v>257</v>
      </c>
      <c r="B129" s="1">
        <v>10.381</v>
      </c>
      <c r="C129" s="1">
        <v>4.8473100000000002</v>
      </c>
      <c r="D129" s="1">
        <v>0.11748210000000001</v>
      </c>
      <c r="E129" s="1">
        <v>0.76100000000000001</v>
      </c>
      <c r="F129" s="1">
        <v>1.2999999999999999E-2</v>
      </c>
      <c r="G129" s="1">
        <v>0.62683999999999995</v>
      </c>
      <c r="H129" s="7">
        <v>7.25</v>
      </c>
    </row>
    <row r="130" spans="1:8" x14ac:dyDescent="0.25">
      <c r="A130" s="1" t="s">
        <v>258</v>
      </c>
      <c r="B130" s="1">
        <v>3.9722</v>
      </c>
      <c r="C130" s="1">
        <v>5.5555560000000002</v>
      </c>
      <c r="D130" s="1">
        <v>0.30864200000000003</v>
      </c>
      <c r="E130" s="1">
        <v>0.80600000000000005</v>
      </c>
      <c r="F130" s="1">
        <v>0.05</v>
      </c>
      <c r="G130" s="1">
        <v>0.66025</v>
      </c>
      <c r="H130" s="7">
        <v>5.78</v>
      </c>
    </row>
    <row r="131" spans="1:8" x14ac:dyDescent="0.25">
      <c r="A131" s="1" t="s">
        <v>258</v>
      </c>
      <c r="B131" s="1">
        <v>8.5090000000000003</v>
      </c>
      <c r="C131" s="1">
        <v>5.5432370000000004</v>
      </c>
      <c r="D131" s="1">
        <v>0.14134640000000001</v>
      </c>
      <c r="E131" s="1">
        <v>0.77</v>
      </c>
      <c r="F131" s="1">
        <v>1.7999999999999999E-2</v>
      </c>
      <c r="G131" s="1">
        <v>0.73926999999999998</v>
      </c>
      <c r="H131" s="7">
        <v>5.95</v>
      </c>
    </row>
    <row r="132" spans="1:8" x14ac:dyDescent="0.25">
      <c r="A132" s="1" t="s">
        <v>259</v>
      </c>
      <c r="B132" s="1">
        <v>3.1202999999999999</v>
      </c>
      <c r="C132" s="1">
        <v>5.3191490000000003</v>
      </c>
      <c r="D132" s="1">
        <v>0.31122680000000003</v>
      </c>
      <c r="E132" s="1">
        <v>0.80900000000000005</v>
      </c>
      <c r="F132" s="1">
        <v>6.5000000000000002E-2</v>
      </c>
      <c r="G132" s="1">
        <v>0.71052000000000004</v>
      </c>
      <c r="H132" s="7">
        <v>8.34</v>
      </c>
    </row>
    <row r="133" spans="1:8" x14ac:dyDescent="0.25">
      <c r="A133" s="1" t="s">
        <v>259</v>
      </c>
      <c r="B133" s="1">
        <v>10.381</v>
      </c>
      <c r="C133" s="1">
        <v>5.0916499999999996</v>
      </c>
      <c r="D133" s="1">
        <v>0.1062921</v>
      </c>
      <c r="E133" s="1">
        <v>0.75700000000000001</v>
      </c>
      <c r="F133" s="1">
        <v>1.7000000000000001E-2</v>
      </c>
      <c r="G133" s="1">
        <v>0.43034</v>
      </c>
      <c r="H133" s="7">
        <v>8.31</v>
      </c>
    </row>
    <row r="134" spans="1:8" x14ac:dyDescent="0.25">
      <c r="A134" s="1" t="s">
        <v>260</v>
      </c>
      <c r="B134" s="1">
        <v>2.6107</v>
      </c>
      <c r="C134" s="1">
        <v>31.948879999999999</v>
      </c>
      <c r="D134" s="1">
        <v>2.2456079999999998</v>
      </c>
      <c r="E134" s="1">
        <v>0.73899999999999999</v>
      </c>
      <c r="F134" s="1">
        <v>3.6999999999999998E-2</v>
      </c>
      <c r="G134" s="1">
        <v>0.39443</v>
      </c>
      <c r="H134" s="7">
        <v>18.34</v>
      </c>
    </row>
    <row r="135" spans="1:8" x14ac:dyDescent="0.25">
      <c r="A135" s="1" t="s">
        <v>260</v>
      </c>
      <c r="B135" s="1">
        <v>7.6581000000000001</v>
      </c>
      <c r="C135" s="1">
        <v>21.008400000000002</v>
      </c>
      <c r="D135" s="1">
        <v>0.97097659999999997</v>
      </c>
      <c r="E135" s="1">
        <v>0.73399999999999999</v>
      </c>
      <c r="F135" s="1">
        <v>1.4E-2</v>
      </c>
      <c r="G135" s="1">
        <v>0.37794</v>
      </c>
      <c r="H135" s="7">
        <v>19.37</v>
      </c>
    </row>
    <row r="136" spans="1:8" x14ac:dyDescent="0.25">
      <c r="A136" s="1" t="s">
        <v>260</v>
      </c>
      <c r="B136" s="1">
        <v>4.0842999999999998</v>
      </c>
      <c r="C136" s="1">
        <v>20</v>
      </c>
      <c r="D136" s="1">
        <v>1.32</v>
      </c>
      <c r="E136" s="1">
        <v>0.76</v>
      </c>
      <c r="F136" s="1">
        <v>3.5999999999999997E-2</v>
      </c>
      <c r="G136" s="1">
        <v>0.31730999999999998</v>
      </c>
      <c r="H136" s="7">
        <v>5.2</v>
      </c>
    </row>
    <row r="137" spans="1:8" x14ac:dyDescent="0.25">
      <c r="A137" s="1" t="s">
        <v>261</v>
      </c>
      <c r="B137" s="1">
        <v>4.3125</v>
      </c>
      <c r="C137" s="1">
        <v>12.903230000000001</v>
      </c>
      <c r="D137" s="1">
        <v>1.215401</v>
      </c>
      <c r="E137" s="1">
        <v>0.77800000000000002</v>
      </c>
      <c r="F137" s="1">
        <v>5.7000000000000002E-2</v>
      </c>
      <c r="G137" s="1">
        <v>0.94157000000000002</v>
      </c>
      <c r="H137" s="7">
        <v>10</v>
      </c>
    </row>
    <row r="138" spans="1:8" x14ac:dyDescent="0.25">
      <c r="A138" s="1" t="s">
        <v>261</v>
      </c>
      <c r="B138" s="1">
        <v>9.7002000000000006</v>
      </c>
      <c r="C138" s="1">
        <v>15.625</v>
      </c>
      <c r="D138" s="1">
        <v>0.65917970000000004</v>
      </c>
      <c r="E138" s="1">
        <v>0.73599999999999999</v>
      </c>
      <c r="F138" s="1">
        <v>0.02</v>
      </c>
      <c r="G138" s="1">
        <v>0.61028000000000004</v>
      </c>
      <c r="H138" s="7">
        <v>9.1199999999999992</v>
      </c>
    </row>
    <row r="139" spans="1:8" x14ac:dyDescent="0.25">
      <c r="A139" s="1" t="s">
        <v>262</v>
      </c>
      <c r="B139" s="1">
        <v>4.1414</v>
      </c>
      <c r="C139" s="1">
        <v>22.727270000000001</v>
      </c>
      <c r="D139" s="1">
        <v>1.704545</v>
      </c>
      <c r="E139" s="1">
        <v>0.73199999999999998</v>
      </c>
      <c r="F139" s="1">
        <v>5.7000000000000002E-2</v>
      </c>
      <c r="G139" s="1">
        <v>0.70452000000000004</v>
      </c>
      <c r="H139" s="7">
        <v>3.62</v>
      </c>
    </row>
    <row r="140" spans="1:8" x14ac:dyDescent="0.25">
      <c r="A140" s="1" t="s">
        <v>262</v>
      </c>
      <c r="B140" s="1">
        <v>11.061999999999999</v>
      </c>
      <c r="C140" s="1">
        <v>18.01802</v>
      </c>
      <c r="D140" s="1">
        <v>0.51943839999999997</v>
      </c>
      <c r="E140" s="1">
        <v>0.73699999999999999</v>
      </c>
      <c r="F140" s="1">
        <v>2.7E-2</v>
      </c>
      <c r="G140" s="1">
        <v>0.45628999999999997</v>
      </c>
      <c r="H140" s="7">
        <v>3.66</v>
      </c>
    </row>
    <row r="141" spans="1:8" x14ac:dyDescent="0.25">
      <c r="A141" s="1" t="s">
        <v>263</v>
      </c>
      <c r="B141" s="1">
        <v>5.1623999999999999</v>
      </c>
      <c r="C141" s="1">
        <v>56.306310000000003</v>
      </c>
      <c r="D141" s="1">
        <v>2.3460960000000002</v>
      </c>
      <c r="E141" s="1">
        <v>0.67500000000000004</v>
      </c>
      <c r="F141" s="1">
        <v>3.4000000000000002E-2</v>
      </c>
      <c r="G141" s="1">
        <v>0.50314999999999999</v>
      </c>
      <c r="H141" s="7">
        <v>7.81</v>
      </c>
    </row>
    <row r="142" spans="1:8" x14ac:dyDescent="0.25">
      <c r="A142" s="1" t="s">
        <v>263</v>
      </c>
      <c r="B142" s="1">
        <v>7.9984000000000002</v>
      </c>
      <c r="C142" s="1">
        <v>54.585149999999999</v>
      </c>
      <c r="D142" s="1">
        <v>2.7411759999999998</v>
      </c>
      <c r="E142" s="1">
        <v>0.71499999999999997</v>
      </c>
      <c r="F142" s="1">
        <v>3.5000000000000003E-2</v>
      </c>
      <c r="G142" s="1">
        <v>0.64859</v>
      </c>
      <c r="H142" s="7">
        <v>8.4600000000000009</v>
      </c>
    </row>
    <row r="143" spans="1:8" x14ac:dyDescent="0.25">
      <c r="A143" s="1" t="s">
        <v>264</v>
      </c>
      <c r="B143" s="1">
        <v>4.8231000000000002</v>
      </c>
      <c r="C143" s="1">
        <v>120.4819</v>
      </c>
      <c r="D143" s="1">
        <v>9.2901729999999993</v>
      </c>
      <c r="E143" s="1">
        <v>0.67200000000000004</v>
      </c>
      <c r="F143" s="1">
        <v>5.7000000000000002E-2</v>
      </c>
      <c r="G143" s="1">
        <v>0.67015000000000002</v>
      </c>
      <c r="H143" s="7">
        <v>10.58</v>
      </c>
    </row>
    <row r="144" spans="1:8" x14ac:dyDescent="0.25">
      <c r="A144" s="1" t="s">
        <v>264</v>
      </c>
      <c r="B144" s="1">
        <v>9.1897000000000002</v>
      </c>
      <c r="C144" s="1">
        <v>134.77090000000001</v>
      </c>
      <c r="D144" s="1">
        <v>7.0836449999999997</v>
      </c>
      <c r="E144" s="1">
        <v>0.69299999999999995</v>
      </c>
      <c r="F144" s="1">
        <v>3.5999999999999997E-2</v>
      </c>
      <c r="G144" s="1">
        <v>-0.13567000000000001</v>
      </c>
      <c r="H144" s="7">
        <v>10.97</v>
      </c>
    </row>
    <row r="145" spans="1:17" x14ac:dyDescent="0.25">
      <c r="A145" s="1" t="s">
        <v>265</v>
      </c>
      <c r="B145" s="1">
        <v>4.4827000000000004</v>
      </c>
      <c r="C145" s="1">
        <v>21.505379999999999</v>
      </c>
      <c r="D145" s="1">
        <v>1.5261880000000001</v>
      </c>
      <c r="E145" s="1">
        <v>0.68</v>
      </c>
      <c r="F145" s="1">
        <v>4.1000000000000002E-2</v>
      </c>
      <c r="G145" s="1">
        <v>0.68822000000000005</v>
      </c>
      <c r="H145" s="7">
        <v>7.23</v>
      </c>
    </row>
    <row r="146" spans="1:17" s="2" customFormat="1" ht="16.5" thickBot="1" x14ac:dyDescent="0.3">
      <c r="A146" s="2" t="s">
        <v>265</v>
      </c>
      <c r="B146" s="2">
        <v>7.6581000000000001</v>
      </c>
      <c r="C146" s="2">
        <v>22.62443</v>
      </c>
      <c r="D146" s="2">
        <v>1.02373</v>
      </c>
      <c r="E146" s="2">
        <v>0.71899999999999997</v>
      </c>
      <c r="F146" s="2">
        <v>0.03</v>
      </c>
      <c r="G146" s="2">
        <v>0.79698999999999998</v>
      </c>
      <c r="H146" s="8">
        <v>6.85</v>
      </c>
    </row>
    <row r="147" spans="1:17" x14ac:dyDescent="0.25">
      <c r="A147" s="1" t="s">
        <v>266</v>
      </c>
      <c r="B147" s="1">
        <v>3.8010000000000002</v>
      </c>
      <c r="C147" s="1">
        <v>3.875969</v>
      </c>
      <c r="D147" s="1">
        <v>0.2704164</v>
      </c>
      <c r="E147" s="1">
        <v>0.86</v>
      </c>
      <c r="F147" s="1">
        <v>0.1</v>
      </c>
      <c r="G147" s="1">
        <v>0.73207</v>
      </c>
      <c r="H147" s="7">
        <v>9.8699999999999992</v>
      </c>
      <c r="O147" s="1" t="s">
        <v>44</v>
      </c>
      <c r="Q147" s="1" t="s">
        <v>43</v>
      </c>
    </row>
    <row r="148" spans="1:17" x14ac:dyDescent="0.25">
      <c r="A148" s="1" t="s">
        <v>266</v>
      </c>
      <c r="B148" s="1">
        <v>5.7861000000000002</v>
      </c>
      <c r="C148" s="1">
        <v>3.6778230000000001</v>
      </c>
      <c r="D148" s="1">
        <v>0.1203848</v>
      </c>
      <c r="E148" s="1">
        <v>0.78400000000000003</v>
      </c>
      <c r="F148" s="1">
        <v>1.9E-2</v>
      </c>
      <c r="G148" s="1">
        <v>0.29701</v>
      </c>
      <c r="H148" s="7">
        <v>9.74</v>
      </c>
      <c r="O148" s="1" t="s">
        <v>42</v>
      </c>
      <c r="P148" s="7">
        <v>14.95</v>
      </c>
      <c r="Q148" s="7">
        <f>2*4.27</f>
        <v>8.5399999999999991</v>
      </c>
    </row>
    <row r="149" spans="1:17" x14ac:dyDescent="0.25">
      <c r="A149" s="1" t="s">
        <v>267</v>
      </c>
      <c r="B149" s="1">
        <v>3.6307999999999998</v>
      </c>
      <c r="C149" s="1">
        <v>3.9682539999999999</v>
      </c>
      <c r="D149" s="1">
        <v>0.2834467</v>
      </c>
      <c r="E149" s="1">
        <v>0.73899999999999999</v>
      </c>
      <c r="F149" s="1">
        <v>5.1999999999999998E-2</v>
      </c>
      <c r="G149" s="1">
        <v>0.82923999999999998</v>
      </c>
      <c r="H149" s="7">
        <v>12.32</v>
      </c>
      <c r="O149" s="1" t="s">
        <v>40</v>
      </c>
      <c r="P149" s="1">
        <v>0.78349999999999997</v>
      </c>
    </row>
    <row r="150" spans="1:17" x14ac:dyDescent="0.25">
      <c r="A150" s="1" t="s">
        <v>267</v>
      </c>
      <c r="B150" s="1">
        <v>8.1685999999999996</v>
      </c>
      <c r="C150" s="1">
        <v>3.9463300000000001</v>
      </c>
      <c r="D150" s="1">
        <v>9.3441120000000003E-2</v>
      </c>
      <c r="E150" s="1">
        <v>0.76700000000000002</v>
      </c>
      <c r="F150" s="1">
        <v>1.4E-2</v>
      </c>
      <c r="G150" s="1">
        <v>0.50756000000000001</v>
      </c>
      <c r="H150" s="7">
        <v>9.27</v>
      </c>
      <c r="O150" s="1" t="s">
        <v>39</v>
      </c>
      <c r="P150" s="1">
        <v>1.3</v>
      </c>
    </row>
    <row r="151" spans="1:17" x14ac:dyDescent="0.25">
      <c r="A151" s="1" t="s">
        <v>268</v>
      </c>
      <c r="B151" s="1">
        <v>3.802</v>
      </c>
      <c r="C151" s="1">
        <v>4.8309179999999996</v>
      </c>
      <c r="D151" s="1">
        <v>0.2800532</v>
      </c>
      <c r="E151" s="1">
        <v>0.81100000000000005</v>
      </c>
      <c r="F151" s="1">
        <v>5.1999999999999998E-2</v>
      </c>
      <c r="G151" s="1">
        <v>0.69659000000000004</v>
      </c>
      <c r="H151" s="7">
        <v>8.7899999999999991</v>
      </c>
      <c r="O151" s="1" t="s">
        <v>37</v>
      </c>
    </row>
    <row r="152" spans="1:17" x14ac:dyDescent="0.25">
      <c r="A152" s="1" t="s">
        <v>268</v>
      </c>
      <c r="B152" s="1">
        <v>8.3388000000000009</v>
      </c>
      <c r="C152" s="1">
        <v>4.0453070000000002</v>
      </c>
      <c r="D152" s="1">
        <v>0.1227338</v>
      </c>
      <c r="E152" s="1">
        <v>0.77</v>
      </c>
      <c r="F152" s="1">
        <v>1.7000000000000001E-2</v>
      </c>
      <c r="G152" s="1">
        <v>0.40760999999999997</v>
      </c>
      <c r="H152" s="7">
        <v>7.85</v>
      </c>
    </row>
    <row r="153" spans="1:17" x14ac:dyDescent="0.25">
      <c r="A153" s="1" t="s">
        <v>269</v>
      </c>
      <c r="B153" s="1">
        <v>4.6528999999999998</v>
      </c>
      <c r="C153" s="1">
        <v>4.0322579999999997</v>
      </c>
      <c r="D153" s="1">
        <v>0.27640480000000001</v>
      </c>
      <c r="E153" s="1">
        <v>0.81299999999999994</v>
      </c>
      <c r="F153" s="1">
        <v>4.5999999999999999E-2</v>
      </c>
      <c r="G153" s="1">
        <v>0.34101999999999999</v>
      </c>
      <c r="H153" s="7">
        <v>2.58</v>
      </c>
    </row>
    <row r="154" spans="1:17" x14ac:dyDescent="0.25">
      <c r="A154" s="1" t="s">
        <v>269</v>
      </c>
      <c r="B154" s="1">
        <v>5.9562999999999997</v>
      </c>
      <c r="C154" s="1">
        <v>3.5211269999999999</v>
      </c>
      <c r="D154" s="1">
        <v>0.1239833</v>
      </c>
      <c r="E154" s="1">
        <v>0.78900000000000003</v>
      </c>
      <c r="F154" s="1">
        <v>2.4E-2</v>
      </c>
      <c r="G154" s="1">
        <v>0.49467</v>
      </c>
      <c r="H154" s="7">
        <v>2.19</v>
      </c>
    </row>
    <row r="155" spans="1:17" x14ac:dyDescent="0.25">
      <c r="A155" s="1" t="s">
        <v>270</v>
      </c>
      <c r="B155" s="1">
        <v>4.1424000000000003</v>
      </c>
      <c r="C155" s="1">
        <v>9.5510979999999996</v>
      </c>
      <c r="D155" s="1">
        <v>0.62944199999999995</v>
      </c>
      <c r="E155" s="1">
        <v>0.76</v>
      </c>
      <c r="F155" s="1">
        <v>4.2000000000000003E-2</v>
      </c>
      <c r="G155" s="1">
        <v>0.73058999999999996</v>
      </c>
      <c r="H155" s="7">
        <v>10.54</v>
      </c>
    </row>
    <row r="156" spans="1:17" x14ac:dyDescent="0.25">
      <c r="A156" s="1" t="s">
        <v>270</v>
      </c>
      <c r="B156" s="1">
        <v>7.3177000000000003</v>
      </c>
      <c r="C156" s="1">
        <v>8.710801</v>
      </c>
      <c r="D156" s="1">
        <v>0.29592439999999998</v>
      </c>
      <c r="E156" s="1">
        <v>0.79</v>
      </c>
      <c r="F156" s="1">
        <v>2.7E-2</v>
      </c>
      <c r="G156" s="1">
        <v>0.40492</v>
      </c>
      <c r="H156" s="7">
        <v>9.0500000000000007</v>
      </c>
    </row>
    <row r="157" spans="1:17" x14ac:dyDescent="0.25">
      <c r="A157" s="1" t="s">
        <v>271</v>
      </c>
      <c r="B157" s="1">
        <v>4.4827000000000004</v>
      </c>
      <c r="C157" s="1">
        <v>13.62398</v>
      </c>
      <c r="D157" s="1">
        <v>0.64964469999999996</v>
      </c>
      <c r="E157" s="1">
        <v>0.77700000000000002</v>
      </c>
      <c r="F157" s="1">
        <v>0.04</v>
      </c>
      <c r="G157" s="1">
        <v>0.65356000000000003</v>
      </c>
      <c r="H157" s="7">
        <v>9.4499999999999993</v>
      </c>
    </row>
    <row r="158" spans="1:17" x14ac:dyDescent="0.25">
      <c r="A158" s="1" t="s">
        <v>271</v>
      </c>
      <c r="B158" s="1">
        <v>6.8071999999999999</v>
      </c>
      <c r="C158" s="1">
        <v>16.260159999999999</v>
      </c>
      <c r="D158" s="1">
        <v>0.52878579999999997</v>
      </c>
      <c r="E158" s="1">
        <v>0.76300000000000001</v>
      </c>
      <c r="F158" s="1">
        <v>2.1000000000000001E-2</v>
      </c>
      <c r="G158" s="1">
        <v>0.59611999999999998</v>
      </c>
      <c r="H158" s="7">
        <v>9.93</v>
      </c>
    </row>
    <row r="159" spans="1:17" x14ac:dyDescent="0.25">
      <c r="A159" s="1" t="s">
        <v>272</v>
      </c>
      <c r="B159" s="1">
        <v>3.9722</v>
      </c>
      <c r="C159" s="1">
        <v>16.977930000000001</v>
      </c>
      <c r="D159" s="1">
        <v>0.74945019999999996</v>
      </c>
      <c r="E159" s="1">
        <v>0.77800000000000002</v>
      </c>
      <c r="F159" s="1">
        <v>4.1000000000000002E-2</v>
      </c>
      <c r="G159" s="1">
        <v>0.47628999999999999</v>
      </c>
      <c r="H159" s="7">
        <v>7.34</v>
      </c>
    </row>
    <row r="160" spans="1:17" x14ac:dyDescent="0.25">
      <c r="A160" s="1" t="s">
        <v>272</v>
      </c>
      <c r="B160" s="1">
        <v>7.8282999999999996</v>
      </c>
      <c r="C160" s="1">
        <v>13.946999999999999</v>
      </c>
      <c r="D160" s="1">
        <v>0.70026790000000005</v>
      </c>
      <c r="E160" s="1">
        <v>0.75800000000000001</v>
      </c>
      <c r="F160" s="1">
        <v>1.7000000000000001E-2</v>
      </c>
      <c r="G160" s="1">
        <v>0.57155</v>
      </c>
      <c r="H160" s="7">
        <v>7.33</v>
      </c>
    </row>
    <row r="161" spans="1:8" x14ac:dyDescent="0.25">
      <c r="A161" s="1" t="s">
        <v>273</v>
      </c>
      <c r="B161" s="1">
        <v>3.6307999999999998</v>
      </c>
      <c r="C161" s="1">
        <v>7.1942449999999996</v>
      </c>
      <c r="D161" s="1">
        <v>0.62108589999999997</v>
      </c>
      <c r="E161" s="1">
        <v>0.77200000000000002</v>
      </c>
      <c r="F161" s="1">
        <v>5.7000000000000002E-2</v>
      </c>
      <c r="G161" s="1">
        <v>0.75014999999999998</v>
      </c>
      <c r="H161" s="7">
        <v>6.71</v>
      </c>
    </row>
    <row r="162" spans="1:8" x14ac:dyDescent="0.25">
      <c r="A162" s="1" t="s">
        <v>273</v>
      </c>
      <c r="B162" s="1">
        <v>9.7002000000000006</v>
      </c>
      <c r="C162" s="1">
        <v>10.44932</v>
      </c>
      <c r="D162" s="1">
        <v>0.49134739999999999</v>
      </c>
      <c r="E162" s="1">
        <v>0.745</v>
      </c>
      <c r="F162" s="1">
        <v>1.7999999999999999E-2</v>
      </c>
      <c r="G162" s="1">
        <v>0.23386999999999999</v>
      </c>
      <c r="H162" s="7">
        <v>7.01</v>
      </c>
    </row>
    <row r="163" spans="1:8" x14ac:dyDescent="0.25">
      <c r="A163" s="1" t="s">
        <v>274</v>
      </c>
      <c r="B163" s="1">
        <v>3.9722</v>
      </c>
      <c r="C163" s="1">
        <v>17.857140000000001</v>
      </c>
      <c r="D163" s="1">
        <v>1.211735</v>
      </c>
      <c r="E163" s="1">
        <v>0.749</v>
      </c>
      <c r="F163" s="1">
        <v>5.3999999999999999E-2</v>
      </c>
      <c r="G163" s="1">
        <v>0.70208000000000004</v>
      </c>
      <c r="H163" s="7">
        <v>4.82</v>
      </c>
    </row>
    <row r="164" spans="1:8" x14ac:dyDescent="0.25">
      <c r="A164" s="1" t="s">
        <v>274</v>
      </c>
      <c r="B164" s="1">
        <v>5.1054000000000004</v>
      </c>
      <c r="C164" s="1">
        <v>12.03369</v>
      </c>
      <c r="D164" s="1">
        <v>0.82541589999999998</v>
      </c>
      <c r="E164" s="1">
        <v>0.76500000000000001</v>
      </c>
      <c r="F164" s="1">
        <v>3.9E-2</v>
      </c>
      <c r="G164" s="1">
        <v>0.54278000000000004</v>
      </c>
      <c r="H164" s="7">
        <v>3.68</v>
      </c>
    </row>
    <row r="165" spans="1:8" x14ac:dyDescent="0.25">
      <c r="A165" s="1" t="s">
        <v>274</v>
      </c>
      <c r="B165" s="1">
        <v>3.0632000000000001</v>
      </c>
      <c r="C165" s="1">
        <v>14.388489999999999</v>
      </c>
      <c r="D165" s="1">
        <v>0.72460020000000003</v>
      </c>
      <c r="E165" s="1">
        <v>0.76700000000000002</v>
      </c>
      <c r="F165" s="1">
        <v>5.6000000000000001E-2</v>
      </c>
      <c r="G165" s="1">
        <v>-0.42125000000000001</v>
      </c>
      <c r="H165" s="7">
        <v>1.33</v>
      </c>
    </row>
    <row r="166" spans="1:8" x14ac:dyDescent="0.25">
      <c r="A166" s="1" t="s">
        <v>275</v>
      </c>
      <c r="B166" s="1">
        <v>3.4615999999999998</v>
      </c>
      <c r="C166" s="1">
        <v>10.438409999999999</v>
      </c>
      <c r="D166" s="1">
        <v>1.0024360000000001</v>
      </c>
      <c r="E166" s="1">
        <v>0.76500000000000001</v>
      </c>
      <c r="F166" s="1">
        <v>0.09</v>
      </c>
      <c r="G166" s="1">
        <v>0.56247999999999998</v>
      </c>
      <c r="H166" s="7">
        <v>2.66</v>
      </c>
    </row>
    <row r="167" spans="1:8" x14ac:dyDescent="0.25">
      <c r="A167" s="1" t="s">
        <v>275</v>
      </c>
      <c r="B167" s="1">
        <v>6.2965999999999998</v>
      </c>
      <c r="C167" s="1">
        <v>15.06024</v>
      </c>
      <c r="D167" s="1">
        <v>0.68043260000000005</v>
      </c>
      <c r="E167" s="1">
        <v>0.76800000000000002</v>
      </c>
      <c r="F167" s="1">
        <v>0.04</v>
      </c>
      <c r="G167" s="1">
        <v>0.54461999999999999</v>
      </c>
      <c r="H167" s="7">
        <v>4.29</v>
      </c>
    </row>
    <row r="168" spans="1:8" x14ac:dyDescent="0.25">
      <c r="A168" s="1" t="s">
        <v>276</v>
      </c>
      <c r="B168" s="1">
        <v>3.9722</v>
      </c>
      <c r="C168" s="1">
        <v>23.809519999999999</v>
      </c>
      <c r="D168" s="1">
        <v>1.020408</v>
      </c>
      <c r="E168" s="1">
        <v>0.71199999999999997</v>
      </c>
      <c r="F168" s="1">
        <v>0.06</v>
      </c>
      <c r="G168" s="1">
        <v>0.61814000000000002</v>
      </c>
      <c r="H168" s="7">
        <v>6.19</v>
      </c>
    </row>
    <row r="169" spans="1:8" x14ac:dyDescent="0.25">
      <c r="A169" s="1" t="s">
        <v>276</v>
      </c>
      <c r="B169" s="1">
        <v>3.4036</v>
      </c>
      <c r="C169" s="1">
        <v>24.271840000000001</v>
      </c>
      <c r="D169" s="1">
        <v>2.1797529999999998</v>
      </c>
      <c r="E169" s="1">
        <v>0.76800000000000002</v>
      </c>
      <c r="F169" s="1">
        <v>4.4999999999999998E-2</v>
      </c>
      <c r="G169" s="1">
        <v>0.56093000000000004</v>
      </c>
      <c r="H169" s="7">
        <v>5.57</v>
      </c>
    </row>
    <row r="170" spans="1:8" x14ac:dyDescent="0.25">
      <c r="A170" s="1" t="s">
        <v>276</v>
      </c>
      <c r="B170" s="1">
        <v>5.1054000000000004</v>
      </c>
      <c r="C170" s="1">
        <v>24.63054</v>
      </c>
      <c r="D170" s="1">
        <v>1.9413229999999999</v>
      </c>
      <c r="E170" s="1">
        <v>0.71699999999999997</v>
      </c>
      <c r="F170" s="1">
        <v>3.6999999999999998E-2</v>
      </c>
      <c r="G170" s="1">
        <v>0.52627999999999997</v>
      </c>
      <c r="H170" s="7">
        <v>2.73</v>
      </c>
    </row>
  </sheetData>
  <mergeCells count="1">
    <mergeCell ref="Z11:AB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1912-SM183</vt:lpstr>
      <vt:lpstr>1912-SM184</vt:lpstr>
      <vt:lpstr>1912-SM215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Mavor,Skyler</dc:creator>
  <cp:lastModifiedBy>Gina Harlow</cp:lastModifiedBy>
  <dcterms:created xsi:type="dcterms:W3CDTF">2021-04-19T21:52:37Z</dcterms:created>
  <dcterms:modified xsi:type="dcterms:W3CDTF">2023-06-28T17:16:37Z</dcterms:modified>
</cp:coreProperties>
</file>