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autoCompressPictures="0"/>
  <mc:AlternateContent xmlns:mc="http://schemas.openxmlformats.org/markup-compatibility/2006">
    <mc:Choice Requires="x15">
      <x15ac:absPath xmlns:x15ac="http://schemas.microsoft.com/office/spreadsheetml/2010/11/ac" url="G:\Geosphere\Editing\1-in production\Long_2621\1-supplemental\"/>
    </mc:Choice>
  </mc:AlternateContent>
  <xr:revisionPtr revIDLastSave="0" documentId="13_ncr:1_{3F01EC22-F285-4658-BE60-3F7F0CEC7FCC}" xr6:coauthVersionLast="47" xr6:coauthVersionMax="47" xr10:uidLastSave="{00000000-0000-0000-0000-000000000000}"/>
  <bookViews>
    <workbookView xWindow="3765" yWindow="3765" windowWidth="28800" windowHeight="15885" xr2:uid="{00000000-000D-0000-FFFF-FFFF00000000}"/>
  </bookViews>
  <sheets>
    <sheet name="Salmon R. Suture Zone Koukets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2" i="1" l="1"/>
  <c r="W43" i="1" s="1"/>
  <c r="V41" i="1"/>
  <c r="V42" i="1"/>
  <c r="V43" i="1" s="1"/>
  <c r="W41" i="1"/>
  <c r="H42" i="1"/>
  <c r="H41" i="1"/>
  <c r="X40" i="1"/>
  <c r="Y38" i="1"/>
  <c r="Y40" i="1"/>
  <c r="Y35" i="1"/>
  <c r="Y32" i="1"/>
  <c r="Y33" i="1"/>
  <c r="Y37" i="1"/>
  <c r="Y36" i="1"/>
  <c r="Y27" i="1"/>
  <c r="Y29" i="1"/>
  <c r="Y31" i="1"/>
  <c r="Y39" i="1"/>
  <c r="Y34" i="1"/>
  <c r="Y30" i="1"/>
  <c r="Y28" i="1"/>
  <c r="Y26" i="1"/>
  <c r="X38" i="1"/>
  <c r="X35" i="1"/>
  <c r="X32" i="1"/>
  <c r="X33" i="1"/>
  <c r="X37" i="1"/>
  <c r="X36" i="1"/>
  <c r="X27" i="1"/>
  <c r="X29" i="1"/>
  <c r="X31" i="1"/>
  <c r="X39" i="1"/>
  <c r="X34" i="1"/>
  <c r="X30" i="1"/>
  <c r="X41" i="1" s="1"/>
  <c r="X28" i="1"/>
  <c r="X26" i="1"/>
  <c r="Y73" i="1"/>
  <c r="V61" i="1"/>
  <c r="V62" i="1" s="1"/>
  <c r="W61" i="1"/>
  <c r="W62" i="1" s="1"/>
  <c r="W60" i="1"/>
  <c r="V60" i="1"/>
  <c r="H61" i="1"/>
  <c r="H60" i="1"/>
  <c r="W83" i="1"/>
  <c r="W84" i="1" s="1"/>
  <c r="V83" i="1"/>
  <c r="V84" i="1" s="1"/>
  <c r="W82" i="1"/>
  <c r="V82" i="1"/>
  <c r="H83" i="1"/>
  <c r="H82" i="1"/>
  <c r="Y15" i="1"/>
  <c r="W21" i="1"/>
  <c r="W22" i="1" s="1"/>
  <c r="V21" i="1"/>
  <c r="V22" i="1" s="1"/>
  <c r="V20" i="1"/>
  <c r="W20" i="1"/>
  <c r="H21" i="1"/>
  <c r="H20" i="1"/>
  <c r="Y42" i="1" l="1"/>
  <c r="Y44" i="1" s="1"/>
  <c r="X42" i="1"/>
  <c r="X44" i="1" s="1"/>
  <c r="Y41" i="1"/>
  <c r="X51" i="1"/>
  <c r="Y51" i="1"/>
  <c r="X52" i="1"/>
  <c r="Y52" i="1"/>
  <c r="X47" i="1"/>
  <c r="Y47" i="1"/>
  <c r="X48" i="1"/>
  <c r="Y48" i="1"/>
  <c r="X50" i="1"/>
  <c r="Y50" i="1"/>
  <c r="X53" i="1"/>
  <c r="Y53" i="1"/>
  <c r="X56" i="1"/>
  <c r="Y56" i="1"/>
  <c r="X57" i="1"/>
  <c r="Y57" i="1"/>
  <c r="Y58" i="1"/>
  <c r="Y55" i="1"/>
  <c r="Y49" i="1"/>
  <c r="Y59" i="1"/>
  <c r="Y54" i="1"/>
  <c r="X59" i="1"/>
  <c r="X54" i="1"/>
  <c r="Y69" i="1"/>
  <c r="X75" i="1"/>
  <c r="Y75" i="1"/>
  <c r="X74" i="1"/>
  <c r="Y74" i="1"/>
  <c r="X70" i="1"/>
  <c r="Y70" i="1"/>
  <c r="X73" i="1"/>
  <c r="Y68" i="1"/>
  <c r="X69" i="1"/>
  <c r="X68" i="1"/>
  <c r="Y77" i="1"/>
  <c r="X77" i="1"/>
  <c r="Y80" i="1"/>
  <c r="X80" i="1"/>
  <c r="Y72" i="1"/>
  <c r="X72" i="1"/>
  <c r="Y71" i="1"/>
  <c r="X71" i="1"/>
  <c r="Y76" i="1"/>
  <c r="Y66" i="1"/>
  <c r="X76" i="1"/>
  <c r="X66" i="1"/>
  <c r="Y79" i="1"/>
  <c r="X79" i="1"/>
  <c r="Y78" i="1"/>
  <c r="X78" i="1"/>
  <c r="Y81" i="1"/>
  <c r="X81" i="1"/>
  <c r="Y67" i="1"/>
  <c r="X67" i="1"/>
  <c r="Y3" i="1"/>
  <c r="X3" i="1"/>
  <c r="X14" i="1"/>
  <c r="Y14" i="1"/>
  <c r="X17" i="1"/>
  <c r="Y17" i="1"/>
  <c r="X16" i="1"/>
  <c r="Y16" i="1"/>
  <c r="Y8" i="1"/>
  <c r="Y19" i="1"/>
  <c r="Y11" i="1"/>
  <c r="Y13" i="1"/>
  <c r="Y12" i="1"/>
  <c r="Y7" i="1"/>
  <c r="Y6" i="1"/>
  <c r="Y5" i="1"/>
  <c r="Y4" i="1"/>
  <c r="Y10" i="1"/>
  <c r="Y18" i="1"/>
  <c r="Y9" i="1"/>
  <c r="X55" i="1"/>
  <c r="X58" i="1"/>
  <c r="X49" i="1"/>
  <c r="X6" i="1"/>
  <c r="X4" i="1"/>
  <c r="X18" i="1"/>
  <c r="X11" i="1"/>
  <c r="X9" i="1"/>
  <c r="X10" i="1"/>
  <c r="X12" i="1"/>
  <c r="X8" i="1"/>
  <c r="X7" i="1"/>
  <c r="X15" i="1"/>
  <c r="X13" i="1"/>
  <c r="X19" i="1"/>
  <c r="X5" i="1"/>
  <c r="X43" i="1" l="1"/>
  <c r="Y43" i="1"/>
  <c r="Y60" i="1"/>
  <c r="Y61" i="1"/>
  <c r="X61" i="1"/>
  <c r="X60" i="1"/>
  <c r="X83" i="1"/>
  <c r="X85" i="1" s="1"/>
  <c r="X82" i="1"/>
  <c r="Y82" i="1"/>
  <c r="Y83" i="1"/>
  <c r="Y85" i="1" s="1"/>
  <c r="X20" i="1"/>
  <c r="X21" i="1"/>
  <c r="Y20" i="1"/>
  <c r="Y21" i="1"/>
  <c r="X63" i="1" l="1"/>
  <c r="X62" i="1"/>
  <c r="Y63" i="1"/>
  <c r="Y62" i="1"/>
  <c r="Y22" i="1"/>
  <c r="Y23" i="1"/>
  <c r="X22" i="1"/>
  <c r="X23" i="1"/>
  <c r="X84" i="1"/>
  <c r="Y84" i="1"/>
</calcChain>
</file>

<file path=xl/sharedStrings.xml><?xml version="1.0" encoding="utf-8"?>
<sst xmlns="http://schemas.openxmlformats.org/spreadsheetml/2006/main" count="479" uniqueCount="86">
  <si>
    <t>R1</t>
  </si>
  <si>
    <t>R2</t>
  </si>
  <si>
    <t>D1</t>
  </si>
  <si>
    <t>D3</t>
  </si>
  <si>
    <t>G</t>
  </si>
  <si>
    <t>D2</t>
  </si>
  <si>
    <t>mean:</t>
  </si>
  <si>
    <t>1 SE (internal):</t>
  </si>
  <si>
    <t>prop. 2 SE (internal and external):</t>
  </si>
  <si>
    <t>1σ (internal):</t>
  </si>
  <si>
    <t>n:</t>
  </si>
  <si>
    <t xml:space="preserve"> -</t>
  </si>
  <si>
    <t>D4</t>
  </si>
  <si>
    <t xml:space="preserve"> Sample and </t>
  </si>
  <si>
    <t>spot number</t>
  </si>
  <si>
    <t>Peak center position</t>
  </si>
  <si>
    <t>Peak width (FWHM)</t>
  </si>
  <si>
    <t>Peak amplitude</t>
  </si>
  <si>
    <t>Peak area</t>
  </si>
  <si>
    <t>Rahl parameters</t>
  </si>
  <si>
    <r>
      <t>T</t>
    </r>
    <r>
      <rPr>
        <b/>
        <vertAlign val="subscript"/>
        <sz val="11"/>
        <rFont val="Calibri"/>
        <family val="2"/>
        <scheme val="minor"/>
      </rPr>
      <t>peak</t>
    </r>
    <r>
      <rPr>
        <b/>
        <sz val="11"/>
        <rFont val="Calibri"/>
        <family val="2"/>
        <scheme val="minor"/>
      </rPr>
      <t xml:space="preserve"> (</t>
    </r>
    <r>
      <rPr>
        <b/>
        <sz val="11"/>
        <rFont val="Calibri"/>
        <family val="2"/>
      </rPr>
      <t>°C)</t>
    </r>
  </si>
  <si>
    <t>Rahl Eq. 3</t>
  </si>
  <si>
    <t>Kouketsu Eq. 1</t>
  </si>
  <si>
    <t>ID20-10_spot1</t>
  </si>
  <si>
    <t>ID20-10_spot6</t>
  </si>
  <si>
    <t>ID20-10_spot7</t>
  </si>
  <si>
    <t>ID20-10_spot8</t>
  </si>
  <si>
    <t>ID20-10_spot9</t>
  </si>
  <si>
    <t>ID20-10_spot14</t>
  </si>
  <si>
    <t>ID20-10_spot3</t>
  </si>
  <si>
    <t>ID20-10_spot5</t>
  </si>
  <si>
    <t>ID20-10_spot12</t>
  </si>
  <si>
    <t>ID20-10_spot10</t>
  </si>
  <si>
    <t>ID20-10_spot11</t>
  </si>
  <si>
    <t>ID20-10_spot17</t>
  </si>
  <si>
    <t>ID20-10_spot18</t>
  </si>
  <si>
    <t>ID20-10_spot15</t>
  </si>
  <si>
    <t>ID20-10_spot16</t>
  </si>
  <si>
    <t>ID20-10_spot4</t>
  </si>
  <si>
    <t>ID20-10_spot13</t>
  </si>
  <si>
    <t>ID20-88_spot7</t>
  </si>
  <si>
    <t>ID20-88_spot2</t>
  </si>
  <si>
    <t>ID20-88_spot13</t>
  </si>
  <si>
    <t>ID20-88_spot14</t>
  </si>
  <si>
    <t>ID20-88_spot16</t>
  </si>
  <si>
    <t>ID20-88_spot9</t>
  </si>
  <si>
    <t>ID20-88_spot10</t>
  </si>
  <si>
    <t>ID20-88_spot15</t>
  </si>
  <si>
    <t>ID20-88_spot17</t>
  </si>
  <si>
    <t>ID20-88_spot18</t>
  </si>
  <si>
    <t>ID20-88_spot8</t>
  </si>
  <si>
    <t>ID20-88_spot12</t>
  </si>
  <si>
    <t>ID20-88_spot5</t>
  </si>
  <si>
    <t>ID20-88_spot6</t>
  </si>
  <si>
    <t>ID20-88_spot11</t>
  </si>
  <si>
    <t>ID20-88_spot3</t>
  </si>
  <si>
    <t>ID20-39_spot6</t>
  </si>
  <si>
    <t>ID20-39_spot7</t>
  </si>
  <si>
    <t>ID20-39_spot16</t>
  </si>
  <si>
    <t>ID20-39_spot8</t>
  </si>
  <si>
    <t>ID20-39_spot3</t>
  </si>
  <si>
    <t>ID20-39_spot5</t>
  </si>
  <si>
    <t>ID20-39_spot9</t>
  </si>
  <si>
    <t>ID20-39_spot18</t>
  </si>
  <si>
    <t>ID20-39_spot14</t>
  </si>
  <si>
    <t>ID20-39_spot11</t>
  </si>
  <si>
    <t>ID20-39_spot12</t>
  </si>
  <si>
    <t>ID20-39_spot13</t>
  </si>
  <si>
    <t>ID20-39_spot17</t>
  </si>
  <si>
    <t>ID20-15_spot1</t>
  </si>
  <si>
    <t>ID20-15_spot2</t>
  </si>
  <si>
    <t>ID20-15_spot3</t>
  </si>
  <si>
    <t>ID20-15_spot4</t>
  </si>
  <si>
    <t>ID20-15_spot5</t>
  </si>
  <si>
    <t>ID20-15_spot6</t>
  </si>
  <si>
    <t>ID20-15_spot7</t>
  </si>
  <si>
    <t>ID20-15_spot8</t>
  </si>
  <si>
    <t>ID20-15_spot9</t>
  </si>
  <si>
    <t>ID20-15_spot10</t>
  </si>
  <si>
    <t>ID20-15_spot11</t>
  </si>
  <si>
    <t>ID20-15_spot12</t>
  </si>
  <si>
    <t>ID20-15_spot13</t>
  </si>
  <si>
    <t>ID20-15_spot14</t>
  </si>
  <si>
    <t>ID20-15_spot15</t>
  </si>
  <si>
    <t xml:space="preserve">  -</t>
  </si>
  <si>
    <t>Long, S.P., Barba, W.K., McKay, M.P., and Soignard, E., 2023, Thermal architecture of the Salmon River suture zone, Idaho, USA: Implications for the structural evolution of a ductile accretionary complex during arc-continent collision: Geosphere, v. 19, https://doi.org/10.1130/GES02621.1.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</si>
</sst>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" fontId="0" fillId="0" borderId="0" xfId="0" applyNumberFormat="1"/>
    <xf numFmtId="1" fontId="0" fillId="0" borderId="1" xfId="0" applyNumberFormat="1" applyBorder="1"/>
    <xf numFmtId="0" fontId="0" fillId="0" borderId="1" xfId="0" applyBorder="1"/>
    <xf numFmtId="164" fontId="0" fillId="0" borderId="0" xfId="0" applyNumberFormat="1"/>
    <xf numFmtId="1" fontId="0" fillId="0" borderId="2" xfId="0" applyNumberFormat="1" applyBorder="1"/>
    <xf numFmtId="164" fontId="0" fillId="0" borderId="1" xfId="0" applyNumberFormat="1" applyBorder="1"/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1" fontId="0" fillId="0" borderId="0" xfId="0" applyNumberFormat="1" applyAlignment="1">
      <alignment horizontal="left"/>
    </xf>
    <xf numFmtId="0" fontId="2" fillId="0" borderId="1" xfId="0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2" borderId="0" xfId="0" applyNumberFormat="1" applyFont="1" applyFill="1" applyAlignment="1">
      <alignment horizontal="center"/>
    </xf>
    <xf numFmtId="1" fontId="2" fillId="2" borderId="2" xfId="0" applyNumberFormat="1" applyFont="1" applyFill="1" applyBorder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29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A1" sqref="AA1"/>
    </sheetView>
  </sheetViews>
  <sheetFormatPr defaultColWidth="8.85546875" defaultRowHeight="15" x14ac:dyDescent="0.25"/>
  <cols>
    <col min="1" max="1" width="19" style="3" customWidth="1"/>
    <col min="2" max="3" width="6" style="1" customWidth="1"/>
    <col min="4" max="4" width="6.140625" style="1" customWidth="1"/>
    <col min="5" max="5" width="6" style="1" customWidth="1"/>
    <col min="6" max="6" width="6.5703125" style="2" customWidth="1"/>
    <col min="7" max="8" width="6" style="1" customWidth="1"/>
    <col min="9" max="9" width="6.140625" style="1" customWidth="1"/>
    <col min="10" max="10" width="6.42578125" style="1" customWidth="1"/>
    <col min="11" max="11" width="6.42578125" style="2" customWidth="1"/>
    <col min="12" max="13" width="7" style="1" customWidth="1"/>
    <col min="14" max="14" width="6.28515625" style="1" customWidth="1"/>
    <col min="15" max="15" width="7.7109375" style="1" customWidth="1"/>
    <col min="16" max="16" width="7.140625" style="2" customWidth="1"/>
    <col min="17" max="18" width="9.7109375" style="1" customWidth="1"/>
    <col min="19" max="20" width="7.85546875" style="1" customWidth="1"/>
    <col min="21" max="21" width="6.85546875" style="2" customWidth="1"/>
    <col min="22" max="22" width="6.42578125" style="4" customWidth="1"/>
    <col min="23" max="23" width="10" style="6" customWidth="1"/>
    <col min="24" max="24" width="10.5703125" style="5" customWidth="1"/>
    <col min="25" max="25" width="14.28515625" style="1" customWidth="1"/>
    <col min="26" max="26" width="8.42578125" style="1" customWidth="1"/>
    <col min="27" max="27" width="8" customWidth="1"/>
  </cols>
  <sheetData>
    <row r="1" spans="1:27" ht="18" x14ac:dyDescent="0.35">
      <c r="A1" s="16" t="s">
        <v>13</v>
      </c>
      <c r="B1" s="33" t="s">
        <v>15</v>
      </c>
      <c r="C1" s="34"/>
      <c r="D1" s="34"/>
      <c r="E1" s="34"/>
      <c r="F1" s="34"/>
      <c r="G1" s="33" t="s">
        <v>16</v>
      </c>
      <c r="H1" s="34"/>
      <c r="I1" s="34"/>
      <c r="J1" s="34"/>
      <c r="K1" s="34"/>
      <c r="L1" s="33" t="s">
        <v>17</v>
      </c>
      <c r="M1" s="34"/>
      <c r="N1" s="34"/>
      <c r="O1" s="34"/>
      <c r="P1" s="34"/>
      <c r="Q1" s="33" t="s">
        <v>18</v>
      </c>
      <c r="R1" s="34"/>
      <c r="S1" s="34"/>
      <c r="T1" s="34"/>
      <c r="U1" s="34"/>
      <c r="V1" s="35" t="s">
        <v>19</v>
      </c>
      <c r="W1" s="36"/>
      <c r="X1" s="20" t="s">
        <v>20</v>
      </c>
      <c r="Y1" s="20" t="s">
        <v>20</v>
      </c>
      <c r="Z1" s="19"/>
      <c r="AA1" t="s">
        <v>85</v>
      </c>
    </row>
    <row r="2" spans="1:27" x14ac:dyDescent="0.25">
      <c r="A2" s="21" t="s">
        <v>14</v>
      </c>
      <c r="B2" s="22" t="s">
        <v>12</v>
      </c>
      <c r="C2" s="22" t="s">
        <v>2</v>
      </c>
      <c r="D2" s="22" t="s">
        <v>3</v>
      </c>
      <c r="E2" s="22" t="s">
        <v>4</v>
      </c>
      <c r="F2" s="23" t="s">
        <v>5</v>
      </c>
      <c r="G2" s="22" t="s">
        <v>12</v>
      </c>
      <c r="H2" s="22" t="s">
        <v>2</v>
      </c>
      <c r="I2" s="22" t="s">
        <v>3</v>
      </c>
      <c r="J2" s="22" t="s">
        <v>4</v>
      </c>
      <c r="K2" s="23" t="s">
        <v>5</v>
      </c>
      <c r="L2" s="22" t="s">
        <v>12</v>
      </c>
      <c r="M2" s="22" t="s">
        <v>2</v>
      </c>
      <c r="N2" s="22" t="s">
        <v>3</v>
      </c>
      <c r="O2" s="22" t="s">
        <v>4</v>
      </c>
      <c r="P2" s="23" t="s">
        <v>5</v>
      </c>
      <c r="Q2" s="22" t="s">
        <v>12</v>
      </c>
      <c r="R2" s="22" t="s">
        <v>2</v>
      </c>
      <c r="S2" s="22" t="s">
        <v>3</v>
      </c>
      <c r="T2" s="22" t="s">
        <v>4</v>
      </c>
      <c r="U2" s="23" t="s">
        <v>5</v>
      </c>
      <c r="V2" s="24" t="s">
        <v>0</v>
      </c>
      <c r="W2" s="25" t="s">
        <v>1</v>
      </c>
      <c r="X2" s="26" t="s">
        <v>21</v>
      </c>
      <c r="Y2" s="26" t="s">
        <v>22</v>
      </c>
    </row>
    <row r="3" spans="1:27" x14ac:dyDescent="0.25">
      <c r="A3" s="13" t="s">
        <v>23</v>
      </c>
      <c r="B3" s="7">
        <v>1245</v>
      </c>
      <c r="C3" s="7">
        <v>1340</v>
      </c>
      <c r="D3" s="7" t="s">
        <v>11</v>
      </c>
      <c r="E3" s="7">
        <v>1593</v>
      </c>
      <c r="F3" s="7">
        <v>1620</v>
      </c>
      <c r="G3" s="9">
        <v>120</v>
      </c>
      <c r="H3" s="7">
        <v>100</v>
      </c>
      <c r="I3" s="7" t="s">
        <v>11</v>
      </c>
      <c r="J3" s="7">
        <v>48</v>
      </c>
      <c r="K3" s="8">
        <v>20</v>
      </c>
      <c r="L3" s="7">
        <v>30</v>
      </c>
      <c r="M3" s="7">
        <v>175</v>
      </c>
      <c r="N3" s="7" t="s">
        <v>11</v>
      </c>
      <c r="O3" s="7">
        <v>95</v>
      </c>
      <c r="P3" s="7">
        <v>20</v>
      </c>
      <c r="Q3" s="9">
        <v>5655</v>
      </c>
      <c r="R3" s="7">
        <v>27489</v>
      </c>
      <c r="S3" s="7" t="s">
        <v>11</v>
      </c>
      <c r="T3" s="7">
        <v>6469</v>
      </c>
      <c r="U3" s="8">
        <v>425</v>
      </c>
      <c r="V3" s="11">
        <v>1.8420000000000001</v>
      </c>
      <c r="W3" s="11">
        <v>0.79900000000000004</v>
      </c>
      <c r="X3" s="10">
        <f t="shared" ref="X3:X19" si="0">737.3+320.9*(V3)-1067*(W3)-80.638*(V3^2)</f>
        <v>202.26296896799994</v>
      </c>
      <c r="Y3" s="10">
        <f t="shared" ref="Y3:Y19" si="1">-2.15*(H3)+478</f>
        <v>263</v>
      </c>
      <c r="Z3" s="7"/>
      <c r="AA3" s="18"/>
    </row>
    <row r="4" spans="1:27" x14ac:dyDescent="0.25">
      <c r="A4" s="13" t="s">
        <v>24</v>
      </c>
      <c r="B4" s="7">
        <v>1245</v>
      </c>
      <c r="C4" s="7">
        <v>1350</v>
      </c>
      <c r="D4" s="7">
        <v>1500</v>
      </c>
      <c r="E4" s="7">
        <v>1590</v>
      </c>
      <c r="F4" s="7">
        <v>1617</v>
      </c>
      <c r="G4" s="9">
        <v>200</v>
      </c>
      <c r="H4" s="7">
        <v>67</v>
      </c>
      <c r="I4" s="7">
        <v>500</v>
      </c>
      <c r="J4" s="7">
        <v>58</v>
      </c>
      <c r="K4" s="8">
        <v>9</v>
      </c>
      <c r="L4" s="7">
        <v>30</v>
      </c>
      <c r="M4" s="7">
        <v>1000</v>
      </c>
      <c r="N4" s="7">
        <v>20</v>
      </c>
      <c r="O4" s="7">
        <v>690</v>
      </c>
      <c r="P4" s="7">
        <v>170</v>
      </c>
      <c r="Q4" s="9">
        <v>6381</v>
      </c>
      <c r="R4" s="7">
        <v>105243</v>
      </c>
      <c r="S4" s="1">
        <v>15708</v>
      </c>
      <c r="T4" s="7">
        <v>58803</v>
      </c>
      <c r="U4" s="8">
        <v>2403</v>
      </c>
      <c r="V4" s="11">
        <v>1.4490000000000001</v>
      </c>
      <c r="W4" s="11">
        <v>0.63200000000000001</v>
      </c>
      <c r="X4" s="10">
        <f t="shared" si="0"/>
        <v>358.63247456199974</v>
      </c>
      <c r="Y4" s="10">
        <f t="shared" si="1"/>
        <v>333.95000000000005</v>
      </c>
      <c r="Z4" s="15"/>
    </row>
    <row r="5" spans="1:27" x14ac:dyDescent="0.25">
      <c r="A5" s="13" t="s">
        <v>25</v>
      </c>
      <c r="B5" s="7">
        <v>1245</v>
      </c>
      <c r="C5" s="7">
        <v>1349</v>
      </c>
      <c r="D5" s="7">
        <v>1500</v>
      </c>
      <c r="E5" s="7">
        <v>1595</v>
      </c>
      <c r="F5" s="7">
        <v>1617</v>
      </c>
      <c r="G5" s="9">
        <v>210</v>
      </c>
      <c r="H5" s="7">
        <v>63</v>
      </c>
      <c r="I5" s="7">
        <v>200</v>
      </c>
      <c r="J5" s="7">
        <v>60</v>
      </c>
      <c r="K5" s="8">
        <v>10</v>
      </c>
      <c r="L5" s="7">
        <v>85</v>
      </c>
      <c r="M5" s="7">
        <v>800</v>
      </c>
      <c r="N5" s="7">
        <v>130</v>
      </c>
      <c r="O5" s="7">
        <v>530</v>
      </c>
      <c r="P5" s="7">
        <v>50</v>
      </c>
      <c r="Q5" s="9">
        <v>28039</v>
      </c>
      <c r="R5" s="7">
        <v>79168</v>
      </c>
      <c r="S5" s="7">
        <v>40841</v>
      </c>
      <c r="T5" s="7">
        <v>43498</v>
      </c>
      <c r="U5" s="8">
        <v>785</v>
      </c>
      <c r="V5" s="11">
        <v>1.5089999999999999</v>
      </c>
      <c r="W5" s="11">
        <v>0.64500000000000002</v>
      </c>
      <c r="X5" s="10">
        <f t="shared" si="0"/>
        <v>349.70384232199973</v>
      </c>
      <c r="Y5" s="10">
        <f t="shared" si="1"/>
        <v>342.55</v>
      </c>
      <c r="Z5" s="15"/>
    </row>
    <row r="6" spans="1:27" x14ac:dyDescent="0.25">
      <c r="A6" s="13" t="s">
        <v>26</v>
      </c>
      <c r="B6" s="7">
        <v>1245</v>
      </c>
      <c r="C6" s="7">
        <v>1350</v>
      </c>
      <c r="D6" s="7">
        <v>1500</v>
      </c>
      <c r="E6" s="7">
        <v>1593</v>
      </c>
      <c r="F6" s="7">
        <v>1620</v>
      </c>
      <c r="G6" s="9">
        <v>210</v>
      </c>
      <c r="H6" s="7">
        <v>61</v>
      </c>
      <c r="I6" s="7">
        <v>200</v>
      </c>
      <c r="J6" s="7">
        <v>52</v>
      </c>
      <c r="K6" s="8">
        <v>20</v>
      </c>
      <c r="L6" s="7">
        <v>70</v>
      </c>
      <c r="M6" s="7">
        <v>1615</v>
      </c>
      <c r="N6" s="7">
        <v>75</v>
      </c>
      <c r="O6" s="7">
        <v>925</v>
      </c>
      <c r="P6" s="7">
        <v>260</v>
      </c>
      <c r="Q6" s="9">
        <v>23091</v>
      </c>
      <c r="R6" s="7">
        <v>149749</v>
      </c>
      <c r="S6" s="7">
        <v>23562</v>
      </c>
      <c r="T6" s="7">
        <v>68235</v>
      </c>
      <c r="U6" s="8">
        <v>8168</v>
      </c>
      <c r="V6" s="11">
        <v>1.746</v>
      </c>
      <c r="W6" s="11">
        <v>0.66200000000000003</v>
      </c>
      <c r="X6" s="10">
        <f t="shared" si="0"/>
        <v>345.41116679199979</v>
      </c>
      <c r="Y6" s="10">
        <f t="shared" si="1"/>
        <v>346.85</v>
      </c>
      <c r="Z6" s="15"/>
    </row>
    <row r="7" spans="1:27" x14ac:dyDescent="0.25">
      <c r="A7" s="13" t="s">
        <v>27</v>
      </c>
      <c r="B7" s="7">
        <v>1245</v>
      </c>
      <c r="C7" s="7">
        <v>1350</v>
      </c>
      <c r="D7" s="7">
        <v>1510</v>
      </c>
      <c r="E7" s="7">
        <v>1591</v>
      </c>
      <c r="F7" s="7">
        <v>1613</v>
      </c>
      <c r="G7" s="9">
        <v>240</v>
      </c>
      <c r="H7" s="7">
        <v>58</v>
      </c>
      <c r="I7" s="7">
        <v>600</v>
      </c>
      <c r="J7" s="7">
        <v>48</v>
      </c>
      <c r="K7" s="8">
        <v>10</v>
      </c>
      <c r="L7" s="7">
        <v>30</v>
      </c>
      <c r="M7" s="7">
        <v>1320</v>
      </c>
      <c r="N7" s="7">
        <v>160</v>
      </c>
      <c r="O7" s="7">
        <v>845</v>
      </c>
      <c r="P7" s="7">
        <v>250</v>
      </c>
      <c r="Q7" s="9">
        <v>11310</v>
      </c>
      <c r="R7" s="7">
        <v>120260</v>
      </c>
      <c r="S7" s="7">
        <v>150796</v>
      </c>
      <c r="T7" s="7">
        <v>55481</v>
      </c>
      <c r="U7" s="8">
        <v>3927</v>
      </c>
      <c r="V7" s="11">
        <v>1.5620000000000001</v>
      </c>
      <c r="W7" s="11">
        <v>0.66900000000000004</v>
      </c>
      <c r="X7" s="10">
        <f t="shared" si="0"/>
        <v>327.97865952799975</v>
      </c>
      <c r="Y7" s="10">
        <f t="shared" si="1"/>
        <v>353.3</v>
      </c>
      <c r="Z7" s="15"/>
    </row>
    <row r="8" spans="1:27" x14ac:dyDescent="0.25">
      <c r="A8" s="13" t="s">
        <v>28</v>
      </c>
      <c r="B8" s="7">
        <v>1245</v>
      </c>
      <c r="C8" s="7">
        <v>1350</v>
      </c>
      <c r="D8" s="7">
        <v>1520</v>
      </c>
      <c r="E8" s="7">
        <v>1591</v>
      </c>
      <c r="F8" s="7">
        <v>1617</v>
      </c>
      <c r="G8" s="9">
        <v>300</v>
      </c>
      <c r="H8" s="7">
        <v>57</v>
      </c>
      <c r="I8" s="7">
        <v>600</v>
      </c>
      <c r="J8" s="7">
        <v>43</v>
      </c>
      <c r="K8" s="8">
        <v>23</v>
      </c>
      <c r="L8" s="7">
        <v>80</v>
      </c>
      <c r="M8" s="7">
        <v>3230</v>
      </c>
      <c r="N8" s="7">
        <v>120</v>
      </c>
      <c r="O8" s="7">
        <v>2080</v>
      </c>
      <c r="P8" s="7">
        <v>700</v>
      </c>
      <c r="Q8" s="9">
        <v>37699</v>
      </c>
      <c r="R8" s="7">
        <v>279859</v>
      </c>
      <c r="S8" s="7">
        <v>113097</v>
      </c>
      <c r="T8" s="7">
        <v>140492</v>
      </c>
      <c r="U8" s="8">
        <v>17122</v>
      </c>
      <c r="V8" s="11">
        <v>1.5529999999999999</v>
      </c>
      <c r="W8" s="11">
        <v>0.66600000000000004</v>
      </c>
      <c r="X8" s="10">
        <f t="shared" si="0"/>
        <v>330.55224585799988</v>
      </c>
      <c r="Y8" s="10">
        <f t="shared" si="1"/>
        <v>355.45</v>
      </c>
      <c r="Z8" s="7"/>
    </row>
    <row r="9" spans="1:27" x14ac:dyDescent="0.25">
      <c r="A9" s="13" t="s">
        <v>29</v>
      </c>
      <c r="B9" s="7" t="s">
        <v>11</v>
      </c>
      <c r="C9" s="7">
        <v>1350</v>
      </c>
      <c r="D9" s="7">
        <v>1500</v>
      </c>
      <c r="E9" s="7">
        <v>1595</v>
      </c>
      <c r="F9" s="7">
        <v>1616</v>
      </c>
      <c r="G9" s="9" t="s">
        <v>11</v>
      </c>
      <c r="H9" s="7">
        <v>55</v>
      </c>
      <c r="I9" s="7">
        <v>100</v>
      </c>
      <c r="J9" s="7">
        <v>60</v>
      </c>
      <c r="K9" s="8">
        <v>7</v>
      </c>
      <c r="L9" s="7" t="s">
        <v>11</v>
      </c>
      <c r="M9" s="7">
        <v>1400</v>
      </c>
      <c r="N9" s="7">
        <v>50</v>
      </c>
      <c r="O9" s="7">
        <v>790</v>
      </c>
      <c r="P9" s="7">
        <v>110</v>
      </c>
      <c r="Q9" s="9" t="s">
        <v>11</v>
      </c>
      <c r="R9" s="7">
        <v>120951</v>
      </c>
      <c r="S9" s="7">
        <v>7854</v>
      </c>
      <c r="T9" s="7">
        <v>67242</v>
      </c>
      <c r="U9" s="8">
        <v>819</v>
      </c>
      <c r="V9" s="11">
        <v>1.77</v>
      </c>
      <c r="W9" s="11">
        <v>0.64</v>
      </c>
      <c r="X9" s="10">
        <f t="shared" si="0"/>
        <v>369.78220979999986</v>
      </c>
      <c r="Y9" s="10">
        <f t="shared" si="1"/>
        <v>359.75</v>
      </c>
      <c r="Z9" s="15"/>
    </row>
    <row r="10" spans="1:27" x14ac:dyDescent="0.25">
      <c r="A10" s="13" t="s">
        <v>30</v>
      </c>
      <c r="B10" s="7">
        <v>1245</v>
      </c>
      <c r="C10" s="7">
        <v>1352</v>
      </c>
      <c r="D10" s="7">
        <v>1500</v>
      </c>
      <c r="E10" s="7">
        <v>1595</v>
      </c>
      <c r="F10" s="7">
        <v>1619</v>
      </c>
      <c r="G10" s="9">
        <v>200</v>
      </c>
      <c r="H10" s="7">
        <v>55</v>
      </c>
      <c r="I10" s="7">
        <v>200</v>
      </c>
      <c r="J10" s="7">
        <v>55</v>
      </c>
      <c r="K10" s="8">
        <v>5</v>
      </c>
      <c r="L10" s="7">
        <v>30</v>
      </c>
      <c r="M10" s="7">
        <v>1090</v>
      </c>
      <c r="N10" s="7">
        <v>45</v>
      </c>
      <c r="O10" s="7">
        <v>670</v>
      </c>
      <c r="P10" s="7">
        <v>180</v>
      </c>
      <c r="Q10" s="9">
        <v>6381</v>
      </c>
      <c r="R10" s="7">
        <v>94169</v>
      </c>
      <c r="S10" s="7">
        <v>14137</v>
      </c>
      <c r="T10" s="7">
        <v>57884</v>
      </c>
      <c r="U10" s="8">
        <v>1414</v>
      </c>
      <c r="V10" s="11">
        <v>1.627</v>
      </c>
      <c r="W10" s="11">
        <v>0.61399999999999999</v>
      </c>
      <c r="X10" s="10">
        <f t="shared" si="0"/>
        <v>390.80711169799986</v>
      </c>
      <c r="Y10" s="10">
        <f t="shared" si="1"/>
        <v>359.75</v>
      </c>
      <c r="Z10" s="15"/>
    </row>
    <row r="11" spans="1:27" x14ac:dyDescent="0.25">
      <c r="A11" s="13" t="s">
        <v>31</v>
      </c>
      <c r="B11" s="7">
        <v>1260</v>
      </c>
      <c r="C11" s="7">
        <v>1351</v>
      </c>
      <c r="D11" s="7">
        <v>1510</v>
      </c>
      <c r="E11" s="7">
        <v>1594</v>
      </c>
      <c r="F11" s="7">
        <v>1620</v>
      </c>
      <c r="G11" s="9">
        <v>130</v>
      </c>
      <c r="H11" s="7">
        <v>55</v>
      </c>
      <c r="I11" s="7">
        <v>600</v>
      </c>
      <c r="J11" s="7">
        <v>48</v>
      </c>
      <c r="K11" s="8">
        <v>23</v>
      </c>
      <c r="L11" s="7">
        <v>90</v>
      </c>
      <c r="M11" s="7">
        <v>3550</v>
      </c>
      <c r="N11" s="7">
        <v>120</v>
      </c>
      <c r="O11" s="7">
        <v>2110</v>
      </c>
      <c r="P11" s="7">
        <v>600</v>
      </c>
      <c r="Q11" s="9">
        <v>18378</v>
      </c>
      <c r="R11" s="7">
        <v>296792</v>
      </c>
      <c r="S11" s="7">
        <v>113097</v>
      </c>
      <c r="T11" s="7">
        <v>153952</v>
      </c>
      <c r="U11" s="8">
        <v>21677</v>
      </c>
      <c r="V11" s="11">
        <v>1.6819999999999999</v>
      </c>
      <c r="W11" s="11">
        <v>0.628</v>
      </c>
      <c r="X11" s="10">
        <f t="shared" si="0"/>
        <v>378.84289888799992</v>
      </c>
      <c r="Y11" s="10">
        <f t="shared" si="1"/>
        <v>359.75</v>
      </c>
      <c r="Z11" s="15"/>
    </row>
    <row r="12" spans="1:27" x14ac:dyDescent="0.25">
      <c r="A12" s="13" t="s">
        <v>32</v>
      </c>
      <c r="B12" s="7">
        <v>1245</v>
      </c>
      <c r="C12" s="7">
        <v>1349</v>
      </c>
      <c r="D12" s="7">
        <v>1510</v>
      </c>
      <c r="E12" s="7">
        <v>1587</v>
      </c>
      <c r="F12" s="7">
        <v>1620</v>
      </c>
      <c r="G12" s="9">
        <v>200</v>
      </c>
      <c r="H12" s="7">
        <v>53</v>
      </c>
      <c r="I12" s="7">
        <v>600</v>
      </c>
      <c r="J12" s="7">
        <v>40</v>
      </c>
      <c r="K12" s="8">
        <v>18</v>
      </c>
      <c r="L12" s="7">
        <v>40</v>
      </c>
      <c r="M12" s="7">
        <v>1170</v>
      </c>
      <c r="N12" s="7">
        <v>105</v>
      </c>
      <c r="O12" s="7">
        <v>920</v>
      </c>
      <c r="P12" s="7">
        <v>295</v>
      </c>
      <c r="Q12" s="9">
        <v>12566</v>
      </c>
      <c r="R12" s="7">
        <v>97405</v>
      </c>
      <c r="S12" s="7">
        <v>98960</v>
      </c>
      <c r="T12" s="7">
        <v>50337</v>
      </c>
      <c r="U12" s="8">
        <v>8341</v>
      </c>
      <c r="V12" s="11">
        <v>1.272</v>
      </c>
      <c r="W12" s="11">
        <v>0.624</v>
      </c>
      <c r="X12" s="10">
        <f t="shared" si="0"/>
        <v>349.20580620799996</v>
      </c>
      <c r="Y12" s="10">
        <f t="shared" si="1"/>
        <v>364.05</v>
      </c>
      <c r="Z12" s="15"/>
    </row>
    <row r="13" spans="1:27" x14ac:dyDescent="0.25">
      <c r="A13" s="13" t="s">
        <v>33</v>
      </c>
      <c r="B13" s="7">
        <v>1245</v>
      </c>
      <c r="C13" s="7">
        <v>1350</v>
      </c>
      <c r="D13" s="7">
        <v>1510</v>
      </c>
      <c r="E13" s="7">
        <v>1587</v>
      </c>
      <c r="F13" s="7">
        <v>1616</v>
      </c>
      <c r="G13" s="9">
        <v>120</v>
      </c>
      <c r="H13" s="7">
        <v>51</v>
      </c>
      <c r="I13" s="7">
        <v>600</v>
      </c>
      <c r="J13" s="7">
        <v>39</v>
      </c>
      <c r="K13" s="8">
        <v>25</v>
      </c>
      <c r="L13" s="7">
        <v>80</v>
      </c>
      <c r="M13" s="7">
        <v>950</v>
      </c>
      <c r="N13" s="7">
        <v>133</v>
      </c>
      <c r="O13" s="7">
        <v>470</v>
      </c>
      <c r="P13" s="7">
        <v>210</v>
      </c>
      <c r="Q13" s="9">
        <v>15080</v>
      </c>
      <c r="R13" s="7">
        <v>76105</v>
      </c>
      <c r="S13" s="7">
        <v>125350</v>
      </c>
      <c r="T13" s="7">
        <v>26933</v>
      </c>
      <c r="U13" s="8">
        <v>8247</v>
      </c>
      <c r="V13" s="11">
        <v>2.0209999999999999</v>
      </c>
      <c r="W13" s="11">
        <v>0.68400000000000005</v>
      </c>
      <c r="X13" s="10">
        <f t="shared" si="0"/>
        <v>326.64974664199963</v>
      </c>
      <c r="Y13" s="10">
        <f t="shared" si="1"/>
        <v>368.35</v>
      </c>
      <c r="Z13" s="15"/>
    </row>
    <row r="14" spans="1:27" x14ac:dyDescent="0.25">
      <c r="A14" s="13" t="s">
        <v>34</v>
      </c>
      <c r="B14" s="7">
        <v>1245</v>
      </c>
      <c r="C14" s="7">
        <v>1350</v>
      </c>
      <c r="D14" s="7">
        <v>1520</v>
      </c>
      <c r="E14" s="7">
        <v>1587</v>
      </c>
      <c r="F14" s="7">
        <v>1615</v>
      </c>
      <c r="G14" s="9">
        <v>500</v>
      </c>
      <c r="H14" s="7">
        <v>50</v>
      </c>
      <c r="I14" s="7">
        <v>600</v>
      </c>
      <c r="J14" s="7">
        <v>34</v>
      </c>
      <c r="K14" s="8">
        <v>33</v>
      </c>
      <c r="L14" s="7">
        <v>56</v>
      </c>
      <c r="M14" s="7">
        <v>1420</v>
      </c>
      <c r="N14" s="7">
        <v>105</v>
      </c>
      <c r="O14" s="7">
        <v>840</v>
      </c>
      <c r="P14" s="7">
        <v>400</v>
      </c>
      <c r="Q14" s="9">
        <v>43982</v>
      </c>
      <c r="R14" s="7">
        <v>107925</v>
      </c>
      <c r="S14" s="7">
        <v>98960</v>
      </c>
      <c r="T14" s="7">
        <v>44862</v>
      </c>
      <c r="U14" s="8">
        <v>14038</v>
      </c>
      <c r="V14" s="11">
        <v>1.69</v>
      </c>
      <c r="W14" s="11">
        <v>0.70599999999999996</v>
      </c>
      <c r="X14" s="10">
        <f t="shared" si="0"/>
        <v>296.00880819999998</v>
      </c>
      <c r="Y14" s="10">
        <f t="shared" si="1"/>
        <v>370.5</v>
      </c>
      <c r="Z14" s="7"/>
      <c r="AA14" s="18"/>
    </row>
    <row r="15" spans="1:27" x14ac:dyDescent="0.25">
      <c r="A15" s="13" t="s">
        <v>35</v>
      </c>
      <c r="B15" s="7">
        <v>1245</v>
      </c>
      <c r="C15" s="7">
        <v>1352</v>
      </c>
      <c r="D15" s="7">
        <v>1520</v>
      </c>
      <c r="E15" s="7">
        <v>1586</v>
      </c>
      <c r="F15" s="7">
        <v>1619</v>
      </c>
      <c r="G15" s="9">
        <v>500</v>
      </c>
      <c r="H15" s="7">
        <v>50</v>
      </c>
      <c r="I15" s="7">
        <v>600</v>
      </c>
      <c r="J15" s="7">
        <v>34</v>
      </c>
      <c r="K15" s="8">
        <v>33</v>
      </c>
      <c r="L15" s="7">
        <v>56</v>
      </c>
      <c r="M15" s="7">
        <v>1700</v>
      </c>
      <c r="N15" s="7">
        <v>90</v>
      </c>
      <c r="O15" s="7">
        <v>1500</v>
      </c>
      <c r="P15" s="7">
        <v>430</v>
      </c>
      <c r="Q15" s="9">
        <v>43982</v>
      </c>
      <c r="R15" s="7">
        <v>129205</v>
      </c>
      <c r="S15" s="7">
        <v>84823</v>
      </c>
      <c r="T15" s="7">
        <v>77523</v>
      </c>
      <c r="U15" s="8">
        <v>15091</v>
      </c>
      <c r="V15" s="11">
        <v>1.133</v>
      </c>
      <c r="W15" s="11">
        <v>0.58199999999999996</v>
      </c>
      <c r="X15" s="10">
        <f t="shared" si="0"/>
        <v>376.37158641800005</v>
      </c>
      <c r="Y15" s="10">
        <f t="shared" si="1"/>
        <v>370.5</v>
      </c>
      <c r="Z15" s="7"/>
      <c r="AA15" s="18"/>
    </row>
    <row r="16" spans="1:27" x14ac:dyDescent="0.25">
      <c r="A16" s="13" t="s">
        <v>36</v>
      </c>
      <c r="B16" s="7">
        <v>1245</v>
      </c>
      <c r="C16" s="7">
        <v>1351</v>
      </c>
      <c r="D16" s="7">
        <v>1520</v>
      </c>
      <c r="E16" s="7">
        <v>1588</v>
      </c>
      <c r="F16" s="7">
        <v>1620</v>
      </c>
      <c r="G16" s="9">
        <v>700</v>
      </c>
      <c r="H16" s="7">
        <v>47</v>
      </c>
      <c r="I16" s="7">
        <v>600</v>
      </c>
      <c r="J16" s="7">
        <v>39</v>
      </c>
      <c r="K16" s="8">
        <v>30</v>
      </c>
      <c r="L16" s="7">
        <v>45</v>
      </c>
      <c r="M16" s="7">
        <v>1800</v>
      </c>
      <c r="N16" s="7">
        <v>70</v>
      </c>
      <c r="O16" s="7">
        <v>1160</v>
      </c>
      <c r="P16" s="7">
        <v>400</v>
      </c>
      <c r="Q16" s="9">
        <v>49480</v>
      </c>
      <c r="R16" s="7">
        <v>132889</v>
      </c>
      <c r="S16" s="7">
        <v>65973</v>
      </c>
      <c r="T16" s="7">
        <v>66473</v>
      </c>
      <c r="U16" s="8">
        <v>12762</v>
      </c>
      <c r="V16" s="11">
        <v>1.552</v>
      </c>
      <c r="W16" s="11">
        <v>0.66700000000000004</v>
      </c>
      <c r="X16" s="10">
        <f t="shared" si="0"/>
        <v>329.41472684799993</v>
      </c>
      <c r="Y16" s="10">
        <f t="shared" si="1"/>
        <v>376.95</v>
      </c>
      <c r="Z16" s="7"/>
      <c r="AA16" s="18"/>
    </row>
    <row r="17" spans="1:27" x14ac:dyDescent="0.25">
      <c r="A17" s="13" t="s">
        <v>37</v>
      </c>
      <c r="B17" s="7">
        <v>1245</v>
      </c>
      <c r="C17" s="7">
        <v>1351</v>
      </c>
      <c r="D17" s="7">
        <v>1520</v>
      </c>
      <c r="E17" s="7">
        <v>1588</v>
      </c>
      <c r="F17" s="7">
        <v>1620</v>
      </c>
      <c r="G17" s="9">
        <v>700</v>
      </c>
      <c r="H17" s="7">
        <v>47</v>
      </c>
      <c r="I17" s="7">
        <v>600</v>
      </c>
      <c r="J17" s="7">
        <v>39</v>
      </c>
      <c r="K17" s="8">
        <v>32</v>
      </c>
      <c r="L17" s="7">
        <v>135</v>
      </c>
      <c r="M17" s="7">
        <v>3890</v>
      </c>
      <c r="N17" s="7">
        <v>85</v>
      </c>
      <c r="O17" s="7">
        <v>2500</v>
      </c>
      <c r="P17" s="7">
        <v>900</v>
      </c>
      <c r="Q17" s="9">
        <v>148440</v>
      </c>
      <c r="R17" s="7">
        <v>277913</v>
      </c>
      <c r="S17" s="7">
        <v>80111</v>
      </c>
      <c r="T17" s="7">
        <v>148206</v>
      </c>
      <c r="U17" s="8">
        <v>30628</v>
      </c>
      <c r="V17" s="11">
        <v>1.556</v>
      </c>
      <c r="W17" s="11">
        <v>0.60799999999999998</v>
      </c>
      <c r="X17" s="10">
        <f t="shared" si="0"/>
        <v>392.64883523200001</v>
      </c>
      <c r="Y17" s="10">
        <f t="shared" si="1"/>
        <v>376.95</v>
      </c>
      <c r="Z17" s="7"/>
      <c r="AA17" s="18"/>
    </row>
    <row r="18" spans="1:27" x14ac:dyDescent="0.25">
      <c r="A18" s="13" t="s">
        <v>38</v>
      </c>
      <c r="B18" s="7">
        <v>1245</v>
      </c>
      <c r="C18" s="7">
        <v>1350</v>
      </c>
      <c r="D18" s="7" t="s">
        <v>11</v>
      </c>
      <c r="E18" s="7">
        <v>1595</v>
      </c>
      <c r="F18" s="7">
        <v>1620</v>
      </c>
      <c r="G18" s="9">
        <v>200</v>
      </c>
      <c r="H18" s="7">
        <v>45</v>
      </c>
      <c r="I18" s="7" t="s">
        <v>11</v>
      </c>
      <c r="J18" s="7">
        <v>55</v>
      </c>
      <c r="K18" s="8">
        <v>5</v>
      </c>
      <c r="L18" s="7">
        <v>10</v>
      </c>
      <c r="M18" s="7">
        <v>395</v>
      </c>
      <c r="N18" s="7" t="s">
        <v>11</v>
      </c>
      <c r="O18" s="7">
        <v>220</v>
      </c>
      <c r="P18" s="7">
        <v>70</v>
      </c>
      <c r="Q18" s="9">
        <v>2127</v>
      </c>
      <c r="R18" s="7">
        <v>27921</v>
      </c>
      <c r="S18" s="7" t="s">
        <v>11</v>
      </c>
      <c r="T18" s="7">
        <v>19007</v>
      </c>
      <c r="U18" s="8">
        <v>372</v>
      </c>
      <c r="V18" s="11">
        <v>1.7949999999999999</v>
      </c>
      <c r="W18" s="11">
        <v>0.59</v>
      </c>
      <c r="X18" s="10">
        <f t="shared" si="0"/>
        <v>423.96784804999993</v>
      </c>
      <c r="Y18" s="10">
        <f t="shared" si="1"/>
        <v>381.25</v>
      </c>
      <c r="Z18" s="15"/>
      <c r="AA18" s="18"/>
    </row>
    <row r="19" spans="1:27" x14ac:dyDescent="0.25">
      <c r="A19" s="13" t="s">
        <v>39</v>
      </c>
      <c r="B19" s="7" t="s">
        <v>11</v>
      </c>
      <c r="C19" s="7">
        <v>1351</v>
      </c>
      <c r="D19" s="7">
        <v>1510</v>
      </c>
      <c r="E19" s="7">
        <v>1585</v>
      </c>
      <c r="F19" s="7">
        <v>1620</v>
      </c>
      <c r="G19" s="9" t="s">
        <v>11</v>
      </c>
      <c r="H19" s="7">
        <v>40</v>
      </c>
      <c r="I19" s="7">
        <v>600</v>
      </c>
      <c r="J19" s="7">
        <v>35</v>
      </c>
      <c r="K19" s="8">
        <v>23</v>
      </c>
      <c r="L19" s="7" t="s">
        <v>11</v>
      </c>
      <c r="M19" s="7">
        <v>1190</v>
      </c>
      <c r="N19" s="7">
        <v>20</v>
      </c>
      <c r="O19" s="7">
        <v>750</v>
      </c>
      <c r="P19" s="7">
        <v>280</v>
      </c>
      <c r="Q19" s="9" t="s">
        <v>11</v>
      </c>
      <c r="R19" s="7">
        <v>72355</v>
      </c>
      <c r="S19" s="7">
        <v>18850</v>
      </c>
      <c r="T19" s="7">
        <v>38570</v>
      </c>
      <c r="U19" s="8">
        <v>10116</v>
      </c>
      <c r="V19" s="11">
        <v>1.587</v>
      </c>
      <c r="W19" s="11">
        <v>0.59799999999999998</v>
      </c>
      <c r="X19" s="10">
        <f t="shared" si="0"/>
        <v>405.40993297799992</v>
      </c>
      <c r="Y19" s="10">
        <f t="shared" si="1"/>
        <v>392</v>
      </c>
      <c r="Z19" s="7"/>
      <c r="AA19" s="18"/>
    </row>
    <row r="20" spans="1:27" x14ac:dyDescent="0.25">
      <c r="A20" s="13"/>
      <c r="B20" s="7"/>
      <c r="C20" s="7"/>
      <c r="D20" s="7"/>
      <c r="E20" s="7"/>
      <c r="F20" s="27" t="s">
        <v>6</v>
      </c>
      <c r="G20" s="7"/>
      <c r="H20" s="30">
        <f>AVERAGE(H3:H19)</f>
        <v>56.117647058823529</v>
      </c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28" t="s">
        <v>6</v>
      </c>
      <c r="V20" s="11">
        <f>AVERAGE(V3:V19)</f>
        <v>1.6085882352941177</v>
      </c>
      <c r="W20" s="11">
        <f>AVERAGE(W3:W19)</f>
        <v>0.64788235294117658</v>
      </c>
      <c r="X20" s="10">
        <f>AVERAGE(X3:X19)</f>
        <v>350.2147569995293</v>
      </c>
      <c r="Y20" s="31">
        <f>AVERAGE(Y3:Y19)</f>
        <v>357.34705882352938</v>
      </c>
      <c r="Z20" s="7"/>
      <c r="AA20" s="18"/>
    </row>
    <row r="21" spans="1:27" x14ac:dyDescent="0.25">
      <c r="A21" s="12"/>
      <c r="B21" s="7"/>
      <c r="C21" s="7"/>
      <c r="D21" s="7"/>
      <c r="E21" s="7"/>
      <c r="F21" s="28" t="s">
        <v>9</v>
      </c>
      <c r="G21" s="7"/>
      <c r="H21" s="30">
        <f>_xlfn.STDEV.P(H3:H19)</f>
        <v>12.796517692399878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28" t="s">
        <v>9</v>
      </c>
      <c r="V21" s="11">
        <f>_xlfn.STDEV.P(V3:V19)</f>
        <v>0.20337767209959531</v>
      </c>
      <c r="W21" s="11">
        <f>_xlfn.STDEV.P(W3:W19)</f>
        <v>5.0330533771834642E-2</v>
      </c>
      <c r="X21" s="10">
        <f>_xlfn.STDEV.P(X3:X19)</f>
        <v>48.877571460234037</v>
      </c>
      <c r="Y21" s="31">
        <f>_xlfn.STDEV.P(Y3:Y19)</f>
        <v>27.512513038659733</v>
      </c>
      <c r="Z21" s="7"/>
      <c r="AA21" s="18"/>
    </row>
    <row r="22" spans="1:27" x14ac:dyDescent="0.25">
      <c r="A22" s="12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28" t="s">
        <v>7</v>
      </c>
      <c r="V22" s="11">
        <f>V21/(SQRT(X24))</f>
        <v>4.9326330821109723E-2</v>
      </c>
      <c r="W22" s="11">
        <f>W21/(SQRT(X24))</f>
        <v>1.220694746676418E-2</v>
      </c>
      <c r="X22" s="10">
        <f>X21/(SQRT(X24))</f>
        <v>11.854552344365892</v>
      </c>
      <c r="Y22" s="31">
        <f>Y21/(SQRT(Y24))</f>
        <v>6.6727645461515985</v>
      </c>
      <c r="Z22" s="7"/>
      <c r="AA22" s="18"/>
    </row>
    <row r="23" spans="1:27" x14ac:dyDescent="0.25">
      <c r="A23" s="12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8"/>
      <c r="V23" s="11"/>
      <c r="W23" s="29" t="s">
        <v>8</v>
      </c>
      <c r="X23" s="10">
        <f>2*(SQRT(X21^2+50^2))/SQRT(X24)</f>
        <v>33.916912289577461</v>
      </c>
      <c r="Y23" s="31">
        <f>2*(SQRT(Y21^2+30^2))/SQRT(Y24)</f>
        <v>19.745071603715797</v>
      </c>
      <c r="Z23" s="7"/>
      <c r="AA23" s="18"/>
    </row>
    <row r="24" spans="1:27" x14ac:dyDescent="0.25">
      <c r="A24" s="12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11"/>
      <c r="W24" s="29" t="s">
        <v>10</v>
      </c>
      <c r="X24" s="10">
        <v>17</v>
      </c>
      <c r="Y24" s="31">
        <v>17</v>
      </c>
      <c r="Z24" s="7"/>
      <c r="AA24" s="18"/>
    </row>
    <row r="25" spans="1:27" x14ac:dyDescent="0.25">
      <c r="A25" s="14"/>
      <c r="F25" s="1"/>
      <c r="K25" s="1"/>
      <c r="P25" s="1"/>
      <c r="U25" s="1"/>
      <c r="W25" s="4"/>
      <c r="X25" s="1"/>
    </row>
    <row r="26" spans="1:27" x14ac:dyDescent="0.25">
      <c r="A26" s="13" t="s">
        <v>69</v>
      </c>
      <c r="B26" s="7" t="s">
        <v>11</v>
      </c>
      <c r="C26" s="7">
        <v>1341</v>
      </c>
      <c r="D26" s="7" t="s">
        <v>11</v>
      </c>
      <c r="E26" s="7">
        <v>1591</v>
      </c>
      <c r="F26" s="7">
        <v>1622</v>
      </c>
      <c r="G26" s="9" t="s">
        <v>11</v>
      </c>
      <c r="H26" s="7">
        <v>65</v>
      </c>
      <c r="I26" s="7" t="s">
        <v>11</v>
      </c>
      <c r="J26" s="7">
        <v>47</v>
      </c>
      <c r="K26" s="7">
        <v>25</v>
      </c>
      <c r="L26" s="9" t="s">
        <v>11</v>
      </c>
      <c r="M26" s="7">
        <v>255</v>
      </c>
      <c r="N26" s="7" t="s">
        <v>84</v>
      </c>
      <c r="O26" s="7">
        <v>160</v>
      </c>
      <c r="P26" s="7">
        <v>45</v>
      </c>
      <c r="Q26" s="9" t="s">
        <v>11</v>
      </c>
      <c r="R26" s="7">
        <v>26036</v>
      </c>
      <c r="S26" s="7" t="s">
        <v>11</v>
      </c>
      <c r="T26" s="7">
        <v>11049</v>
      </c>
      <c r="U26" s="8">
        <v>1196</v>
      </c>
      <c r="V26" s="11">
        <v>1.5940000000000001</v>
      </c>
      <c r="W26" s="11">
        <v>0.68</v>
      </c>
      <c r="X26" s="10">
        <f t="shared" ref="X26:X40" si="2">737.3+320.9*(V26)-1067*(W26)-80.638*(V26^2)</f>
        <v>318.36666663199981</v>
      </c>
      <c r="Y26" s="10">
        <f t="shared" ref="Y26:Y40" si="3">-2.15*(H26)+478</f>
        <v>338.25</v>
      </c>
      <c r="Z26"/>
    </row>
    <row r="27" spans="1:27" x14ac:dyDescent="0.25">
      <c r="A27" s="13" t="s">
        <v>76</v>
      </c>
      <c r="B27" s="7" t="s">
        <v>11</v>
      </c>
      <c r="C27" s="7">
        <v>1343</v>
      </c>
      <c r="D27" s="7" t="s">
        <v>11</v>
      </c>
      <c r="E27" s="7">
        <v>1591</v>
      </c>
      <c r="F27" s="7">
        <v>1623</v>
      </c>
      <c r="G27" s="9" t="s">
        <v>11</v>
      </c>
      <c r="H27" s="7">
        <v>61</v>
      </c>
      <c r="I27" s="7" t="s">
        <v>11</v>
      </c>
      <c r="J27" s="7">
        <v>43</v>
      </c>
      <c r="K27" s="7">
        <v>27</v>
      </c>
      <c r="L27" s="9" t="s">
        <v>11</v>
      </c>
      <c r="M27" s="7">
        <v>270</v>
      </c>
      <c r="N27" s="7" t="s">
        <v>84</v>
      </c>
      <c r="O27" s="7">
        <v>175</v>
      </c>
      <c r="P27" s="7">
        <v>62</v>
      </c>
      <c r="Q27" s="9" t="s">
        <v>11</v>
      </c>
      <c r="R27" s="7">
        <v>25871</v>
      </c>
      <c r="S27" s="7" t="s">
        <v>11</v>
      </c>
      <c r="T27" s="7">
        <v>11820</v>
      </c>
      <c r="U27" s="8">
        <v>1780</v>
      </c>
      <c r="V27" s="11">
        <v>1.5429999999999999</v>
      </c>
      <c r="W27" s="11">
        <v>0.65500000000000003</v>
      </c>
      <c r="X27" s="10">
        <f t="shared" si="2"/>
        <v>341.57679833799989</v>
      </c>
      <c r="Y27" s="10">
        <f t="shared" si="3"/>
        <v>346.85</v>
      </c>
      <c r="Z27"/>
    </row>
    <row r="28" spans="1:27" x14ac:dyDescent="0.25">
      <c r="A28" s="13" t="s">
        <v>70</v>
      </c>
      <c r="B28" s="7" t="s">
        <v>11</v>
      </c>
      <c r="C28" s="7">
        <v>1335</v>
      </c>
      <c r="D28" s="7" t="s">
        <v>11</v>
      </c>
      <c r="E28" s="7">
        <v>1590</v>
      </c>
      <c r="F28" s="7">
        <v>1622</v>
      </c>
      <c r="G28" s="9" t="s">
        <v>11</v>
      </c>
      <c r="H28" s="7">
        <v>60</v>
      </c>
      <c r="I28" s="7" t="s">
        <v>11</v>
      </c>
      <c r="J28" s="7">
        <v>40</v>
      </c>
      <c r="K28" s="7">
        <v>21</v>
      </c>
      <c r="L28" s="9" t="s">
        <v>11</v>
      </c>
      <c r="M28" s="7">
        <v>255</v>
      </c>
      <c r="N28" s="7" t="s">
        <v>84</v>
      </c>
      <c r="O28" s="7">
        <v>165</v>
      </c>
      <c r="P28" s="7">
        <v>60</v>
      </c>
      <c r="Q28" s="9" t="s">
        <v>11</v>
      </c>
      <c r="R28" s="7">
        <v>23257</v>
      </c>
      <c r="S28" s="7" t="s">
        <v>11</v>
      </c>
      <c r="T28" s="7">
        <v>9698</v>
      </c>
      <c r="U28" s="8">
        <v>1340</v>
      </c>
      <c r="V28" s="11">
        <v>1.5449999999999999</v>
      </c>
      <c r="W28" s="11">
        <v>0.67800000000000005</v>
      </c>
      <c r="X28" s="10">
        <f t="shared" si="2"/>
        <v>317.17957804999975</v>
      </c>
      <c r="Y28" s="10">
        <f t="shared" si="3"/>
        <v>349</v>
      </c>
      <c r="Z28"/>
    </row>
    <row r="29" spans="1:27" x14ac:dyDescent="0.25">
      <c r="A29" s="13" t="s">
        <v>75</v>
      </c>
      <c r="B29" s="7" t="s">
        <v>11</v>
      </c>
      <c r="C29" s="7">
        <v>1340</v>
      </c>
      <c r="D29" s="7">
        <v>1510</v>
      </c>
      <c r="E29" s="7">
        <v>1588</v>
      </c>
      <c r="F29" s="7">
        <v>1621</v>
      </c>
      <c r="G29" s="9" t="s">
        <v>11</v>
      </c>
      <c r="H29" s="7">
        <v>59</v>
      </c>
      <c r="I29" s="7">
        <v>100</v>
      </c>
      <c r="J29" s="7">
        <v>36</v>
      </c>
      <c r="K29" s="7">
        <v>23</v>
      </c>
      <c r="L29" s="9" t="s">
        <v>11</v>
      </c>
      <c r="M29" s="7">
        <v>460</v>
      </c>
      <c r="N29" s="7">
        <v>10</v>
      </c>
      <c r="O29" s="7">
        <v>330</v>
      </c>
      <c r="P29" s="7">
        <v>110</v>
      </c>
      <c r="Q29" s="9" t="s">
        <v>11</v>
      </c>
      <c r="R29" s="7">
        <v>42631</v>
      </c>
      <c r="S29" s="7">
        <v>1571</v>
      </c>
      <c r="T29" s="7">
        <v>18661</v>
      </c>
      <c r="U29" s="7">
        <v>2691</v>
      </c>
      <c r="V29" s="17">
        <v>1.3939999999999999</v>
      </c>
      <c r="W29" s="11">
        <v>0.66600000000000004</v>
      </c>
      <c r="X29" s="10">
        <f t="shared" si="2"/>
        <v>317.31393543199977</v>
      </c>
      <c r="Y29" s="10">
        <f t="shared" si="3"/>
        <v>351.15</v>
      </c>
      <c r="Z29"/>
    </row>
    <row r="30" spans="1:27" x14ac:dyDescent="0.25">
      <c r="A30" s="13" t="s">
        <v>71</v>
      </c>
      <c r="B30" s="7" t="s">
        <v>11</v>
      </c>
      <c r="C30" s="7">
        <v>1338</v>
      </c>
      <c r="D30" s="7" t="s">
        <v>11</v>
      </c>
      <c r="E30" s="7">
        <v>1590</v>
      </c>
      <c r="F30" s="7">
        <v>1624</v>
      </c>
      <c r="G30" s="9" t="s">
        <v>11</v>
      </c>
      <c r="H30" s="7">
        <v>58</v>
      </c>
      <c r="I30" s="7" t="s">
        <v>11</v>
      </c>
      <c r="J30" s="7">
        <v>45</v>
      </c>
      <c r="K30" s="7">
        <v>20</v>
      </c>
      <c r="L30" s="9" t="s">
        <v>11</v>
      </c>
      <c r="M30" s="7">
        <v>345</v>
      </c>
      <c r="N30" s="7" t="s">
        <v>11</v>
      </c>
      <c r="O30" s="7">
        <v>220</v>
      </c>
      <c r="P30" s="7">
        <v>70</v>
      </c>
      <c r="Q30" s="9" t="s">
        <v>11</v>
      </c>
      <c r="R30" s="7">
        <v>30416</v>
      </c>
      <c r="S30" s="7" t="s">
        <v>11</v>
      </c>
      <c r="T30" s="7">
        <v>14546</v>
      </c>
      <c r="U30" s="8">
        <v>1489</v>
      </c>
      <c r="V30" s="11">
        <v>1.5680000000000001</v>
      </c>
      <c r="W30" s="11">
        <v>0.65500000000000003</v>
      </c>
      <c r="X30" s="10">
        <f t="shared" si="2"/>
        <v>343.32767788799993</v>
      </c>
      <c r="Y30" s="10">
        <f t="shared" si="3"/>
        <v>353.3</v>
      </c>
      <c r="Z30"/>
    </row>
    <row r="31" spans="1:27" x14ac:dyDescent="0.25">
      <c r="A31" s="13" t="s">
        <v>74</v>
      </c>
      <c r="B31" s="7" t="s">
        <v>11</v>
      </c>
      <c r="C31" s="7">
        <v>1338</v>
      </c>
      <c r="D31" s="7" t="s">
        <v>11</v>
      </c>
      <c r="E31" s="7">
        <v>1590</v>
      </c>
      <c r="F31" s="7">
        <v>1622</v>
      </c>
      <c r="G31" s="9" t="s">
        <v>11</v>
      </c>
      <c r="H31" s="7">
        <v>57</v>
      </c>
      <c r="I31" s="7" t="s">
        <v>11</v>
      </c>
      <c r="J31" s="7">
        <v>45</v>
      </c>
      <c r="K31" s="7">
        <v>27</v>
      </c>
      <c r="L31" s="9" t="s">
        <v>11</v>
      </c>
      <c r="M31" s="7">
        <v>415</v>
      </c>
      <c r="N31" s="7" t="s">
        <v>11</v>
      </c>
      <c r="O31" s="7">
        <v>240</v>
      </c>
      <c r="P31" s="7">
        <v>85</v>
      </c>
      <c r="Q31" s="9" t="s">
        <v>11</v>
      </c>
      <c r="R31" s="7">
        <v>37157</v>
      </c>
      <c r="S31" s="7" t="s">
        <v>11</v>
      </c>
      <c r="T31" s="7">
        <v>15869</v>
      </c>
      <c r="U31" s="8">
        <v>2441</v>
      </c>
      <c r="V31" s="11">
        <v>1.7290000000000001</v>
      </c>
      <c r="W31" s="11">
        <v>0.67</v>
      </c>
      <c r="X31" s="10">
        <f t="shared" si="2"/>
        <v>336.18355664199993</v>
      </c>
      <c r="Y31" s="10">
        <f t="shared" si="3"/>
        <v>355.45</v>
      </c>
      <c r="Z31"/>
    </row>
    <row r="32" spans="1:27" x14ac:dyDescent="0.25">
      <c r="A32" s="13" t="s">
        <v>80</v>
      </c>
      <c r="B32" s="7" t="s">
        <v>11</v>
      </c>
      <c r="C32" s="7">
        <v>1345</v>
      </c>
      <c r="D32" s="7">
        <v>1500</v>
      </c>
      <c r="E32" s="7">
        <v>1592</v>
      </c>
      <c r="F32" s="7">
        <v>1622</v>
      </c>
      <c r="G32" s="9" t="s">
        <v>11</v>
      </c>
      <c r="H32" s="7">
        <v>57</v>
      </c>
      <c r="I32" s="7">
        <v>100</v>
      </c>
      <c r="J32" s="7">
        <v>46</v>
      </c>
      <c r="K32" s="7">
        <v>20</v>
      </c>
      <c r="L32" s="9" t="s">
        <v>11</v>
      </c>
      <c r="M32" s="7">
        <v>320</v>
      </c>
      <c r="N32" s="7">
        <v>5</v>
      </c>
      <c r="O32" s="7">
        <v>200</v>
      </c>
      <c r="P32" s="7">
        <v>50</v>
      </c>
      <c r="Q32" s="9" t="s">
        <v>11</v>
      </c>
      <c r="R32" s="7">
        <v>26801</v>
      </c>
      <c r="S32" s="7">
        <v>785</v>
      </c>
      <c r="T32" s="7">
        <v>13518</v>
      </c>
      <c r="U32" s="8">
        <v>1063</v>
      </c>
      <c r="V32" s="11">
        <v>1.6</v>
      </c>
      <c r="W32" s="11">
        <v>0.64800000000000002</v>
      </c>
      <c r="X32" s="10">
        <f t="shared" si="2"/>
        <v>352.89071999999965</v>
      </c>
      <c r="Y32" s="10">
        <f t="shared" si="3"/>
        <v>355.45</v>
      </c>
      <c r="Z32"/>
    </row>
    <row r="33" spans="1:26" x14ac:dyDescent="0.25">
      <c r="A33" s="13" t="s">
        <v>79</v>
      </c>
      <c r="B33" s="7" t="s">
        <v>11</v>
      </c>
      <c r="C33" s="7">
        <v>1344</v>
      </c>
      <c r="D33" s="7" t="s">
        <v>11</v>
      </c>
      <c r="E33" s="7">
        <v>1590</v>
      </c>
      <c r="F33" s="7">
        <v>1621</v>
      </c>
      <c r="G33" s="9" t="s">
        <v>11</v>
      </c>
      <c r="H33" s="7">
        <v>54</v>
      </c>
      <c r="I33" s="7" t="s">
        <v>11</v>
      </c>
      <c r="J33" s="7">
        <v>43</v>
      </c>
      <c r="K33" s="7">
        <v>22</v>
      </c>
      <c r="L33" s="9" t="s">
        <v>11</v>
      </c>
      <c r="M33" s="7">
        <v>970</v>
      </c>
      <c r="N33" s="7" t="s">
        <v>11</v>
      </c>
      <c r="O33" s="7">
        <v>650</v>
      </c>
      <c r="P33" s="7">
        <v>210</v>
      </c>
      <c r="Q33" s="9" t="s">
        <v>11</v>
      </c>
      <c r="R33" s="7">
        <v>76964</v>
      </c>
      <c r="S33" s="7" t="s">
        <v>11</v>
      </c>
      <c r="T33" s="7">
        <v>41068</v>
      </c>
      <c r="U33" s="8">
        <v>4913</v>
      </c>
      <c r="V33" s="11">
        <v>1.492</v>
      </c>
      <c r="W33" s="11">
        <v>0.626</v>
      </c>
      <c r="X33" s="10">
        <f t="shared" si="2"/>
        <v>368.63545116799992</v>
      </c>
      <c r="Y33" s="10">
        <f t="shared" si="3"/>
        <v>361.9</v>
      </c>
      <c r="Z33"/>
    </row>
    <row r="34" spans="1:26" x14ac:dyDescent="0.25">
      <c r="A34" s="13" t="s">
        <v>72</v>
      </c>
      <c r="B34" s="7" t="s">
        <v>11</v>
      </c>
      <c r="C34" s="7">
        <v>1341</v>
      </c>
      <c r="D34" s="7" t="s">
        <v>11</v>
      </c>
      <c r="E34" s="7">
        <v>1589</v>
      </c>
      <c r="F34" s="7">
        <v>1621</v>
      </c>
      <c r="G34" s="9" t="s">
        <v>11</v>
      </c>
      <c r="H34" s="7">
        <v>53</v>
      </c>
      <c r="I34" s="7" t="s">
        <v>11</v>
      </c>
      <c r="J34" s="7">
        <v>40</v>
      </c>
      <c r="K34" s="7">
        <v>23</v>
      </c>
      <c r="L34" s="9" t="s">
        <v>11</v>
      </c>
      <c r="M34" s="7">
        <v>540</v>
      </c>
      <c r="N34" s="7" t="s">
        <v>11</v>
      </c>
      <c r="O34" s="7">
        <v>310</v>
      </c>
      <c r="P34" s="7">
        <v>145</v>
      </c>
      <c r="Q34" s="9" t="s">
        <v>11</v>
      </c>
      <c r="R34" s="7">
        <v>44956</v>
      </c>
      <c r="S34" s="7" t="s">
        <v>11</v>
      </c>
      <c r="T34" s="7">
        <v>18220</v>
      </c>
      <c r="U34" s="8">
        <v>3547</v>
      </c>
      <c r="V34" s="11">
        <v>1.742</v>
      </c>
      <c r="W34" s="11">
        <v>0.67400000000000004</v>
      </c>
      <c r="X34" s="10">
        <f t="shared" si="2"/>
        <v>332.44862816800003</v>
      </c>
      <c r="Y34" s="10">
        <f t="shared" si="3"/>
        <v>364.05</v>
      </c>
      <c r="Z34"/>
    </row>
    <row r="35" spans="1:26" x14ac:dyDescent="0.25">
      <c r="A35" s="13" t="s">
        <v>81</v>
      </c>
      <c r="B35" s="7" t="s">
        <v>11</v>
      </c>
      <c r="C35" s="7">
        <v>1347</v>
      </c>
      <c r="D35" s="7" t="s">
        <v>11</v>
      </c>
      <c r="E35" s="7">
        <v>1592</v>
      </c>
      <c r="F35" s="7">
        <v>1622</v>
      </c>
      <c r="G35" s="9" t="s">
        <v>11</v>
      </c>
      <c r="H35" s="7">
        <v>53</v>
      </c>
      <c r="I35" s="7" t="s">
        <v>11</v>
      </c>
      <c r="J35" s="7">
        <v>46</v>
      </c>
      <c r="K35" s="7">
        <v>23</v>
      </c>
      <c r="L35" s="9" t="s">
        <v>11</v>
      </c>
      <c r="M35" s="7">
        <v>500</v>
      </c>
      <c r="N35" s="7" t="s">
        <v>11</v>
      </c>
      <c r="O35" s="7">
        <v>290</v>
      </c>
      <c r="P35" s="7">
        <v>80</v>
      </c>
      <c r="Q35" s="9" t="s">
        <v>11</v>
      </c>
      <c r="R35" s="7">
        <v>38937</v>
      </c>
      <c r="S35" s="7" t="s">
        <v>11</v>
      </c>
      <c r="T35" s="7">
        <v>19601</v>
      </c>
      <c r="U35" s="8">
        <v>1957</v>
      </c>
      <c r="V35" s="11">
        <v>1.724</v>
      </c>
      <c r="W35" s="11">
        <v>0.64400000000000002</v>
      </c>
      <c r="X35" s="10">
        <f t="shared" si="2"/>
        <v>363.71327171199982</v>
      </c>
      <c r="Y35" s="10">
        <f t="shared" si="3"/>
        <v>364.05</v>
      </c>
      <c r="Z35"/>
    </row>
    <row r="36" spans="1:26" x14ac:dyDescent="0.25">
      <c r="A36" s="13" t="s">
        <v>77</v>
      </c>
      <c r="B36" s="7" t="s">
        <v>11</v>
      </c>
      <c r="C36" s="7">
        <v>1344</v>
      </c>
      <c r="D36" s="7" t="s">
        <v>11</v>
      </c>
      <c r="E36" s="7">
        <v>1592</v>
      </c>
      <c r="F36" s="7">
        <v>1621</v>
      </c>
      <c r="G36" s="9" t="s">
        <v>11</v>
      </c>
      <c r="H36" s="7">
        <v>51</v>
      </c>
      <c r="I36" s="7" t="s">
        <v>11</v>
      </c>
      <c r="J36" s="7">
        <v>43</v>
      </c>
      <c r="K36" s="7">
        <v>22</v>
      </c>
      <c r="L36" s="9" t="s">
        <v>11</v>
      </c>
      <c r="M36" s="7">
        <v>560</v>
      </c>
      <c r="N36" s="7" t="s">
        <v>11</v>
      </c>
      <c r="O36" s="7">
        <v>370</v>
      </c>
      <c r="P36" s="7">
        <v>140</v>
      </c>
      <c r="Q36" s="9" t="s">
        <v>11</v>
      </c>
      <c r="R36" s="7">
        <v>43413</v>
      </c>
      <c r="S36" s="7" t="s">
        <v>11</v>
      </c>
      <c r="T36" s="7">
        <v>23377</v>
      </c>
      <c r="U36" s="8">
        <v>3275</v>
      </c>
      <c r="V36" s="11">
        <v>1.514</v>
      </c>
      <c r="W36" s="11">
        <v>0.62</v>
      </c>
      <c r="X36" s="10">
        <f t="shared" si="2"/>
        <v>376.76449895199994</v>
      </c>
      <c r="Y36" s="10">
        <f t="shared" si="3"/>
        <v>368.35</v>
      </c>
      <c r="Z36"/>
    </row>
    <row r="37" spans="1:26" x14ac:dyDescent="0.25">
      <c r="A37" s="13" t="s">
        <v>78</v>
      </c>
      <c r="B37" s="7" t="s">
        <v>11</v>
      </c>
      <c r="C37" s="7">
        <v>1343</v>
      </c>
      <c r="D37" s="7" t="s">
        <v>11</v>
      </c>
      <c r="E37" s="7">
        <v>1591</v>
      </c>
      <c r="F37" s="7">
        <v>1624</v>
      </c>
      <c r="G37" s="9" t="s">
        <v>11</v>
      </c>
      <c r="H37" s="7">
        <v>51</v>
      </c>
      <c r="I37" s="7" t="s">
        <v>11</v>
      </c>
      <c r="J37" s="7">
        <v>43</v>
      </c>
      <c r="K37" s="7">
        <v>25</v>
      </c>
      <c r="L37" s="9" t="s">
        <v>11</v>
      </c>
      <c r="M37" s="7">
        <v>450</v>
      </c>
      <c r="N37" s="7" t="s">
        <v>11</v>
      </c>
      <c r="O37" s="7">
        <v>302</v>
      </c>
      <c r="P37" s="7">
        <v>90</v>
      </c>
      <c r="Q37" s="9" t="s">
        <v>11</v>
      </c>
      <c r="R37" s="7">
        <v>34885</v>
      </c>
      <c r="S37" s="7" t="s">
        <v>11</v>
      </c>
      <c r="T37" s="7">
        <v>19081</v>
      </c>
      <c r="U37" s="8">
        <v>2393</v>
      </c>
      <c r="V37" s="11">
        <v>1.49</v>
      </c>
      <c r="W37" s="11">
        <v>0.61899999999999999</v>
      </c>
      <c r="X37" s="10">
        <f t="shared" si="2"/>
        <v>375.94357619999982</v>
      </c>
      <c r="Y37" s="10">
        <f t="shared" si="3"/>
        <v>368.35</v>
      </c>
      <c r="Z37"/>
    </row>
    <row r="38" spans="1:26" x14ac:dyDescent="0.25">
      <c r="A38" s="13" t="s">
        <v>83</v>
      </c>
      <c r="B38" s="7" t="s">
        <v>11</v>
      </c>
      <c r="C38" s="7">
        <v>1346</v>
      </c>
      <c r="D38" s="7" t="s">
        <v>11</v>
      </c>
      <c r="E38" s="7">
        <v>1590</v>
      </c>
      <c r="F38" s="7">
        <v>1621</v>
      </c>
      <c r="G38" s="9" t="s">
        <v>11</v>
      </c>
      <c r="H38" s="7">
        <v>51</v>
      </c>
      <c r="I38" s="7" t="s">
        <v>11</v>
      </c>
      <c r="J38" s="7">
        <v>43</v>
      </c>
      <c r="K38" s="7">
        <v>25</v>
      </c>
      <c r="L38" s="9" t="s">
        <v>11</v>
      </c>
      <c r="M38" s="7">
        <v>790</v>
      </c>
      <c r="N38" s="7" t="s">
        <v>11</v>
      </c>
      <c r="O38" s="7">
        <v>510</v>
      </c>
      <c r="P38" s="7">
        <v>180</v>
      </c>
      <c r="Q38" s="9" t="s">
        <v>11</v>
      </c>
      <c r="R38" s="7">
        <v>63287</v>
      </c>
      <c r="S38" s="7" t="s">
        <v>11</v>
      </c>
      <c r="T38" s="7">
        <v>34448</v>
      </c>
      <c r="U38" s="8">
        <v>4786</v>
      </c>
      <c r="V38" s="11">
        <v>1.5489999999999999</v>
      </c>
      <c r="W38" s="11">
        <v>0.61699999999999999</v>
      </c>
      <c r="X38" s="10">
        <f t="shared" si="2"/>
        <v>382.55220216200007</v>
      </c>
      <c r="Y38" s="10">
        <f t="shared" si="3"/>
        <v>368.35</v>
      </c>
      <c r="Z38"/>
    </row>
    <row r="39" spans="1:26" x14ac:dyDescent="0.25">
      <c r="A39" s="13" t="s">
        <v>73</v>
      </c>
      <c r="B39" s="7" t="s">
        <v>11</v>
      </c>
      <c r="C39" s="7">
        <v>1342</v>
      </c>
      <c r="D39" s="7" t="s">
        <v>11</v>
      </c>
      <c r="E39" s="7">
        <v>1590</v>
      </c>
      <c r="F39" s="7">
        <v>1623</v>
      </c>
      <c r="G39" s="9" t="s">
        <v>11</v>
      </c>
      <c r="H39" s="7">
        <v>50</v>
      </c>
      <c r="I39" s="7" t="s">
        <v>11</v>
      </c>
      <c r="J39" s="7">
        <v>42</v>
      </c>
      <c r="K39" s="7">
        <v>23</v>
      </c>
      <c r="L39" s="9" t="s">
        <v>11</v>
      </c>
      <c r="M39" s="7">
        <v>600</v>
      </c>
      <c r="N39" s="7" t="s">
        <v>11</v>
      </c>
      <c r="O39" s="7">
        <v>350</v>
      </c>
      <c r="P39" s="7">
        <v>115</v>
      </c>
      <c r="Q39" s="9" t="s">
        <v>11</v>
      </c>
      <c r="R39" s="7">
        <v>47124</v>
      </c>
      <c r="S39" s="7" t="s">
        <v>11</v>
      </c>
      <c r="T39" s="7">
        <v>21599</v>
      </c>
      <c r="U39" s="8">
        <v>2813</v>
      </c>
      <c r="V39" s="11">
        <v>1.714</v>
      </c>
      <c r="W39" s="11">
        <v>0.65900000000000003</v>
      </c>
      <c r="X39" s="10">
        <f t="shared" si="2"/>
        <v>347.27160615199989</v>
      </c>
      <c r="Y39" s="10">
        <f t="shared" si="3"/>
        <v>370.5</v>
      </c>
      <c r="Z39"/>
    </row>
    <row r="40" spans="1:26" x14ac:dyDescent="0.25">
      <c r="A40" s="13" t="s">
        <v>82</v>
      </c>
      <c r="B40" s="7" t="s">
        <v>11</v>
      </c>
      <c r="C40" s="7">
        <v>1346</v>
      </c>
      <c r="D40" s="7" t="s">
        <v>11</v>
      </c>
      <c r="E40" s="7">
        <v>1590</v>
      </c>
      <c r="F40" s="7">
        <v>1620</v>
      </c>
      <c r="G40" s="9" t="s">
        <v>11</v>
      </c>
      <c r="H40" s="7">
        <v>48</v>
      </c>
      <c r="I40" s="7" t="s">
        <v>11</v>
      </c>
      <c r="J40" s="7">
        <v>46</v>
      </c>
      <c r="K40" s="7">
        <v>23</v>
      </c>
      <c r="L40" s="9" t="s">
        <v>11</v>
      </c>
      <c r="M40" s="7">
        <v>1080</v>
      </c>
      <c r="N40" s="7" t="s">
        <v>11</v>
      </c>
      <c r="O40" s="7">
        <v>695</v>
      </c>
      <c r="P40" s="7">
        <v>200</v>
      </c>
      <c r="Q40" s="9" t="s">
        <v>11</v>
      </c>
      <c r="R40" s="7">
        <v>78800</v>
      </c>
      <c r="S40" s="7" t="s">
        <v>11</v>
      </c>
      <c r="T40" s="7">
        <v>50218</v>
      </c>
      <c r="U40" s="8">
        <v>4892</v>
      </c>
      <c r="V40" s="11">
        <v>1.554</v>
      </c>
      <c r="W40" s="11">
        <v>0.58799999999999997</v>
      </c>
      <c r="X40" s="10">
        <f t="shared" si="2"/>
        <v>413.8486035919999</v>
      </c>
      <c r="Y40" s="10">
        <f t="shared" si="3"/>
        <v>374.8</v>
      </c>
      <c r="Z40"/>
    </row>
    <row r="41" spans="1:26" x14ac:dyDescent="0.25">
      <c r="A41" s="13"/>
      <c r="C41" s="7"/>
      <c r="D41" s="7"/>
      <c r="E41" s="7"/>
      <c r="F41" s="28" t="s">
        <v>6</v>
      </c>
      <c r="G41" s="32"/>
      <c r="H41" s="30">
        <f>AVERAGE(H26:H40)</f>
        <v>55.2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28" t="s">
        <v>6</v>
      </c>
      <c r="V41" s="11">
        <f>AVERAGE(V26:V40)</f>
        <v>1.5834666666666664</v>
      </c>
      <c r="W41" s="11">
        <f>AVERAGE(W26:W40)</f>
        <v>0.64659999999999995</v>
      </c>
      <c r="X41" s="10">
        <f>AVERAGE(X26:X40)</f>
        <v>352.53445140586643</v>
      </c>
      <c r="Y41" s="31">
        <f>AVERAGE(Y26:Y40)</f>
        <v>359.32000000000005</v>
      </c>
      <c r="Z41" s="7"/>
    </row>
    <row r="42" spans="1:26" x14ac:dyDescent="0.25">
      <c r="A42" s="12"/>
      <c r="B42" s="7"/>
      <c r="C42" s="7"/>
      <c r="D42" s="7"/>
      <c r="E42" s="7"/>
      <c r="F42" s="28" t="s">
        <v>9</v>
      </c>
      <c r="G42" s="32"/>
      <c r="H42" s="30">
        <f>_xlfn.STDEV.P(H26:H40)</f>
        <v>4.6504480070920762</v>
      </c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28" t="s">
        <v>9</v>
      </c>
      <c r="V42" s="11">
        <f>_xlfn.STDEV.P(V26:V40)</f>
        <v>9.8901881793129823E-2</v>
      </c>
      <c r="W42" s="11">
        <f>_xlfn.STDEV.P(W26:W40)</f>
        <v>2.6183455336019623E-2</v>
      </c>
      <c r="X42" s="10">
        <f>_xlfn.STDEV.P(X26:X40)</f>
        <v>26.759573809070226</v>
      </c>
      <c r="Y42" s="31">
        <f>_xlfn.STDEV.P(Y26:Y40)</f>
        <v>9.9984632152479698</v>
      </c>
      <c r="Z42" s="7"/>
    </row>
    <row r="43" spans="1:26" x14ac:dyDescent="0.25">
      <c r="A43" s="12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28" t="s">
        <v>7</v>
      </c>
      <c r="V43" s="11">
        <f>V42/(SQRT(X45))</f>
        <v>2.5536356072891089E-2</v>
      </c>
      <c r="W43" s="11">
        <f>W42/(SQRT(X45))</f>
        <v>6.7605390975046479E-3</v>
      </c>
      <c r="X43" s="10">
        <f>X42/(SQRT(X45))</f>
        <v>6.9092922476091436</v>
      </c>
      <c r="Y43" s="31">
        <f>Y42/(SQRT(Y45))</f>
        <v>2.5815921013548566</v>
      </c>
      <c r="Z43" s="7"/>
    </row>
    <row r="44" spans="1:26" x14ac:dyDescent="0.25">
      <c r="A44" s="12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8"/>
      <c r="V44" s="11"/>
      <c r="W44" s="29" t="s">
        <v>8</v>
      </c>
      <c r="X44" s="10">
        <f>2*(SQRT(X42^2+50^2))/SQRT(X45)</f>
        <v>29.285148866245393</v>
      </c>
      <c r="Y44" s="31">
        <f>2*(SQRT(Y42^2+30^2))/SQRT(Y45)</f>
        <v>16.32968068001059</v>
      </c>
      <c r="Z44" s="7"/>
    </row>
    <row r="45" spans="1:26" x14ac:dyDescent="0.25">
      <c r="A45" s="12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11"/>
      <c r="W45" s="29" t="s">
        <v>10</v>
      </c>
      <c r="X45" s="10">
        <v>15</v>
      </c>
      <c r="Y45" s="31">
        <v>15</v>
      </c>
      <c r="Z45" s="7"/>
    </row>
    <row r="46" spans="1:26" x14ac:dyDescent="0.25">
      <c r="A46"/>
      <c r="F46" s="1"/>
      <c r="K46" s="1"/>
      <c r="P46" s="1"/>
      <c r="U46" s="1"/>
      <c r="W46" s="4"/>
      <c r="X46" s="1"/>
    </row>
    <row r="47" spans="1:26" x14ac:dyDescent="0.25">
      <c r="A47" s="13" t="s">
        <v>56</v>
      </c>
      <c r="B47" s="7" t="s">
        <v>11</v>
      </c>
      <c r="C47" s="7">
        <v>1347</v>
      </c>
      <c r="D47" s="7" t="s">
        <v>11</v>
      </c>
      <c r="E47" s="7">
        <v>1591</v>
      </c>
      <c r="F47" s="7">
        <v>1619</v>
      </c>
      <c r="G47" s="9" t="s">
        <v>11</v>
      </c>
      <c r="H47" s="7">
        <v>54</v>
      </c>
      <c r="I47" s="7" t="s">
        <v>11</v>
      </c>
      <c r="J47" s="7">
        <v>35</v>
      </c>
      <c r="K47" s="8">
        <v>20</v>
      </c>
      <c r="L47" s="7" t="s">
        <v>11</v>
      </c>
      <c r="M47" s="7">
        <v>1080</v>
      </c>
      <c r="N47" s="7" t="s">
        <v>11</v>
      </c>
      <c r="O47" s="7">
        <v>600</v>
      </c>
      <c r="P47" s="7">
        <v>400</v>
      </c>
      <c r="Q47" s="9" t="s">
        <v>11</v>
      </c>
      <c r="R47" s="7">
        <v>82733</v>
      </c>
      <c r="S47" s="7" t="s">
        <v>11</v>
      </c>
      <c r="T47" s="7">
        <v>28725</v>
      </c>
      <c r="U47" s="8">
        <v>8508</v>
      </c>
      <c r="V47" s="11">
        <v>1.8</v>
      </c>
      <c r="W47" s="11">
        <v>0.69</v>
      </c>
      <c r="X47" s="10">
        <f t="shared" ref="X47:X59" si="4">737.3+320.9*(V47)-1067*(W47)-80.638*(V47^2)</f>
        <v>317.42288000000013</v>
      </c>
      <c r="Y47" s="10">
        <f t="shared" ref="Y47:Y59" si="5">-2.15*(H47)+478</f>
        <v>361.9</v>
      </c>
      <c r="Z47" s="15"/>
    </row>
    <row r="48" spans="1:26" x14ac:dyDescent="0.25">
      <c r="A48" s="13" t="s">
        <v>57</v>
      </c>
      <c r="B48" s="7" t="s">
        <v>11</v>
      </c>
      <c r="C48" s="7">
        <v>1348</v>
      </c>
      <c r="D48" s="7" t="s">
        <v>11</v>
      </c>
      <c r="E48" s="7">
        <v>1591</v>
      </c>
      <c r="F48" s="7">
        <v>1619</v>
      </c>
      <c r="G48" s="9" t="s">
        <v>11</v>
      </c>
      <c r="H48" s="7">
        <v>51</v>
      </c>
      <c r="I48" s="7" t="s">
        <v>11</v>
      </c>
      <c r="J48" s="7">
        <v>44</v>
      </c>
      <c r="K48" s="8">
        <v>24</v>
      </c>
      <c r="L48" s="7" t="s">
        <v>11</v>
      </c>
      <c r="M48" s="7">
        <v>2930</v>
      </c>
      <c r="N48" s="7" t="s">
        <v>11</v>
      </c>
      <c r="O48" s="7">
        <v>1400</v>
      </c>
      <c r="P48" s="7">
        <v>600</v>
      </c>
      <c r="Q48" s="9" t="s">
        <v>11</v>
      </c>
      <c r="R48" s="7">
        <v>219562</v>
      </c>
      <c r="S48" s="7" t="s">
        <v>11</v>
      </c>
      <c r="T48" s="7">
        <v>90511</v>
      </c>
      <c r="U48" s="8">
        <v>15314</v>
      </c>
      <c r="V48" s="11">
        <v>2.093</v>
      </c>
      <c r="W48" s="11">
        <v>0.67500000000000004</v>
      </c>
      <c r="X48" s="10">
        <f t="shared" si="4"/>
        <v>335.47192593799974</v>
      </c>
      <c r="Y48" s="10">
        <f t="shared" si="5"/>
        <v>368.35</v>
      </c>
      <c r="Z48" s="15"/>
    </row>
    <row r="49" spans="1:26" x14ac:dyDescent="0.25">
      <c r="A49" s="13" t="s">
        <v>58</v>
      </c>
      <c r="B49" s="7" t="s">
        <v>11</v>
      </c>
      <c r="C49" s="7">
        <v>1350</v>
      </c>
      <c r="D49" s="7" t="s">
        <v>11</v>
      </c>
      <c r="E49" s="7">
        <v>1592</v>
      </c>
      <c r="F49" s="7">
        <v>1619</v>
      </c>
      <c r="G49" s="9" t="s">
        <v>11</v>
      </c>
      <c r="H49" s="7">
        <v>51</v>
      </c>
      <c r="I49" s="7" t="s">
        <v>11</v>
      </c>
      <c r="J49" s="7">
        <v>45</v>
      </c>
      <c r="K49" s="7">
        <v>22</v>
      </c>
      <c r="L49" s="9" t="s">
        <v>11</v>
      </c>
      <c r="M49" s="7">
        <v>4950</v>
      </c>
      <c r="N49" s="7" t="s">
        <v>11</v>
      </c>
      <c r="O49" s="7">
        <v>2880</v>
      </c>
      <c r="P49" s="7">
        <v>895</v>
      </c>
      <c r="Q49" s="9" t="s">
        <v>11</v>
      </c>
      <c r="R49" s="7">
        <v>370933</v>
      </c>
      <c r="S49" s="7" t="s">
        <v>11</v>
      </c>
      <c r="T49" s="7">
        <v>197000</v>
      </c>
      <c r="U49" s="8">
        <v>20940</v>
      </c>
      <c r="V49" s="11">
        <v>1.7190000000000001</v>
      </c>
      <c r="W49" s="11">
        <v>0.65300000000000002</v>
      </c>
      <c r="X49" s="10">
        <f t="shared" si="4"/>
        <v>353.89395488199989</v>
      </c>
      <c r="Y49" s="10">
        <f t="shared" si="5"/>
        <v>368.35</v>
      </c>
      <c r="Z49" s="15"/>
    </row>
    <row r="50" spans="1:26" x14ac:dyDescent="0.25">
      <c r="A50" s="13" t="s">
        <v>59</v>
      </c>
      <c r="B50" s="7" t="s">
        <v>11</v>
      </c>
      <c r="C50" s="7">
        <v>1349</v>
      </c>
      <c r="D50" s="7" t="s">
        <v>11</v>
      </c>
      <c r="E50" s="7">
        <v>1591</v>
      </c>
      <c r="F50" s="7">
        <v>1619</v>
      </c>
      <c r="G50" s="9" t="s">
        <v>11</v>
      </c>
      <c r="H50" s="7">
        <v>50</v>
      </c>
      <c r="I50" s="7" t="s">
        <v>11</v>
      </c>
      <c r="J50" s="7">
        <v>43</v>
      </c>
      <c r="K50" s="8">
        <v>24</v>
      </c>
      <c r="L50" s="7" t="s">
        <v>11</v>
      </c>
      <c r="M50" s="7">
        <v>2500</v>
      </c>
      <c r="N50" s="7" t="s">
        <v>11</v>
      </c>
      <c r="O50" s="7">
        <v>1300</v>
      </c>
      <c r="P50" s="7">
        <v>495</v>
      </c>
      <c r="Q50" s="9" t="s">
        <v>11</v>
      </c>
      <c r="R50" s="7">
        <v>183666</v>
      </c>
      <c r="S50" s="7" t="s">
        <v>11</v>
      </c>
      <c r="T50" s="7">
        <v>82136</v>
      </c>
      <c r="U50" s="7">
        <v>12634</v>
      </c>
      <c r="V50" s="17">
        <v>1.923</v>
      </c>
      <c r="W50" s="11">
        <v>0.69099999999999995</v>
      </c>
      <c r="X50" s="10">
        <f t="shared" si="4"/>
        <v>318.90010129799998</v>
      </c>
      <c r="Y50" s="10">
        <f t="shared" si="5"/>
        <v>370.5</v>
      </c>
      <c r="Z50" s="15"/>
    </row>
    <row r="51" spans="1:26" x14ac:dyDescent="0.25">
      <c r="A51" s="13" t="s">
        <v>60</v>
      </c>
      <c r="B51" s="7" t="s">
        <v>11</v>
      </c>
      <c r="C51" s="7">
        <v>1349</v>
      </c>
      <c r="D51" s="7" t="s">
        <v>11</v>
      </c>
      <c r="E51" s="7">
        <v>1591</v>
      </c>
      <c r="F51" s="7">
        <v>1620</v>
      </c>
      <c r="G51" s="9" t="s">
        <v>11</v>
      </c>
      <c r="H51" s="7">
        <v>49</v>
      </c>
      <c r="I51" s="7" t="s">
        <v>11</v>
      </c>
      <c r="J51" s="7">
        <v>41</v>
      </c>
      <c r="K51" s="8">
        <v>21</v>
      </c>
      <c r="L51" s="7" t="s">
        <v>11</v>
      </c>
      <c r="M51" s="7">
        <v>1420</v>
      </c>
      <c r="N51" s="7" t="s">
        <v>11</v>
      </c>
      <c r="O51" s="7">
        <v>740</v>
      </c>
      <c r="P51" s="7">
        <v>380</v>
      </c>
      <c r="Q51" s="9" t="s">
        <v>11</v>
      </c>
      <c r="R51" s="7">
        <v>98706</v>
      </c>
      <c r="S51" s="7" t="s">
        <v>11</v>
      </c>
      <c r="T51" s="7">
        <v>44580</v>
      </c>
      <c r="U51" s="8">
        <v>8487</v>
      </c>
      <c r="V51" s="11">
        <v>1.919</v>
      </c>
      <c r="W51" s="11">
        <v>0.65</v>
      </c>
      <c r="X51" s="10">
        <f t="shared" si="4"/>
        <v>362.60274608199984</v>
      </c>
      <c r="Y51" s="10">
        <f t="shared" si="5"/>
        <v>372.65</v>
      </c>
      <c r="Z51" s="15"/>
    </row>
    <row r="52" spans="1:26" x14ac:dyDescent="0.25">
      <c r="A52" s="13" t="s">
        <v>61</v>
      </c>
      <c r="B52" s="7" t="s">
        <v>11</v>
      </c>
      <c r="C52" s="7">
        <v>1350</v>
      </c>
      <c r="D52" s="7" t="s">
        <v>11</v>
      </c>
      <c r="E52" s="7">
        <v>1591</v>
      </c>
      <c r="F52" s="7">
        <v>1619</v>
      </c>
      <c r="G52" s="9" t="s">
        <v>11</v>
      </c>
      <c r="H52" s="7">
        <v>49</v>
      </c>
      <c r="I52" s="7" t="s">
        <v>11</v>
      </c>
      <c r="J52" s="7">
        <v>41</v>
      </c>
      <c r="K52" s="8">
        <v>22</v>
      </c>
      <c r="L52" s="7" t="s">
        <v>11</v>
      </c>
      <c r="M52" s="7">
        <v>2400</v>
      </c>
      <c r="N52" s="7" t="s">
        <v>11</v>
      </c>
      <c r="O52" s="7">
        <v>1240</v>
      </c>
      <c r="P52" s="7">
        <v>620</v>
      </c>
      <c r="Q52" s="9" t="s">
        <v>11</v>
      </c>
      <c r="R52" s="7">
        <v>178760</v>
      </c>
      <c r="S52" s="7" t="s">
        <v>11</v>
      </c>
      <c r="T52" s="7">
        <v>79859</v>
      </c>
      <c r="U52" s="8">
        <v>14506</v>
      </c>
      <c r="V52" s="11">
        <v>1.9350000000000001</v>
      </c>
      <c r="W52" s="11">
        <v>0.65400000000000003</v>
      </c>
      <c r="X52" s="10">
        <f t="shared" si="4"/>
        <v>358.49668445000009</v>
      </c>
      <c r="Y52" s="10">
        <f t="shared" si="5"/>
        <v>372.65</v>
      </c>
      <c r="Z52" s="15"/>
    </row>
    <row r="53" spans="1:26" x14ac:dyDescent="0.25">
      <c r="A53" s="13" t="s">
        <v>62</v>
      </c>
      <c r="B53" s="7" t="s">
        <v>11</v>
      </c>
      <c r="C53" s="7">
        <v>1349</v>
      </c>
      <c r="D53" s="7" t="s">
        <v>11</v>
      </c>
      <c r="E53" s="7">
        <v>1589</v>
      </c>
      <c r="F53" s="7">
        <v>1619</v>
      </c>
      <c r="G53" s="9" t="s">
        <v>11</v>
      </c>
      <c r="H53" s="7">
        <v>49</v>
      </c>
      <c r="I53" s="7" t="s">
        <v>11</v>
      </c>
      <c r="J53" s="7">
        <v>43</v>
      </c>
      <c r="K53" s="8">
        <v>24</v>
      </c>
      <c r="L53" s="7" t="s">
        <v>11</v>
      </c>
      <c r="M53" s="7">
        <v>2500</v>
      </c>
      <c r="N53" s="7" t="s">
        <v>11</v>
      </c>
      <c r="O53" s="7">
        <v>1280</v>
      </c>
      <c r="P53" s="7">
        <v>455</v>
      </c>
      <c r="Q53" s="9" t="s">
        <v>11</v>
      </c>
      <c r="R53" s="7">
        <v>179993</v>
      </c>
      <c r="S53" s="7" t="s">
        <v>11</v>
      </c>
      <c r="T53" s="7">
        <v>80872</v>
      </c>
      <c r="U53" s="8">
        <v>11613</v>
      </c>
      <c r="V53" s="11">
        <v>1.9530000000000001</v>
      </c>
      <c r="W53" s="11">
        <v>0.66100000000000003</v>
      </c>
      <c r="X53" s="10">
        <f t="shared" si="4"/>
        <v>351.16051465799978</v>
      </c>
      <c r="Y53" s="10">
        <f t="shared" si="5"/>
        <v>372.65</v>
      </c>
      <c r="Z53" s="15"/>
    </row>
    <row r="54" spans="1:26" x14ac:dyDescent="0.25">
      <c r="A54" s="13" t="s">
        <v>63</v>
      </c>
      <c r="B54" s="7" t="s">
        <v>11</v>
      </c>
      <c r="C54" s="7">
        <v>1350</v>
      </c>
      <c r="D54" s="7">
        <v>1550</v>
      </c>
      <c r="E54" s="7">
        <v>1589</v>
      </c>
      <c r="F54" s="7">
        <v>1619</v>
      </c>
      <c r="G54" s="9" t="s">
        <v>11</v>
      </c>
      <c r="H54" s="7">
        <v>49</v>
      </c>
      <c r="I54" s="7">
        <v>100</v>
      </c>
      <c r="J54" s="7">
        <v>42</v>
      </c>
      <c r="K54" s="8">
        <v>23</v>
      </c>
      <c r="L54" s="7" t="s">
        <v>11</v>
      </c>
      <c r="M54" s="7">
        <v>4200</v>
      </c>
      <c r="N54" s="7">
        <v>40</v>
      </c>
      <c r="O54" s="7">
        <v>2050</v>
      </c>
      <c r="P54" s="7">
        <v>795</v>
      </c>
      <c r="Q54" s="9" t="s">
        <v>11</v>
      </c>
      <c r="R54" s="7">
        <v>302388</v>
      </c>
      <c r="S54" s="7">
        <v>4254</v>
      </c>
      <c r="T54" s="7">
        <v>130878</v>
      </c>
      <c r="U54" s="8">
        <v>19446</v>
      </c>
      <c r="V54" s="11">
        <v>2.0489999999999999</v>
      </c>
      <c r="W54" s="11">
        <v>0.66800000000000004</v>
      </c>
      <c r="X54" s="10">
        <f t="shared" si="4"/>
        <v>343.51744016199973</v>
      </c>
      <c r="Y54" s="10">
        <f t="shared" si="5"/>
        <v>372.65</v>
      </c>
      <c r="Z54" s="15"/>
    </row>
    <row r="55" spans="1:26" x14ac:dyDescent="0.25">
      <c r="A55" s="13" t="s">
        <v>64</v>
      </c>
      <c r="B55" s="7" t="s">
        <v>11</v>
      </c>
      <c r="C55" s="7">
        <v>1350</v>
      </c>
      <c r="D55" s="7" t="s">
        <v>11</v>
      </c>
      <c r="E55" s="7">
        <v>1589</v>
      </c>
      <c r="F55" s="7">
        <v>1619</v>
      </c>
      <c r="G55" s="9" t="s">
        <v>11</v>
      </c>
      <c r="H55" s="7">
        <v>48</v>
      </c>
      <c r="I55" s="7" t="s">
        <v>11</v>
      </c>
      <c r="J55" s="7">
        <v>43</v>
      </c>
      <c r="K55" s="8">
        <v>22</v>
      </c>
      <c r="L55" s="7" t="s">
        <v>11</v>
      </c>
      <c r="M55" s="7">
        <v>2850</v>
      </c>
      <c r="N55" s="7" t="s">
        <v>11</v>
      </c>
      <c r="O55" s="7">
        <v>1410</v>
      </c>
      <c r="P55" s="7">
        <v>555</v>
      </c>
      <c r="Q55" s="9" t="s">
        <v>11</v>
      </c>
      <c r="R55" s="7">
        <v>201005</v>
      </c>
      <c r="S55" s="7" t="s">
        <v>11</v>
      </c>
      <c r="T55" s="7">
        <v>92161</v>
      </c>
      <c r="U55" s="8">
        <v>12985</v>
      </c>
      <c r="V55" s="11">
        <v>2.0209999999999999</v>
      </c>
      <c r="W55" s="11">
        <v>0.65700000000000003</v>
      </c>
      <c r="X55" s="10">
        <f t="shared" si="4"/>
        <v>355.45874664199971</v>
      </c>
      <c r="Y55" s="10">
        <f t="shared" si="5"/>
        <v>374.8</v>
      </c>
      <c r="Z55" s="15"/>
    </row>
    <row r="56" spans="1:26" x14ac:dyDescent="0.25">
      <c r="A56" s="13" t="s">
        <v>65</v>
      </c>
      <c r="B56" s="7" t="s">
        <v>11</v>
      </c>
      <c r="C56" s="7">
        <v>1350</v>
      </c>
      <c r="D56" s="7" t="s">
        <v>11</v>
      </c>
      <c r="E56" s="7">
        <v>1589</v>
      </c>
      <c r="F56" s="7">
        <v>1619</v>
      </c>
      <c r="G56" s="9" t="s">
        <v>11</v>
      </c>
      <c r="H56" s="7">
        <v>47</v>
      </c>
      <c r="I56" s="7" t="s">
        <v>11</v>
      </c>
      <c r="J56" s="7">
        <v>39</v>
      </c>
      <c r="K56" s="8">
        <v>24</v>
      </c>
      <c r="L56" s="7" t="s">
        <v>11</v>
      </c>
      <c r="M56" s="7">
        <v>2250</v>
      </c>
      <c r="N56" s="7" t="s">
        <v>11</v>
      </c>
      <c r="O56" s="7">
        <v>1130</v>
      </c>
      <c r="P56" s="7">
        <v>455</v>
      </c>
      <c r="Q56" s="9" t="s">
        <v>11</v>
      </c>
      <c r="R56" s="7">
        <v>160747</v>
      </c>
      <c r="S56" s="7" t="s">
        <v>11</v>
      </c>
      <c r="T56" s="7">
        <v>69225</v>
      </c>
      <c r="U56" s="8">
        <v>11613</v>
      </c>
      <c r="V56" s="11">
        <v>1.9910000000000001</v>
      </c>
      <c r="W56" s="11">
        <v>0.66500000000000004</v>
      </c>
      <c r="X56" s="10">
        <f t="shared" si="4"/>
        <v>347.00133632199964</v>
      </c>
      <c r="Y56" s="10">
        <f t="shared" si="5"/>
        <v>376.95</v>
      </c>
      <c r="Z56" s="15"/>
    </row>
    <row r="57" spans="1:26" x14ac:dyDescent="0.25">
      <c r="A57" s="13" t="s">
        <v>66</v>
      </c>
      <c r="B57" s="7" t="s">
        <v>11</v>
      </c>
      <c r="C57" s="7">
        <v>1350</v>
      </c>
      <c r="D57" s="7" t="s">
        <v>11</v>
      </c>
      <c r="E57" s="7">
        <v>1589</v>
      </c>
      <c r="F57" s="7">
        <v>1618</v>
      </c>
      <c r="G57" s="9" t="s">
        <v>11</v>
      </c>
      <c r="H57" s="7">
        <v>47</v>
      </c>
      <c r="I57" s="7" t="s">
        <v>11</v>
      </c>
      <c r="J57" s="7">
        <v>38</v>
      </c>
      <c r="K57" s="8">
        <v>25</v>
      </c>
      <c r="L57" s="7" t="s">
        <v>11</v>
      </c>
      <c r="M57" s="7">
        <v>2590</v>
      </c>
      <c r="N57" s="7" t="s">
        <v>11</v>
      </c>
      <c r="O57" s="7">
        <v>1250</v>
      </c>
      <c r="P57" s="7">
        <v>595</v>
      </c>
      <c r="Q57" s="9" t="s">
        <v>11</v>
      </c>
      <c r="R57" s="7">
        <v>185037</v>
      </c>
      <c r="S57" s="7" t="s">
        <v>11</v>
      </c>
      <c r="T57" s="7">
        <v>72203</v>
      </c>
      <c r="U57" s="8">
        <v>15819</v>
      </c>
      <c r="V57" s="11">
        <v>2.0720000000000001</v>
      </c>
      <c r="W57" s="11">
        <v>0.67800000000000005</v>
      </c>
      <c r="X57" s="10">
        <f t="shared" si="4"/>
        <v>332.5850286079999</v>
      </c>
      <c r="Y57" s="10">
        <f t="shared" si="5"/>
        <v>376.95</v>
      </c>
      <c r="Z57" s="15"/>
    </row>
    <row r="58" spans="1:26" x14ac:dyDescent="0.25">
      <c r="A58" s="13" t="s">
        <v>67</v>
      </c>
      <c r="B58" s="7" t="s">
        <v>11</v>
      </c>
      <c r="C58" s="7">
        <v>1351</v>
      </c>
      <c r="D58" s="7" t="s">
        <v>11</v>
      </c>
      <c r="E58" s="7">
        <v>1589</v>
      </c>
      <c r="F58" s="7">
        <v>1619</v>
      </c>
      <c r="G58" s="9" t="s">
        <v>11</v>
      </c>
      <c r="H58" s="7">
        <v>47</v>
      </c>
      <c r="I58" s="7" t="s">
        <v>11</v>
      </c>
      <c r="J58" s="7">
        <v>38</v>
      </c>
      <c r="K58" s="7">
        <v>18</v>
      </c>
      <c r="L58" s="9" t="s">
        <v>11</v>
      </c>
      <c r="M58" s="7">
        <v>760</v>
      </c>
      <c r="N58" s="7" t="s">
        <v>11</v>
      </c>
      <c r="O58" s="7">
        <v>420</v>
      </c>
      <c r="P58" s="7">
        <v>315</v>
      </c>
      <c r="Q58" s="9" t="s">
        <v>11</v>
      </c>
      <c r="R58" s="7">
        <v>50672</v>
      </c>
      <c r="S58" s="7" t="s">
        <v>11</v>
      </c>
      <c r="T58" s="7">
        <v>24260</v>
      </c>
      <c r="U58" s="8">
        <v>6030</v>
      </c>
      <c r="V58" s="11">
        <v>1.81</v>
      </c>
      <c r="W58" s="11">
        <v>0.626</v>
      </c>
      <c r="X58" s="10">
        <f t="shared" si="4"/>
        <v>386.00884819999987</v>
      </c>
      <c r="Y58" s="10">
        <f t="shared" si="5"/>
        <v>376.95</v>
      </c>
      <c r="Z58" s="15"/>
    </row>
    <row r="59" spans="1:26" x14ac:dyDescent="0.25">
      <c r="A59" s="13" t="s">
        <v>68</v>
      </c>
      <c r="B59" s="7" t="s">
        <v>11</v>
      </c>
      <c r="C59" s="7">
        <v>1350</v>
      </c>
      <c r="D59" s="7" t="s">
        <v>11</v>
      </c>
      <c r="E59" s="7">
        <v>1589</v>
      </c>
      <c r="F59" s="7">
        <v>1620</v>
      </c>
      <c r="G59" s="9" t="s">
        <v>11</v>
      </c>
      <c r="H59" s="7">
        <v>46</v>
      </c>
      <c r="I59" s="7" t="s">
        <v>11</v>
      </c>
      <c r="J59" s="7">
        <v>45</v>
      </c>
      <c r="K59" s="7">
        <v>23</v>
      </c>
      <c r="L59" s="9" t="s">
        <v>11</v>
      </c>
      <c r="M59" s="7">
        <v>2550</v>
      </c>
      <c r="N59" s="7" t="s">
        <v>11</v>
      </c>
      <c r="O59" s="7">
        <v>1180</v>
      </c>
      <c r="P59" s="7">
        <v>455</v>
      </c>
      <c r="Q59" s="9" t="s">
        <v>11</v>
      </c>
      <c r="R59" s="7">
        <v>172353</v>
      </c>
      <c r="S59" s="7" t="s">
        <v>11</v>
      </c>
      <c r="T59" s="7">
        <v>80715</v>
      </c>
      <c r="U59" s="8">
        <v>11129</v>
      </c>
      <c r="V59" s="11">
        <v>2.161</v>
      </c>
      <c r="W59" s="11">
        <v>0.65200000000000002</v>
      </c>
      <c r="X59" s="10">
        <f t="shared" si="4"/>
        <v>358.50781040199985</v>
      </c>
      <c r="Y59" s="10">
        <f t="shared" si="5"/>
        <v>379.1</v>
      </c>
      <c r="Z59" s="15"/>
    </row>
    <row r="60" spans="1:26" x14ac:dyDescent="0.25">
      <c r="A60" s="13"/>
      <c r="C60" s="7"/>
      <c r="D60" s="7"/>
      <c r="E60" s="7"/>
      <c r="F60" s="28" t="s">
        <v>6</v>
      </c>
      <c r="G60" s="32"/>
      <c r="H60" s="30">
        <f>AVERAGE(H47:H59)</f>
        <v>49</v>
      </c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28" t="s">
        <v>6</v>
      </c>
      <c r="V60" s="11">
        <f>AVERAGE(V47:V59)</f>
        <v>1.9573846153846153</v>
      </c>
      <c r="W60" s="11">
        <f>AVERAGE(W47:W59)</f>
        <v>0.66307692307692301</v>
      </c>
      <c r="X60" s="10">
        <f>AVERAGE(X47:X59)</f>
        <v>347.77138597261518</v>
      </c>
      <c r="Y60" s="31">
        <f>AVERAGE(Y47:Y59)</f>
        <v>372.65000000000003</v>
      </c>
      <c r="Z60" s="7"/>
    </row>
    <row r="61" spans="1:26" x14ac:dyDescent="0.25">
      <c r="A61" s="12"/>
      <c r="B61" s="7"/>
      <c r="C61" s="7"/>
      <c r="D61" s="7"/>
      <c r="E61" s="7"/>
      <c r="F61" s="28" t="s">
        <v>9</v>
      </c>
      <c r="G61" s="32"/>
      <c r="H61" s="30">
        <f>_xlfn.STDEV.P(H47:H59)</f>
        <v>2.0754980866510833</v>
      </c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28" t="s">
        <v>9</v>
      </c>
      <c r="V61" s="11">
        <f>_xlfn.STDEV.P(V47:V59)</f>
        <v>0.12186154720169332</v>
      </c>
      <c r="W61" s="11">
        <f>_xlfn.STDEV.P(W47:W59)</f>
        <v>1.707657657306115E-2</v>
      </c>
      <c r="X61" s="10">
        <f>_xlfn.STDEV.P(X47:X59)</f>
        <v>17.922090465947228</v>
      </c>
      <c r="Y61" s="31">
        <f>_xlfn.STDEV.P(Y47:Y59)</f>
        <v>4.46232088629983</v>
      </c>
      <c r="Z61" s="7"/>
    </row>
    <row r="62" spans="1:26" x14ac:dyDescent="0.25">
      <c r="A62" s="12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28" t="s">
        <v>7</v>
      </c>
      <c r="V62" s="11">
        <f>V61/(SQRT(X64))</f>
        <v>3.3798312072544655E-2</v>
      </c>
      <c r="W62" s="11">
        <f>W61/(SQRT(X64))</f>
        <v>4.7361901879660858E-3</v>
      </c>
      <c r="X62" s="10">
        <f>X61/(SQRT(X64))</f>
        <v>4.9706935491136184</v>
      </c>
      <c r="Y62" s="31">
        <f>Y61/(SQRT(Y64))</f>
        <v>1.237625135625227</v>
      </c>
      <c r="Z62" s="7"/>
    </row>
    <row r="63" spans="1:26" x14ac:dyDescent="0.25">
      <c r="A63" s="12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8"/>
      <c r="V63" s="11"/>
      <c r="W63" s="29" t="s">
        <v>8</v>
      </c>
      <c r="X63" s="10">
        <f>2*(SQRT(X61^2+50^2))/SQRT(X64)</f>
        <v>29.46289101000729</v>
      </c>
      <c r="Y63" s="31">
        <f>2*(SQRT(Y61^2+30^2))/SQRT(Y64)</f>
        <v>16.824088112834001</v>
      </c>
      <c r="Z63" s="7"/>
    </row>
    <row r="64" spans="1:26" x14ac:dyDescent="0.25">
      <c r="A64" s="12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11"/>
      <c r="W64" s="29" t="s">
        <v>10</v>
      </c>
      <c r="X64" s="10">
        <v>13</v>
      </c>
      <c r="Y64" s="31">
        <v>13</v>
      </c>
      <c r="Z64" s="7"/>
    </row>
    <row r="65" spans="1:26" x14ac:dyDescent="0.25">
      <c r="A65"/>
      <c r="F65" s="1"/>
      <c r="K65" s="1"/>
      <c r="P65" s="1"/>
      <c r="U65" s="1"/>
      <c r="W65" s="4"/>
      <c r="X65" s="1"/>
    </row>
    <row r="66" spans="1:26" x14ac:dyDescent="0.25">
      <c r="A66" s="13" t="s">
        <v>40</v>
      </c>
      <c r="B66" s="7" t="s">
        <v>11</v>
      </c>
      <c r="C66" s="7">
        <v>1352</v>
      </c>
      <c r="D66" s="7" t="s">
        <v>11</v>
      </c>
      <c r="E66" s="7">
        <v>1582</v>
      </c>
      <c r="F66" s="7">
        <v>1622</v>
      </c>
      <c r="G66" s="9" t="s">
        <v>11</v>
      </c>
      <c r="H66" s="7">
        <v>48</v>
      </c>
      <c r="I66" s="7" t="s">
        <v>11</v>
      </c>
      <c r="J66" s="7">
        <v>25</v>
      </c>
      <c r="K66" s="8">
        <v>17</v>
      </c>
      <c r="L66" s="7" t="s">
        <v>11</v>
      </c>
      <c r="M66" s="7">
        <v>300</v>
      </c>
      <c r="N66" s="7" t="s">
        <v>11</v>
      </c>
      <c r="O66" s="7">
        <v>580</v>
      </c>
      <c r="P66" s="7">
        <v>60</v>
      </c>
      <c r="Q66" s="9" t="s">
        <v>11</v>
      </c>
      <c r="R66" s="7">
        <v>19792</v>
      </c>
      <c r="S66" s="7" t="s">
        <v>11</v>
      </c>
      <c r="T66" s="7">
        <v>20570</v>
      </c>
      <c r="U66" s="8">
        <v>1085</v>
      </c>
      <c r="V66" s="11">
        <v>0.51700000000000002</v>
      </c>
      <c r="W66" s="11">
        <v>0.49399999999999999</v>
      </c>
      <c r="X66" s="10">
        <f t="shared" ref="X66:X81" si="6">737.3+320.9*(V66)-1067*(W66)-80.638*(V66^2)</f>
        <v>354.55364961800001</v>
      </c>
      <c r="Y66" s="10">
        <f t="shared" ref="Y66:Y81" si="7">-2.15*(H66)+478</f>
        <v>374.8</v>
      </c>
      <c r="Z66" s="7"/>
    </row>
    <row r="67" spans="1:26" x14ac:dyDescent="0.25">
      <c r="A67" s="13" t="s">
        <v>41</v>
      </c>
      <c r="B67" s="7" t="s">
        <v>11</v>
      </c>
      <c r="C67" s="7">
        <v>1353</v>
      </c>
      <c r="D67" s="7" t="s">
        <v>11</v>
      </c>
      <c r="E67" s="7">
        <v>1582</v>
      </c>
      <c r="F67" s="7">
        <v>1617</v>
      </c>
      <c r="G67" s="9" t="s">
        <v>11</v>
      </c>
      <c r="H67" s="7">
        <v>45</v>
      </c>
      <c r="I67" s="7" t="s">
        <v>11</v>
      </c>
      <c r="J67" s="7">
        <v>25</v>
      </c>
      <c r="K67" s="8">
        <v>22</v>
      </c>
      <c r="L67" s="7" t="s">
        <v>11</v>
      </c>
      <c r="M67" s="7">
        <v>320</v>
      </c>
      <c r="N67" s="7" t="s">
        <v>11</v>
      </c>
      <c r="O67" s="7">
        <v>680</v>
      </c>
      <c r="P67" s="7">
        <v>170</v>
      </c>
      <c r="Q67" s="9" t="s">
        <v>11</v>
      </c>
      <c r="R67" s="7">
        <v>17506</v>
      </c>
      <c r="S67" s="7" t="s">
        <v>11</v>
      </c>
      <c r="T67" s="7">
        <v>24116</v>
      </c>
      <c r="U67" s="8">
        <v>3977</v>
      </c>
      <c r="V67" s="11">
        <v>0.81100000000000005</v>
      </c>
      <c r="W67" s="11">
        <v>0.57499999999999996</v>
      </c>
      <c r="X67" s="10">
        <f t="shared" si="6"/>
        <v>330.98759400199998</v>
      </c>
      <c r="Y67" s="10">
        <f t="shared" si="7"/>
        <v>381.25</v>
      </c>
      <c r="Z67" s="7"/>
    </row>
    <row r="68" spans="1:26" x14ac:dyDescent="0.25">
      <c r="A68" s="13" t="s">
        <v>42</v>
      </c>
      <c r="B68" s="7" t="s">
        <v>11</v>
      </c>
      <c r="C68" s="7">
        <v>1351</v>
      </c>
      <c r="D68" s="7" t="s">
        <v>11</v>
      </c>
      <c r="E68" s="7">
        <v>1582</v>
      </c>
      <c r="F68" s="7">
        <v>1621</v>
      </c>
      <c r="G68" s="9" t="s">
        <v>11</v>
      </c>
      <c r="H68" s="7">
        <v>45</v>
      </c>
      <c r="I68" s="7" t="s">
        <v>11</v>
      </c>
      <c r="J68" s="7">
        <v>26</v>
      </c>
      <c r="K68" s="8">
        <v>15</v>
      </c>
      <c r="L68" s="7" t="s">
        <v>11</v>
      </c>
      <c r="M68" s="7">
        <v>380</v>
      </c>
      <c r="N68" s="7" t="s">
        <v>11</v>
      </c>
      <c r="O68" s="7">
        <v>790</v>
      </c>
      <c r="P68" s="7">
        <v>90</v>
      </c>
      <c r="Q68" s="9" t="s">
        <v>11</v>
      </c>
      <c r="R68" s="7">
        <v>24258</v>
      </c>
      <c r="S68" s="7" t="s">
        <v>11</v>
      </c>
      <c r="T68" s="7">
        <v>29138</v>
      </c>
      <c r="U68" s="8">
        <v>1436</v>
      </c>
      <c r="V68" s="11">
        <v>0.48099999999999998</v>
      </c>
      <c r="W68" s="11">
        <v>0.442</v>
      </c>
      <c r="X68" s="10">
        <f t="shared" si="6"/>
        <v>401.38241168199994</v>
      </c>
      <c r="Y68" s="10">
        <f t="shared" si="7"/>
        <v>381.25</v>
      </c>
      <c r="Z68" s="7"/>
    </row>
    <row r="69" spans="1:26" x14ac:dyDescent="0.25">
      <c r="A69" s="13" t="s">
        <v>43</v>
      </c>
      <c r="B69" s="7" t="s">
        <v>11</v>
      </c>
      <c r="C69" s="7">
        <v>1351</v>
      </c>
      <c r="D69" s="7" t="s">
        <v>11</v>
      </c>
      <c r="E69" s="7">
        <v>1582.5</v>
      </c>
      <c r="F69" s="7">
        <v>1621</v>
      </c>
      <c r="G69" s="9" t="s">
        <v>11</v>
      </c>
      <c r="H69" s="7">
        <v>45</v>
      </c>
      <c r="I69" s="7" t="s">
        <v>11</v>
      </c>
      <c r="J69" s="7">
        <v>26</v>
      </c>
      <c r="K69" s="8">
        <v>15</v>
      </c>
      <c r="L69" s="7" t="s">
        <v>11</v>
      </c>
      <c r="M69" s="7">
        <v>370</v>
      </c>
      <c r="N69" s="7" t="s">
        <v>11</v>
      </c>
      <c r="O69" s="7">
        <v>790</v>
      </c>
      <c r="P69" s="7">
        <v>90</v>
      </c>
      <c r="Q69" s="9" t="s">
        <v>11</v>
      </c>
      <c r="R69" s="7">
        <v>23620</v>
      </c>
      <c r="S69" s="7" t="s">
        <v>11</v>
      </c>
      <c r="T69" s="7">
        <v>29138</v>
      </c>
      <c r="U69" s="8">
        <v>1436</v>
      </c>
      <c r="V69" s="11">
        <v>0.46800000000000003</v>
      </c>
      <c r="W69" s="11">
        <v>0.436</v>
      </c>
      <c r="X69" s="10">
        <f t="shared" si="6"/>
        <v>404.60754268799997</v>
      </c>
      <c r="Y69" s="10">
        <f t="shared" si="7"/>
        <v>381.25</v>
      </c>
      <c r="Z69" s="7"/>
    </row>
    <row r="70" spans="1:26" x14ac:dyDescent="0.25">
      <c r="A70" s="13" t="s">
        <v>44</v>
      </c>
      <c r="B70" s="7" t="s">
        <v>11</v>
      </c>
      <c r="C70" s="7">
        <v>1351</v>
      </c>
      <c r="D70" s="7" t="s">
        <v>11</v>
      </c>
      <c r="E70" s="7">
        <v>1582</v>
      </c>
      <c r="F70" s="7">
        <v>1620</v>
      </c>
      <c r="G70" s="9" t="s">
        <v>11</v>
      </c>
      <c r="H70" s="7">
        <v>45</v>
      </c>
      <c r="I70" s="7" t="s">
        <v>11</v>
      </c>
      <c r="J70" s="7">
        <v>26</v>
      </c>
      <c r="K70" s="8">
        <v>15</v>
      </c>
      <c r="L70" s="7" t="s">
        <v>11</v>
      </c>
      <c r="M70" s="7">
        <v>445</v>
      </c>
      <c r="N70" s="7" t="s">
        <v>11</v>
      </c>
      <c r="O70" s="7">
        <v>790</v>
      </c>
      <c r="P70" s="7">
        <v>90</v>
      </c>
      <c r="Q70" s="9" t="s">
        <v>11</v>
      </c>
      <c r="R70" s="7">
        <v>28407</v>
      </c>
      <c r="S70" s="7" t="s">
        <v>11</v>
      </c>
      <c r="T70" s="7">
        <v>29138</v>
      </c>
      <c r="U70" s="8">
        <v>1436</v>
      </c>
      <c r="V70" s="11">
        <v>0.56299999999999994</v>
      </c>
      <c r="W70" s="11">
        <v>0.48199999999999998</v>
      </c>
      <c r="X70" s="10">
        <f t="shared" si="6"/>
        <v>378.11295377799996</v>
      </c>
      <c r="Y70" s="10">
        <f t="shared" si="7"/>
        <v>381.25</v>
      </c>
      <c r="Z70" s="7"/>
    </row>
    <row r="71" spans="1:26" x14ac:dyDescent="0.25">
      <c r="A71" s="13" t="s">
        <v>45</v>
      </c>
      <c r="B71" s="7" t="s">
        <v>11</v>
      </c>
      <c r="C71" s="7">
        <v>1352</v>
      </c>
      <c r="D71" s="7" t="s">
        <v>11</v>
      </c>
      <c r="E71" s="7">
        <v>1582.5</v>
      </c>
      <c r="F71" s="7">
        <v>1620</v>
      </c>
      <c r="G71" s="9" t="s">
        <v>11</v>
      </c>
      <c r="H71" s="7">
        <v>44</v>
      </c>
      <c r="I71" s="7" t="s">
        <v>11</v>
      </c>
      <c r="J71" s="7">
        <v>26</v>
      </c>
      <c r="K71" s="7">
        <v>15</v>
      </c>
      <c r="L71" s="9" t="s">
        <v>11</v>
      </c>
      <c r="M71" s="7">
        <v>400</v>
      </c>
      <c r="N71" s="7" t="s">
        <v>11</v>
      </c>
      <c r="O71" s="7">
        <v>750</v>
      </c>
      <c r="P71" s="7">
        <v>90</v>
      </c>
      <c r="Q71" s="9" t="s">
        <v>11</v>
      </c>
      <c r="R71" s="7">
        <v>24074</v>
      </c>
      <c r="S71" s="7" t="s">
        <v>11</v>
      </c>
      <c r="T71" s="7">
        <v>27663</v>
      </c>
      <c r="U71" s="8">
        <v>1436</v>
      </c>
      <c r="V71" s="11">
        <v>0.53300000000000003</v>
      </c>
      <c r="W71" s="11">
        <v>0.45300000000000001</v>
      </c>
      <c r="X71" s="10">
        <f t="shared" si="6"/>
        <v>402.08033121799997</v>
      </c>
      <c r="Y71" s="10">
        <f t="shared" si="7"/>
        <v>383.4</v>
      </c>
      <c r="Z71" s="7"/>
    </row>
    <row r="72" spans="1:26" x14ac:dyDescent="0.25">
      <c r="A72" s="13" t="s">
        <v>46</v>
      </c>
      <c r="B72" s="7" t="s">
        <v>11</v>
      </c>
      <c r="C72" s="7">
        <v>1352</v>
      </c>
      <c r="D72" s="7" t="s">
        <v>11</v>
      </c>
      <c r="E72" s="7">
        <v>1582</v>
      </c>
      <c r="F72" s="7">
        <v>1620</v>
      </c>
      <c r="G72" s="9" t="s">
        <v>11</v>
      </c>
      <c r="H72" s="7">
        <v>44</v>
      </c>
      <c r="I72" s="7" t="s">
        <v>11</v>
      </c>
      <c r="J72" s="7">
        <v>26</v>
      </c>
      <c r="K72" s="8">
        <v>15</v>
      </c>
      <c r="L72" s="7" t="s">
        <v>11</v>
      </c>
      <c r="M72" s="7">
        <v>410</v>
      </c>
      <c r="N72" s="7" t="s">
        <v>11</v>
      </c>
      <c r="O72" s="7">
        <v>730</v>
      </c>
      <c r="P72" s="7">
        <v>90</v>
      </c>
      <c r="Q72" s="9" t="s">
        <v>11</v>
      </c>
      <c r="R72" s="7">
        <v>24676</v>
      </c>
      <c r="S72" s="7" t="s">
        <v>11</v>
      </c>
      <c r="T72" s="7">
        <v>26925</v>
      </c>
      <c r="U72" s="8">
        <v>1436</v>
      </c>
      <c r="V72" s="11">
        <v>0.56200000000000006</v>
      </c>
      <c r="W72" s="11">
        <v>0.46500000000000002</v>
      </c>
      <c r="X72" s="10">
        <f t="shared" si="6"/>
        <v>396.02177152799999</v>
      </c>
      <c r="Y72" s="10">
        <f t="shared" si="7"/>
        <v>383.4</v>
      </c>
      <c r="Z72" s="7"/>
    </row>
    <row r="73" spans="1:26" x14ac:dyDescent="0.25">
      <c r="A73" s="13" t="s">
        <v>47</v>
      </c>
      <c r="B73" s="7" t="s">
        <v>11</v>
      </c>
      <c r="C73" s="7">
        <v>1350</v>
      </c>
      <c r="D73" s="7" t="s">
        <v>11</v>
      </c>
      <c r="E73" s="7">
        <v>1582.5</v>
      </c>
      <c r="F73" s="7">
        <v>1621</v>
      </c>
      <c r="G73" s="9" t="s">
        <v>11</v>
      </c>
      <c r="H73" s="7">
        <v>44</v>
      </c>
      <c r="I73" s="7" t="s">
        <v>11</v>
      </c>
      <c r="J73" s="7">
        <v>26</v>
      </c>
      <c r="K73" s="8">
        <v>15</v>
      </c>
      <c r="L73" s="7" t="s">
        <v>11</v>
      </c>
      <c r="M73" s="7">
        <v>330</v>
      </c>
      <c r="N73" s="7" t="s">
        <v>11</v>
      </c>
      <c r="O73" s="7">
        <v>700</v>
      </c>
      <c r="P73" s="7">
        <v>70</v>
      </c>
      <c r="Q73" s="9" t="s">
        <v>11</v>
      </c>
      <c r="R73" s="7">
        <v>20598</v>
      </c>
      <c r="S73" s="7" t="s">
        <v>11</v>
      </c>
      <c r="T73" s="7">
        <v>25819</v>
      </c>
      <c r="U73" s="8">
        <v>1117</v>
      </c>
      <c r="V73" s="11">
        <v>0.47099999999999997</v>
      </c>
      <c r="W73" s="11">
        <v>0.433</v>
      </c>
      <c r="X73" s="10">
        <f t="shared" si="6"/>
        <v>408.54408544199998</v>
      </c>
      <c r="Y73" s="10">
        <f>-2.15*(H73)+478</f>
        <v>383.4</v>
      </c>
      <c r="Z73" s="7"/>
    </row>
    <row r="74" spans="1:26" x14ac:dyDescent="0.25">
      <c r="A74" s="13" t="s">
        <v>48</v>
      </c>
      <c r="B74" s="7" t="s">
        <v>11</v>
      </c>
      <c r="C74" s="7">
        <v>1351</v>
      </c>
      <c r="D74" s="7" t="s">
        <v>11</v>
      </c>
      <c r="E74" s="7">
        <v>1582.5</v>
      </c>
      <c r="F74" s="7">
        <v>1620</v>
      </c>
      <c r="G74" s="9" t="s">
        <v>11</v>
      </c>
      <c r="H74" s="7">
        <v>44</v>
      </c>
      <c r="I74" s="7" t="s">
        <v>11</v>
      </c>
      <c r="J74" s="7">
        <v>26</v>
      </c>
      <c r="K74" s="8">
        <v>15</v>
      </c>
      <c r="L74" s="7" t="s">
        <v>11</v>
      </c>
      <c r="M74" s="7">
        <v>390</v>
      </c>
      <c r="N74" s="7" t="s">
        <v>11</v>
      </c>
      <c r="O74" s="7">
        <v>680</v>
      </c>
      <c r="P74" s="7">
        <v>70</v>
      </c>
      <c r="Q74" s="9" t="s">
        <v>11</v>
      </c>
      <c r="R74" s="7">
        <v>26084</v>
      </c>
      <c r="S74" s="7" t="s">
        <v>11</v>
      </c>
      <c r="T74" s="7">
        <v>25081</v>
      </c>
      <c r="U74" s="8">
        <v>1117</v>
      </c>
      <c r="V74" s="11">
        <v>0.57399999999999995</v>
      </c>
      <c r="W74" s="11">
        <v>0.499</v>
      </c>
      <c r="X74" s="10">
        <f t="shared" si="6"/>
        <v>362.49531431199995</v>
      </c>
      <c r="Y74" s="10">
        <f t="shared" si="7"/>
        <v>383.4</v>
      </c>
      <c r="Z74" s="7"/>
    </row>
    <row r="75" spans="1:26" x14ac:dyDescent="0.25">
      <c r="A75" s="13" t="s">
        <v>49</v>
      </c>
      <c r="B75" s="7" t="s">
        <v>11</v>
      </c>
      <c r="C75" s="7">
        <v>1351</v>
      </c>
      <c r="D75" s="7" t="s">
        <v>11</v>
      </c>
      <c r="E75" s="7">
        <v>1582.5</v>
      </c>
      <c r="F75" s="7">
        <v>1620</v>
      </c>
      <c r="G75" s="9" t="s">
        <v>11</v>
      </c>
      <c r="H75" s="7">
        <v>44</v>
      </c>
      <c r="I75" s="7" t="s">
        <v>11</v>
      </c>
      <c r="J75" s="7">
        <v>26</v>
      </c>
      <c r="K75" s="8">
        <v>18</v>
      </c>
      <c r="L75" s="7" t="s">
        <v>11</v>
      </c>
      <c r="M75" s="7">
        <v>440</v>
      </c>
      <c r="N75" s="7" t="s">
        <v>11</v>
      </c>
      <c r="O75" s="7">
        <v>780</v>
      </c>
      <c r="P75" s="7">
        <v>85</v>
      </c>
      <c r="Q75" s="9" t="s">
        <v>11</v>
      </c>
      <c r="R75" s="7">
        <v>29428</v>
      </c>
      <c r="S75" s="7" t="s">
        <v>11</v>
      </c>
      <c r="T75" s="7">
        <v>28769</v>
      </c>
      <c r="U75" s="8">
        <v>1627</v>
      </c>
      <c r="V75" s="11">
        <v>0.56399999999999995</v>
      </c>
      <c r="W75" s="11">
        <v>0.49199999999999999</v>
      </c>
      <c r="X75" s="10">
        <f t="shared" si="6"/>
        <v>367.67297475199996</v>
      </c>
      <c r="Y75" s="10">
        <f t="shared" si="7"/>
        <v>383.4</v>
      </c>
      <c r="Z75" s="7"/>
    </row>
    <row r="76" spans="1:26" x14ac:dyDescent="0.25">
      <c r="A76" s="13" t="s">
        <v>50</v>
      </c>
      <c r="B76" s="7" t="s">
        <v>11</v>
      </c>
      <c r="C76" s="7">
        <v>1351</v>
      </c>
      <c r="D76" s="7" t="s">
        <v>11</v>
      </c>
      <c r="E76" s="7">
        <v>1582</v>
      </c>
      <c r="F76" s="7">
        <v>1620</v>
      </c>
      <c r="G76" s="9" t="s">
        <v>11</v>
      </c>
      <c r="H76" s="7">
        <v>43</v>
      </c>
      <c r="I76" s="7" t="s">
        <v>11</v>
      </c>
      <c r="J76" s="7">
        <v>25</v>
      </c>
      <c r="K76" s="8">
        <v>20</v>
      </c>
      <c r="L76" s="7" t="s">
        <v>11</v>
      </c>
      <c r="M76" s="7">
        <v>440</v>
      </c>
      <c r="N76" s="7" t="s">
        <v>11</v>
      </c>
      <c r="O76" s="7">
        <v>750</v>
      </c>
      <c r="P76" s="7">
        <v>50</v>
      </c>
      <c r="Q76" s="9" t="s">
        <v>11</v>
      </c>
      <c r="R76" s="7">
        <v>25880</v>
      </c>
      <c r="S76" s="7" t="s">
        <v>11</v>
      </c>
      <c r="T76" s="7">
        <v>26599</v>
      </c>
      <c r="U76" s="8">
        <v>1063</v>
      </c>
      <c r="V76" s="11">
        <v>0.58699999999999997</v>
      </c>
      <c r="W76" s="11">
        <v>0.48299999999999998</v>
      </c>
      <c r="X76" s="10">
        <f t="shared" si="6"/>
        <v>382.52194497799996</v>
      </c>
      <c r="Y76" s="10">
        <f t="shared" si="7"/>
        <v>385.55</v>
      </c>
      <c r="Z76" s="7"/>
    </row>
    <row r="77" spans="1:26" x14ac:dyDescent="0.25">
      <c r="A77" s="13" t="s">
        <v>51</v>
      </c>
      <c r="B77" s="7" t="s">
        <v>11</v>
      </c>
      <c r="C77" s="7">
        <v>1351</v>
      </c>
      <c r="D77" s="7" t="s">
        <v>11</v>
      </c>
      <c r="E77" s="7">
        <v>1582</v>
      </c>
      <c r="F77" s="7">
        <v>1621</v>
      </c>
      <c r="G77" s="9" t="s">
        <v>11</v>
      </c>
      <c r="H77" s="7">
        <v>43</v>
      </c>
      <c r="I77" s="7" t="s">
        <v>11</v>
      </c>
      <c r="J77" s="7">
        <v>26</v>
      </c>
      <c r="K77" s="7">
        <v>15</v>
      </c>
      <c r="L77" s="9" t="s">
        <v>11</v>
      </c>
      <c r="M77" s="7">
        <v>350</v>
      </c>
      <c r="N77" s="7" t="s">
        <v>11</v>
      </c>
      <c r="O77" s="7">
        <v>670</v>
      </c>
      <c r="P77" s="7">
        <v>90</v>
      </c>
      <c r="Q77" s="9" t="s">
        <v>11</v>
      </c>
      <c r="R77" s="7">
        <v>21350</v>
      </c>
      <c r="S77" s="7" t="s">
        <v>11</v>
      </c>
      <c r="T77" s="7">
        <v>24712</v>
      </c>
      <c r="U77" s="8">
        <v>1436</v>
      </c>
      <c r="V77" s="11">
        <v>0.52200000000000002</v>
      </c>
      <c r="W77" s="11">
        <v>0.44900000000000001</v>
      </c>
      <c r="X77" s="10">
        <f t="shared" si="6"/>
        <v>403.75423520799995</v>
      </c>
      <c r="Y77" s="10">
        <f t="shared" si="7"/>
        <v>385.55</v>
      </c>
      <c r="Z77" s="7"/>
    </row>
    <row r="78" spans="1:26" x14ac:dyDescent="0.25">
      <c r="A78" s="13" t="s">
        <v>52</v>
      </c>
      <c r="B78" s="7" t="s">
        <v>11</v>
      </c>
      <c r="C78" s="7">
        <v>1351</v>
      </c>
      <c r="D78" s="7" t="s">
        <v>11</v>
      </c>
      <c r="E78" s="7">
        <v>1582</v>
      </c>
      <c r="F78" s="7">
        <v>1622</v>
      </c>
      <c r="G78" s="9" t="s">
        <v>11</v>
      </c>
      <c r="H78" s="7">
        <v>42</v>
      </c>
      <c r="I78" s="7" t="s">
        <v>11</v>
      </c>
      <c r="J78" s="7">
        <v>25</v>
      </c>
      <c r="K78" s="8">
        <v>17</v>
      </c>
      <c r="L78" s="7" t="s">
        <v>11</v>
      </c>
      <c r="M78" s="7">
        <v>420</v>
      </c>
      <c r="N78" s="7" t="s">
        <v>11</v>
      </c>
      <c r="O78" s="7">
        <v>820</v>
      </c>
      <c r="P78" s="7">
        <v>60</v>
      </c>
      <c r="Q78" s="9" t="s">
        <v>11</v>
      </c>
      <c r="R78" s="7">
        <v>25919</v>
      </c>
      <c r="S78" s="7" t="s">
        <v>11</v>
      </c>
      <c r="T78" s="7">
        <v>29081</v>
      </c>
      <c r="U78" s="8">
        <v>1085</v>
      </c>
      <c r="V78" s="4">
        <v>0.51200000000000001</v>
      </c>
      <c r="W78" s="11">
        <v>0.47099999999999997</v>
      </c>
      <c r="X78" s="10">
        <f t="shared" si="6"/>
        <v>377.90503212799996</v>
      </c>
      <c r="Y78" s="10">
        <f t="shared" si="7"/>
        <v>387.7</v>
      </c>
      <c r="Z78" s="7"/>
    </row>
    <row r="79" spans="1:26" x14ac:dyDescent="0.25">
      <c r="A79" s="13" t="s">
        <v>53</v>
      </c>
      <c r="B79" s="7" t="s">
        <v>11</v>
      </c>
      <c r="C79" s="7">
        <v>1351</v>
      </c>
      <c r="D79" s="7" t="s">
        <v>11</v>
      </c>
      <c r="E79" s="7">
        <v>1582</v>
      </c>
      <c r="F79" s="7">
        <v>1619</v>
      </c>
      <c r="G79" s="9" t="s">
        <v>11</v>
      </c>
      <c r="H79" s="7">
        <v>42</v>
      </c>
      <c r="I79" s="7" t="s">
        <v>11</v>
      </c>
      <c r="J79" s="7">
        <v>25</v>
      </c>
      <c r="K79" s="8">
        <v>17</v>
      </c>
      <c r="L79" s="7" t="s">
        <v>11</v>
      </c>
      <c r="M79" s="7">
        <v>460</v>
      </c>
      <c r="N79" s="7" t="s">
        <v>11</v>
      </c>
      <c r="O79" s="7">
        <v>740</v>
      </c>
      <c r="P79" s="7">
        <v>80</v>
      </c>
      <c r="Q79" s="9" t="s">
        <v>11</v>
      </c>
      <c r="R79" s="7">
        <v>30348</v>
      </c>
      <c r="S79" s="7" t="s">
        <v>11</v>
      </c>
      <c r="T79" s="7">
        <v>26244</v>
      </c>
      <c r="U79" s="8">
        <v>1446</v>
      </c>
      <c r="V79" s="11">
        <v>0.622</v>
      </c>
      <c r="W79" s="11">
        <v>0.52300000000000002</v>
      </c>
      <c r="X79" s="10">
        <f t="shared" si="6"/>
        <v>347.66124800799986</v>
      </c>
      <c r="Y79" s="10">
        <f t="shared" si="7"/>
        <v>387.7</v>
      </c>
      <c r="Z79" s="7"/>
    </row>
    <row r="80" spans="1:26" x14ac:dyDescent="0.25">
      <c r="A80" s="13" t="s">
        <v>54</v>
      </c>
      <c r="B80" s="7" t="s">
        <v>11</v>
      </c>
      <c r="C80" s="7">
        <v>1352</v>
      </c>
      <c r="D80" s="7" t="s">
        <v>11</v>
      </c>
      <c r="E80" s="7">
        <v>1583</v>
      </c>
      <c r="F80" s="7">
        <v>1621</v>
      </c>
      <c r="G80" s="9" t="s">
        <v>11</v>
      </c>
      <c r="H80" s="7">
        <v>41</v>
      </c>
      <c r="I80" s="7" t="s">
        <v>11</v>
      </c>
      <c r="J80" s="7">
        <v>26</v>
      </c>
      <c r="K80" s="8">
        <v>15</v>
      </c>
      <c r="L80" s="7" t="s">
        <v>11</v>
      </c>
      <c r="M80" s="7">
        <v>360</v>
      </c>
      <c r="N80" s="7" t="s">
        <v>11</v>
      </c>
      <c r="O80" s="7">
        <v>620</v>
      </c>
      <c r="P80" s="7">
        <v>80</v>
      </c>
      <c r="Q80" s="9" t="s">
        <v>11</v>
      </c>
      <c r="R80" s="7">
        <v>20939</v>
      </c>
      <c r="S80" s="7" t="s">
        <v>11</v>
      </c>
      <c r="T80" s="7">
        <v>22868</v>
      </c>
      <c r="U80" s="8">
        <v>1276</v>
      </c>
      <c r="V80" s="11">
        <v>0.58099999999999996</v>
      </c>
      <c r="W80" s="11">
        <v>0.46400000000000002</v>
      </c>
      <c r="X80" s="10">
        <f t="shared" si="6"/>
        <v>401.43465608199995</v>
      </c>
      <c r="Y80" s="10">
        <f t="shared" si="7"/>
        <v>389.85</v>
      </c>
      <c r="Z80" s="7"/>
    </row>
    <row r="81" spans="1:26" x14ac:dyDescent="0.25">
      <c r="A81" s="13" t="s">
        <v>55</v>
      </c>
      <c r="B81" s="7" t="s">
        <v>11</v>
      </c>
      <c r="C81" s="7">
        <v>1352</v>
      </c>
      <c r="D81" s="7" t="s">
        <v>11</v>
      </c>
      <c r="E81" s="7">
        <v>1582</v>
      </c>
      <c r="F81" s="7">
        <v>1620</v>
      </c>
      <c r="G81" s="9" t="s">
        <v>11</v>
      </c>
      <c r="H81" s="7">
        <v>38</v>
      </c>
      <c r="I81" s="7" t="s">
        <v>11</v>
      </c>
      <c r="J81" s="7">
        <v>25</v>
      </c>
      <c r="K81" s="7">
        <v>22</v>
      </c>
      <c r="L81" s="9" t="s">
        <v>11</v>
      </c>
      <c r="M81" s="7">
        <v>750</v>
      </c>
      <c r="N81" s="7" t="s">
        <v>11</v>
      </c>
      <c r="O81" s="7">
        <v>1080</v>
      </c>
      <c r="P81" s="7">
        <v>150</v>
      </c>
      <c r="Q81" s="9" t="s">
        <v>11</v>
      </c>
      <c r="R81" s="7">
        <v>41876</v>
      </c>
      <c r="S81" s="7" t="s">
        <v>11</v>
      </c>
      <c r="T81" s="7">
        <v>38302</v>
      </c>
      <c r="U81" s="8">
        <v>3509</v>
      </c>
      <c r="V81" s="11">
        <v>0.69399999999999995</v>
      </c>
      <c r="W81" s="11">
        <v>0.52200000000000002</v>
      </c>
      <c r="X81" s="10">
        <f t="shared" si="6"/>
        <v>364.19243623199992</v>
      </c>
      <c r="Y81" s="10">
        <f t="shared" si="7"/>
        <v>396.3</v>
      </c>
      <c r="Z81" s="7"/>
    </row>
    <row r="82" spans="1:26" x14ac:dyDescent="0.25">
      <c r="A82" s="12"/>
      <c r="B82" s="7"/>
      <c r="C82" s="7"/>
      <c r="D82" s="7"/>
      <c r="E82" s="7"/>
      <c r="F82" s="28" t="s">
        <v>6</v>
      </c>
      <c r="G82" s="32"/>
      <c r="H82" s="30">
        <f>AVERAGE(H66:H81)</f>
        <v>43.5625</v>
      </c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28" t="s">
        <v>6</v>
      </c>
      <c r="V82" s="11">
        <f>AVERAGE(V66:V81)</f>
        <v>0.56637499999999985</v>
      </c>
      <c r="W82" s="11">
        <f>AVERAGE(W66:W81)</f>
        <v>0.48018749999999993</v>
      </c>
      <c r="X82" s="10">
        <f>AVERAGE(X66:X81)</f>
        <v>380.24551135349992</v>
      </c>
      <c r="Y82" s="31">
        <f>AVERAGE(Y66:Y81)</f>
        <v>384.34062500000005</v>
      </c>
      <c r="Z82" s="7"/>
    </row>
    <row r="83" spans="1:26" x14ac:dyDescent="0.25">
      <c r="A83" s="12"/>
      <c r="B83" s="7"/>
      <c r="C83" s="7"/>
      <c r="D83" s="7"/>
      <c r="E83" s="7"/>
      <c r="F83" s="28" t="s">
        <v>9</v>
      </c>
      <c r="G83" s="32"/>
      <c r="H83" s="30">
        <f>_xlfn.STDEV.P(H66:H81)</f>
        <v>2.1203994317109216</v>
      </c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28" t="s">
        <v>9</v>
      </c>
      <c r="V83" s="11">
        <f>_xlfn.STDEV.P(V66:V81)</f>
        <v>8.4593790404498145E-2</v>
      </c>
      <c r="W83" s="11">
        <f>_xlfn.STDEV.P(W66:W81)</f>
        <v>3.6394056434395979E-2</v>
      </c>
      <c r="X83" s="10">
        <f>_xlfn.STDEV.P(X66:X81)</f>
        <v>22.998059297505062</v>
      </c>
      <c r="Y83" s="31">
        <f>_xlfn.STDEV.P(Y66:Y81)</f>
        <v>4.5588587781784851</v>
      </c>
      <c r="Z83" s="7"/>
    </row>
    <row r="84" spans="1:26" x14ac:dyDescent="0.25">
      <c r="A84" s="12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28" t="s">
        <v>7</v>
      </c>
      <c r="V84" s="11">
        <f>V83/(SQRT(X86))</f>
        <v>2.1148447601124536E-2</v>
      </c>
      <c r="W84" s="11">
        <f>W83/(SQRT(X86))</f>
        <v>9.0985141085989946E-3</v>
      </c>
      <c r="X84" s="10">
        <f>X83/(SQRT(X86))</f>
        <v>5.7495148243762655</v>
      </c>
      <c r="Y84" s="31">
        <f>Y83/(SQRT(Y86))</f>
        <v>1.1397146945446213</v>
      </c>
      <c r="Z84" s="7"/>
    </row>
    <row r="85" spans="1:26" x14ac:dyDescent="0.25">
      <c r="A85" s="12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8"/>
      <c r="V85" s="11"/>
      <c r="W85" s="29" t="s">
        <v>8</v>
      </c>
      <c r="X85" s="10">
        <f>2*(SQRT(X83^2+50^2))/SQRT(X86)</f>
        <v>27.51777031052643</v>
      </c>
      <c r="Y85" s="31">
        <f>2*(SQRT(Y83^2+30^2))/SQRT(Y86)</f>
        <v>15.172204794948023</v>
      </c>
      <c r="Z85" s="7"/>
    </row>
    <row r="86" spans="1:26" x14ac:dyDescent="0.25">
      <c r="A86" s="12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11"/>
      <c r="W86" s="29" t="s">
        <v>10</v>
      </c>
      <c r="X86" s="10">
        <v>16</v>
      </c>
      <c r="Y86" s="31">
        <v>16</v>
      </c>
      <c r="Z86" s="7"/>
    </row>
    <row r="87" spans="1:26" x14ac:dyDescent="0.25">
      <c r="A87" s="14"/>
      <c r="F87" s="1"/>
      <c r="K87" s="1"/>
      <c r="P87" s="1"/>
      <c r="U87" s="1"/>
      <c r="W87" s="4"/>
      <c r="X87" s="1"/>
    </row>
    <row r="88" spans="1:26" x14ac:dyDescent="0.25">
      <c r="A88"/>
      <c r="F88" s="1"/>
      <c r="K88" s="1"/>
      <c r="P88" s="1"/>
      <c r="U88" s="1"/>
      <c r="W88" s="4"/>
      <c r="X88" s="1"/>
    </row>
    <row r="89" spans="1:26" x14ac:dyDescent="0.25">
      <c r="A89"/>
      <c r="F89" s="1"/>
      <c r="K89" s="1"/>
      <c r="P89" s="1"/>
      <c r="U89" s="1"/>
      <c r="W89" s="4"/>
      <c r="X89" s="1"/>
    </row>
    <row r="90" spans="1:26" x14ac:dyDescent="0.25">
      <c r="A90"/>
      <c r="F90" s="1"/>
      <c r="K90" s="1"/>
      <c r="P90" s="1"/>
      <c r="U90" s="1"/>
      <c r="W90" s="4"/>
      <c r="X90" s="1"/>
    </row>
    <row r="91" spans="1:26" x14ac:dyDescent="0.25">
      <c r="A91"/>
      <c r="F91" s="1"/>
      <c r="K91" s="1"/>
      <c r="P91" s="1"/>
      <c r="U91" s="1"/>
      <c r="W91" s="4"/>
      <c r="X91" s="1"/>
    </row>
    <row r="92" spans="1:26" x14ac:dyDescent="0.25">
      <c r="A92"/>
      <c r="F92" s="1"/>
      <c r="K92" s="1"/>
      <c r="P92" s="1"/>
      <c r="U92" s="1"/>
      <c r="W92" s="4"/>
      <c r="X92" s="1"/>
    </row>
    <row r="93" spans="1:26" x14ac:dyDescent="0.25">
      <c r="A93"/>
      <c r="F93" s="1"/>
      <c r="K93" s="1"/>
      <c r="P93" s="1"/>
      <c r="U93" s="1"/>
      <c r="W93" s="4"/>
      <c r="X93" s="1"/>
    </row>
    <row r="94" spans="1:26" x14ac:dyDescent="0.25">
      <c r="A94"/>
      <c r="F94" s="1"/>
      <c r="K94" s="1"/>
      <c r="P94" s="1"/>
      <c r="U94" s="1"/>
      <c r="W94" s="4"/>
      <c r="X94" s="1"/>
    </row>
    <row r="95" spans="1:26" x14ac:dyDescent="0.25">
      <c r="A95"/>
      <c r="F95" s="1"/>
      <c r="K95" s="1"/>
      <c r="P95" s="1"/>
      <c r="U95" s="1"/>
      <c r="W95" s="4"/>
      <c r="X95" s="1"/>
    </row>
    <row r="96" spans="1:26" x14ac:dyDescent="0.25">
      <c r="A96"/>
      <c r="F96" s="1"/>
      <c r="K96" s="1"/>
      <c r="P96" s="1"/>
      <c r="U96" s="1"/>
      <c r="W96" s="4"/>
      <c r="X96" s="1"/>
    </row>
    <row r="97" spans="2:26" customForma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4"/>
      <c r="W97" s="4"/>
      <c r="X97" s="1"/>
      <c r="Y97" s="1"/>
      <c r="Z97" s="1"/>
    </row>
    <row r="98" spans="2:26" customForma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4"/>
      <c r="W98" s="4"/>
      <c r="X98" s="1"/>
      <c r="Y98" s="1"/>
      <c r="Z98" s="1"/>
    </row>
    <row r="99" spans="2:26" customForma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4"/>
      <c r="W99" s="4"/>
      <c r="X99" s="1"/>
      <c r="Y99" s="1"/>
      <c r="Z99" s="1"/>
    </row>
    <row r="100" spans="2:26" customForma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4"/>
      <c r="W100" s="4"/>
      <c r="X100" s="1"/>
      <c r="Y100" s="1"/>
      <c r="Z100" s="1"/>
    </row>
    <row r="101" spans="2:26" customForma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4"/>
      <c r="W101" s="4"/>
      <c r="X101" s="1"/>
      <c r="Y101" s="1"/>
      <c r="Z101" s="1"/>
    </row>
    <row r="102" spans="2:26" customForma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4"/>
      <c r="W102" s="4"/>
      <c r="X102" s="1"/>
      <c r="Y102" s="1"/>
      <c r="Z102" s="1"/>
    </row>
    <row r="103" spans="2:26" customForma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4"/>
      <c r="W103" s="4"/>
      <c r="X103" s="1"/>
      <c r="Y103" s="1"/>
      <c r="Z103" s="1"/>
    </row>
    <row r="104" spans="2:26" customForma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4"/>
      <c r="W104" s="4"/>
      <c r="X104" s="1"/>
      <c r="Y104" s="1"/>
      <c r="Z104" s="1"/>
    </row>
    <row r="105" spans="2:26" customForma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4"/>
      <c r="W105" s="4"/>
      <c r="X105" s="1"/>
      <c r="Y105" s="1"/>
      <c r="Z105" s="1"/>
    </row>
    <row r="106" spans="2:26" customForma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4"/>
      <c r="W106" s="4"/>
      <c r="X106" s="1"/>
      <c r="Y106" s="1"/>
      <c r="Z106" s="1"/>
    </row>
    <row r="107" spans="2:26" customForma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4"/>
      <c r="W107" s="4"/>
      <c r="X107" s="1"/>
      <c r="Y107" s="1"/>
      <c r="Z107" s="1"/>
    </row>
    <row r="108" spans="2:26" customForma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4"/>
      <c r="W108" s="4"/>
      <c r="X108" s="1"/>
      <c r="Y108" s="1"/>
      <c r="Z108" s="1"/>
    </row>
    <row r="109" spans="2:26" customForma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4"/>
      <c r="W109" s="4"/>
      <c r="X109" s="1"/>
      <c r="Y109" s="1"/>
      <c r="Z109" s="1"/>
    </row>
    <row r="110" spans="2:26" customForma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4"/>
      <c r="W110" s="4"/>
      <c r="X110" s="1"/>
      <c r="Y110" s="1"/>
      <c r="Z110" s="1"/>
    </row>
    <row r="111" spans="2:26" customForma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4"/>
      <c r="W111" s="4"/>
      <c r="X111" s="1"/>
      <c r="Y111" s="1"/>
      <c r="Z111" s="1"/>
    </row>
    <row r="112" spans="2:26" customForma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4"/>
      <c r="W112" s="4"/>
      <c r="X112" s="1"/>
      <c r="Y112" s="1"/>
      <c r="Z112" s="1"/>
    </row>
    <row r="113" spans="2:26" customForma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4"/>
      <c r="W113" s="4"/>
      <c r="X113" s="1"/>
      <c r="Y113" s="1"/>
      <c r="Z113" s="1"/>
    </row>
    <row r="114" spans="2:26" customForma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4"/>
      <c r="W114" s="4"/>
      <c r="X114" s="1"/>
      <c r="Y114" s="1"/>
      <c r="Z114" s="1"/>
    </row>
    <row r="115" spans="2:26" customForma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4"/>
      <c r="W115" s="4"/>
      <c r="X115" s="1"/>
      <c r="Y115" s="1"/>
      <c r="Z115" s="1"/>
    </row>
    <row r="116" spans="2:26" customForma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4"/>
      <c r="W116" s="4"/>
      <c r="X116" s="1"/>
      <c r="Y116" s="1"/>
      <c r="Z116" s="1"/>
    </row>
    <row r="117" spans="2:26" customForma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4"/>
      <c r="W117" s="4"/>
      <c r="X117" s="1"/>
      <c r="Y117" s="1"/>
      <c r="Z117" s="1"/>
    </row>
    <row r="118" spans="2:26" customForma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4"/>
      <c r="W118" s="4"/>
      <c r="X118" s="1"/>
      <c r="Y118" s="1"/>
      <c r="Z118" s="1"/>
    </row>
    <row r="119" spans="2:26" customForma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4"/>
      <c r="W119" s="4"/>
      <c r="X119" s="1"/>
      <c r="Y119" s="1"/>
      <c r="Z119" s="1"/>
    </row>
    <row r="120" spans="2:26" customForma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4"/>
      <c r="W120" s="4"/>
      <c r="X120" s="1"/>
      <c r="Y120" s="1"/>
      <c r="Z120" s="1"/>
    </row>
    <row r="121" spans="2:26" customForma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4"/>
      <c r="W121" s="4"/>
      <c r="X121" s="1"/>
      <c r="Y121" s="1"/>
      <c r="Z121" s="1"/>
    </row>
    <row r="122" spans="2:26" customForma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4"/>
      <c r="W122" s="4"/>
      <c r="X122" s="1"/>
      <c r="Y122" s="1"/>
      <c r="Z122" s="1"/>
    </row>
    <row r="123" spans="2:26" customForma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4"/>
      <c r="W123" s="4"/>
      <c r="X123" s="1"/>
      <c r="Y123" s="1"/>
      <c r="Z123" s="1"/>
    </row>
    <row r="124" spans="2:26" customForma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4"/>
      <c r="W124" s="4"/>
      <c r="X124" s="1"/>
      <c r="Y124" s="1"/>
      <c r="Z124" s="1"/>
    </row>
    <row r="125" spans="2:26" customForma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4"/>
      <c r="W125" s="4"/>
      <c r="X125" s="1"/>
      <c r="Y125" s="1"/>
      <c r="Z125" s="1"/>
    </row>
    <row r="126" spans="2:26" customForma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4"/>
      <c r="W126" s="4"/>
      <c r="X126" s="1"/>
      <c r="Y126" s="1"/>
      <c r="Z126" s="1"/>
    </row>
    <row r="127" spans="2:26" customForma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4"/>
      <c r="W127" s="4"/>
      <c r="X127" s="1"/>
      <c r="Y127" s="1"/>
      <c r="Z127" s="1"/>
    </row>
    <row r="128" spans="2:26" customForma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4"/>
      <c r="W128" s="4"/>
      <c r="X128" s="1"/>
      <c r="Y128" s="1"/>
      <c r="Z128" s="1"/>
    </row>
    <row r="129" spans="2:26" customForma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4"/>
      <c r="W129" s="4"/>
      <c r="X129" s="1"/>
      <c r="Y129" s="1"/>
      <c r="Z129" s="1"/>
    </row>
    <row r="130" spans="2:26" customForma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4"/>
      <c r="W130" s="4"/>
      <c r="X130" s="1"/>
      <c r="Y130" s="1"/>
      <c r="Z130" s="1"/>
    </row>
    <row r="131" spans="2:26" customForma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4"/>
      <c r="W131" s="4"/>
      <c r="X131" s="1"/>
      <c r="Y131" s="1"/>
      <c r="Z131" s="1"/>
    </row>
    <row r="132" spans="2:26" customForma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4"/>
      <c r="W132" s="4"/>
      <c r="X132" s="1"/>
      <c r="Y132" s="1"/>
      <c r="Z132" s="1"/>
    </row>
    <row r="133" spans="2:26" customForma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4"/>
      <c r="W133" s="4"/>
      <c r="X133" s="1"/>
      <c r="Y133" s="1"/>
      <c r="Z133" s="1"/>
    </row>
    <row r="134" spans="2:26" customForma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4"/>
      <c r="W134" s="4"/>
      <c r="X134" s="1"/>
      <c r="Y134" s="1"/>
      <c r="Z134" s="1"/>
    </row>
    <row r="135" spans="2:26" customForma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4"/>
      <c r="W135" s="4"/>
      <c r="X135" s="1"/>
      <c r="Y135" s="1"/>
      <c r="Z135" s="1"/>
    </row>
    <row r="136" spans="2:26" customForma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4"/>
      <c r="W136" s="4"/>
      <c r="X136" s="1"/>
      <c r="Y136" s="1"/>
      <c r="Z136" s="1"/>
    </row>
    <row r="137" spans="2:26" customForma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4"/>
      <c r="W137" s="4"/>
      <c r="X137" s="1"/>
      <c r="Y137" s="1"/>
      <c r="Z137" s="1"/>
    </row>
    <row r="138" spans="2:26" customForma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4"/>
      <c r="W138" s="4"/>
      <c r="X138" s="1"/>
      <c r="Y138" s="1"/>
      <c r="Z138" s="1"/>
    </row>
    <row r="139" spans="2:26" customForma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4"/>
      <c r="W139" s="4"/>
      <c r="X139" s="1"/>
      <c r="Y139" s="1"/>
      <c r="Z139" s="1"/>
    </row>
    <row r="140" spans="2:26" customForma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4"/>
      <c r="W140" s="4"/>
      <c r="X140" s="1"/>
      <c r="Y140" s="1"/>
      <c r="Z140" s="1"/>
    </row>
    <row r="141" spans="2:26" customForma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4"/>
      <c r="W141" s="4"/>
      <c r="X141" s="1"/>
      <c r="Y141" s="1"/>
      <c r="Z141" s="1"/>
    </row>
    <row r="142" spans="2:26" customForma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4"/>
      <c r="W142" s="4"/>
      <c r="X142" s="1"/>
      <c r="Y142" s="1"/>
      <c r="Z142" s="1"/>
    </row>
    <row r="143" spans="2:26" customForma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4"/>
      <c r="W143" s="4"/>
      <c r="X143" s="1"/>
      <c r="Y143" s="1"/>
      <c r="Z143" s="1"/>
    </row>
    <row r="144" spans="2:26" customForma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4"/>
      <c r="W144" s="4"/>
      <c r="X144" s="1"/>
      <c r="Y144" s="1"/>
      <c r="Z144" s="1"/>
    </row>
    <row r="145" spans="2:26" customForma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4"/>
      <c r="W145" s="4"/>
      <c r="X145" s="1"/>
      <c r="Y145" s="1"/>
      <c r="Z145" s="1"/>
    </row>
    <row r="146" spans="2:26" customForma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4"/>
      <c r="W146" s="4"/>
      <c r="X146" s="1"/>
      <c r="Y146" s="1"/>
      <c r="Z146" s="1"/>
    </row>
    <row r="147" spans="2:26" customForma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4"/>
      <c r="W147" s="4"/>
      <c r="X147" s="1"/>
      <c r="Y147" s="1"/>
      <c r="Z147" s="1"/>
    </row>
    <row r="148" spans="2:26" customForma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4"/>
      <c r="W148" s="4"/>
      <c r="X148" s="1"/>
      <c r="Y148" s="1"/>
      <c r="Z148" s="1"/>
    </row>
    <row r="149" spans="2:26" customForma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4"/>
      <c r="W149" s="4"/>
      <c r="X149" s="1"/>
      <c r="Y149" s="1"/>
      <c r="Z149" s="1"/>
    </row>
    <row r="150" spans="2:26" customForma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4"/>
      <c r="W150" s="4"/>
      <c r="X150" s="1"/>
      <c r="Y150" s="1"/>
      <c r="Z150" s="1"/>
    </row>
    <row r="151" spans="2:26" customForma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4"/>
      <c r="W151" s="4"/>
      <c r="X151" s="1"/>
      <c r="Y151" s="1"/>
      <c r="Z151" s="1"/>
    </row>
    <row r="152" spans="2:26" customForma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4"/>
      <c r="W152" s="4"/>
      <c r="X152" s="1"/>
      <c r="Y152" s="1"/>
      <c r="Z152" s="1"/>
    </row>
    <row r="153" spans="2:26" customForma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4"/>
      <c r="W153" s="4"/>
      <c r="X153" s="1"/>
      <c r="Y153" s="1"/>
      <c r="Z153" s="1"/>
    </row>
    <row r="154" spans="2:26" customForma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4"/>
      <c r="W154" s="4"/>
      <c r="X154" s="1"/>
      <c r="Y154" s="1"/>
      <c r="Z154" s="1"/>
    </row>
    <row r="155" spans="2:26" customForma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4"/>
      <c r="W155" s="4"/>
      <c r="X155" s="1"/>
      <c r="Y155" s="1"/>
      <c r="Z155" s="1"/>
    </row>
    <row r="156" spans="2:26" customForma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4"/>
      <c r="W156" s="4"/>
      <c r="X156" s="1"/>
      <c r="Y156" s="1"/>
      <c r="Z156" s="1"/>
    </row>
    <row r="157" spans="2:26" customForma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4"/>
      <c r="W157" s="4"/>
      <c r="X157" s="1"/>
      <c r="Y157" s="1"/>
      <c r="Z157" s="1"/>
    </row>
    <row r="158" spans="2:26" customForma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4"/>
      <c r="W158" s="4"/>
      <c r="X158" s="1"/>
      <c r="Y158" s="1"/>
      <c r="Z158" s="1"/>
    </row>
    <row r="159" spans="2:26" customForma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4"/>
      <c r="W159" s="4"/>
      <c r="X159" s="1"/>
      <c r="Y159" s="1"/>
      <c r="Z159" s="1"/>
    </row>
    <row r="160" spans="2:26" customForma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4"/>
      <c r="W160" s="4"/>
      <c r="X160" s="1"/>
      <c r="Y160" s="1"/>
      <c r="Z160" s="1"/>
    </row>
    <row r="161" spans="2:26" customForma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4"/>
      <c r="W161" s="4"/>
      <c r="X161" s="1"/>
      <c r="Y161" s="1"/>
      <c r="Z161" s="1"/>
    </row>
    <row r="162" spans="2:26" customFormat="1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4"/>
      <c r="W162" s="4"/>
      <c r="X162" s="1"/>
      <c r="Y162" s="1"/>
      <c r="Z162" s="1"/>
    </row>
    <row r="163" spans="2:26" customFormat="1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4"/>
      <c r="W163" s="4"/>
      <c r="X163" s="1"/>
      <c r="Y163" s="1"/>
      <c r="Z163" s="1"/>
    </row>
    <row r="164" spans="2:26" customFormat="1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4"/>
      <c r="W164" s="4"/>
      <c r="X164" s="1"/>
      <c r="Y164" s="1"/>
      <c r="Z164" s="1"/>
    </row>
    <row r="165" spans="2:26" customFormat="1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4"/>
      <c r="W165" s="4"/>
      <c r="X165" s="1"/>
      <c r="Y165" s="1"/>
      <c r="Z165" s="1"/>
    </row>
    <row r="166" spans="2:26" customFormat="1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4"/>
      <c r="W166" s="4"/>
      <c r="X166" s="1"/>
      <c r="Y166" s="1"/>
      <c r="Z166" s="1"/>
    </row>
    <row r="167" spans="2:26" customFormat="1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4"/>
      <c r="W167" s="4"/>
      <c r="X167" s="1"/>
      <c r="Y167" s="1"/>
      <c r="Z167" s="1"/>
    </row>
    <row r="168" spans="2:26" customFormat="1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4"/>
      <c r="W168" s="4"/>
      <c r="X168" s="1"/>
      <c r="Y168" s="1"/>
      <c r="Z168" s="1"/>
    </row>
    <row r="169" spans="2:26" customFormat="1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4"/>
      <c r="W169" s="4"/>
      <c r="X169" s="1"/>
      <c r="Y169" s="1"/>
      <c r="Z169" s="1"/>
    </row>
    <row r="170" spans="2:26" customFormat="1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4"/>
      <c r="W170" s="4"/>
      <c r="X170" s="1"/>
      <c r="Y170" s="1"/>
      <c r="Z170" s="1"/>
    </row>
    <row r="171" spans="2:26" customFormat="1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4"/>
      <c r="W171" s="4"/>
      <c r="X171" s="1"/>
      <c r="Y171" s="1"/>
      <c r="Z171" s="1"/>
    </row>
    <row r="172" spans="2:26" customFormat="1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4"/>
      <c r="W172" s="4"/>
      <c r="X172" s="1"/>
      <c r="Y172" s="1"/>
      <c r="Z172" s="1"/>
    </row>
    <row r="173" spans="2:26" customFormat="1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4"/>
      <c r="W173" s="4"/>
      <c r="X173" s="1"/>
      <c r="Y173" s="1"/>
      <c r="Z173" s="1"/>
    </row>
    <row r="174" spans="2:26" customFormat="1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4"/>
      <c r="W174" s="4"/>
      <c r="X174" s="1"/>
      <c r="Y174" s="1"/>
      <c r="Z174" s="1"/>
    </row>
    <row r="175" spans="2:26" customFormat="1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4"/>
      <c r="W175" s="4"/>
      <c r="X175" s="1"/>
      <c r="Y175" s="1"/>
      <c r="Z175" s="1"/>
    </row>
    <row r="176" spans="2:26" customFormat="1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4"/>
      <c r="W176" s="4"/>
      <c r="X176" s="1"/>
      <c r="Y176" s="1"/>
      <c r="Z176" s="1"/>
    </row>
    <row r="177" spans="2:26" customFormat="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4"/>
      <c r="W177" s="4"/>
      <c r="X177" s="1"/>
      <c r="Y177" s="1"/>
      <c r="Z177" s="1"/>
    </row>
    <row r="178" spans="2:26" customFormat="1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4"/>
      <c r="W178" s="4"/>
      <c r="X178" s="1"/>
      <c r="Y178" s="1"/>
      <c r="Z178" s="1"/>
    </row>
    <row r="179" spans="2:26" customFormat="1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4"/>
      <c r="W179" s="4"/>
      <c r="X179" s="1"/>
      <c r="Y179" s="1"/>
      <c r="Z179" s="1"/>
    </row>
    <row r="180" spans="2:26" customFormat="1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4"/>
      <c r="W180" s="4"/>
      <c r="X180" s="1"/>
      <c r="Y180" s="1"/>
      <c r="Z180" s="1"/>
    </row>
    <row r="181" spans="2:26" customFormat="1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4"/>
      <c r="W181" s="4"/>
      <c r="X181" s="1"/>
      <c r="Y181" s="1"/>
      <c r="Z181" s="1"/>
    </row>
    <row r="182" spans="2:26" customFormat="1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4"/>
      <c r="W182" s="4"/>
      <c r="X182" s="1"/>
      <c r="Y182" s="1"/>
      <c r="Z182" s="1"/>
    </row>
    <row r="183" spans="2:26" customFormat="1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4"/>
      <c r="W183" s="4"/>
      <c r="X183" s="1"/>
      <c r="Y183" s="1"/>
      <c r="Z183" s="1"/>
    </row>
    <row r="184" spans="2:26" customFormat="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4"/>
      <c r="W184" s="4"/>
      <c r="X184" s="1"/>
      <c r="Y184" s="1"/>
      <c r="Z184" s="1"/>
    </row>
    <row r="185" spans="2:26" customFormat="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4"/>
      <c r="W185" s="4"/>
      <c r="X185" s="1"/>
      <c r="Y185" s="1"/>
      <c r="Z185" s="1"/>
    </row>
    <row r="186" spans="2:26" customFormat="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4"/>
      <c r="W186" s="4"/>
      <c r="X186" s="1"/>
      <c r="Y186" s="1"/>
      <c r="Z186" s="1"/>
    </row>
    <row r="187" spans="2:26" customFormat="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4"/>
      <c r="W187" s="4"/>
      <c r="X187" s="1"/>
      <c r="Y187" s="1"/>
      <c r="Z187" s="1"/>
    </row>
    <row r="188" spans="2:26" customFormat="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4"/>
      <c r="W188" s="4"/>
      <c r="X188" s="1"/>
      <c r="Y188" s="1"/>
      <c r="Z188" s="1"/>
    </row>
    <row r="189" spans="2:26" customFormat="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4"/>
      <c r="W189" s="4"/>
      <c r="X189" s="1"/>
      <c r="Y189" s="1"/>
      <c r="Z189" s="1"/>
    </row>
    <row r="190" spans="2:26" customFormat="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4"/>
      <c r="W190" s="4"/>
      <c r="X190" s="1"/>
      <c r="Y190" s="1"/>
      <c r="Z190" s="1"/>
    </row>
    <row r="191" spans="2:26" customFormat="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4"/>
      <c r="W191" s="4"/>
      <c r="X191" s="1"/>
      <c r="Y191" s="1"/>
      <c r="Z191" s="1"/>
    </row>
    <row r="192" spans="2:26" customFormat="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4"/>
      <c r="W192" s="4"/>
      <c r="X192" s="1"/>
      <c r="Y192" s="1"/>
      <c r="Z192" s="1"/>
    </row>
    <row r="193" spans="2:26" customForma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4"/>
      <c r="W193" s="4"/>
      <c r="X193" s="1"/>
      <c r="Y193" s="1"/>
      <c r="Z193" s="1"/>
    </row>
    <row r="194" spans="2:26" customFormat="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4"/>
      <c r="W194" s="4"/>
      <c r="X194" s="1"/>
      <c r="Y194" s="1"/>
      <c r="Z194" s="1"/>
    </row>
    <row r="195" spans="2:26" customFormat="1" x14ac:dyDescent="0.2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4"/>
      <c r="W195" s="4"/>
      <c r="X195" s="1"/>
      <c r="Y195" s="1"/>
      <c r="Z195" s="1"/>
    </row>
    <row r="196" spans="2:26" customFormat="1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4"/>
      <c r="W196" s="4"/>
      <c r="X196" s="1"/>
      <c r="Y196" s="1"/>
      <c r="Z196" s="1"/>
    </row>
    <row r="197" spans="2:26" customFormat="1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4"/>
      <c r="W197" s="4"/>
      <c r="X197" s="1"/>
      <c r="Y197" s="1"/>
      <c r="Z197" s="1"/>
    </row>
    <row r="198" spans="2:26" customFormat="1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4"/>
      <c r="W198" s="4"/>
      <c r="X198" s="1"/>
      <c r="Y198" s="1"/>
      <c r="Z198" s="1"/>
    </row>
    <row r="199" spans="2:26" customFormat="1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4"/>
      <c r="W199" s="4"/>
      <c r="X199" s="1"/>
      <c r="Y199" s="1"/>
      <c r="Z199" s="1"/>
    </row>
    <row r="200" spans="2:26" customFormat="1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4"/>
      <c r="W200" s="4"/>
      <c r="X200" s="1"/>
      <c r="Y200" s="1"/>
      <c r="Z200" s="1"/>
    </row>
    <row r="201" spans="2:26" customFormat="1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4"/>
      <c r="W201" s="4"/>
      <c r="X201" s="1"/>
      <c r="Y201" s="1"/>
      <c r="Z201" s="1"/>
    </row>
    <row r="202" spans="2:26" customFormat="1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4"/>
      <c r="W202" s="4"/>
      <c r="X202" s="1"/>
      <c r="Y202" s="1"/>
      <c r="Z202" s="1"/>
    </row>
    <row r="203" spans="2:26" customFormat="1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4"/>
      <c r="W203" s="4"/>
      <c r="X203" s="1"/>
      <c r="Y203" s="1"/>
      <c r="Z203" s="1"/>
    </row>
    <row r="204" spans="2:26" customFormat="1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4"/>
      <c r="W204" s="4"/>
      <c r="X204" s="1"/>
      <c r="Y204" s="1"/>
      <c r="Z204" s="1"/>
    </row>
    <row r="205" spans="2:26" customFormat="1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4"/>
      <c r="W205" s="4"/>
      <c r="X205" s="1"/>
      <c r="Y205" s="1"/>
      <c r="Z205" s="1"/>
    </row>
    <row r="206" spans="2:26" customFormat="1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4"/>
      <c r="W206" s="4"/>
      <c r="X206" s="1"/>
      <c r="Y206" s="1"/>
      <c r="Z206" s="1"/>
    </row>
    <row r="207" spans="2:26" customFormat="1" x14ac:dyDescent="0.2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4"/>
      <c r="W207" s="4"/>
      <c r="X207" s="1"/>
      <c r="Y207" s="1"/>
      <c r="Z207" s="1"/>
    </row>
    <row r="208" spans="2:26" customFormat="1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4"/>
      <c r="W208" s="4"/>
      <c r="X208" s="1"/>
      <c r="Y208" s="1"/>
      <c r="Z208" s="1"/>
    </row>
    <row r="209" spans="2:26" customFormat="1" x14ac:dyDescent="0.2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4"/>
      <c r="W209" s="4"/>
      <c r="X209" s="1"/>
      <c r="Y209" s="1"/>
      <c r="Z209" s="1"/>
    </row>
    <row r="210" spans="2:26" customFormat="1" x14ac:dyDescent="0.2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4"/>
      <c r="W210" s="4"/>
      <c r="X210" s="1"/>
      <c r="Y210" s="1"/>
      <c r="Z210" s="1"/>
    </row>
    <row r="211" spans="2:26" customFormat="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4"/>
      <c r="W211" s="4"/>
      <c r="X211" s="1"/>
      <c r="Y211" s="1"/>
      <c r="Z211" s="1"/>
    </row>
    <row r="212" spans="2:26" customFormat="1" x14ac:dyDescent="0.2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4"/>
      <c r="W212" s="4"/>
      <c r="X212" s="1"/>
      <c r="Y212" s="1"/>
      <c r="Z212" s="1"/>
    </row>
    <row r="213" spans="2:26" customFormat="1" x14ac:dyDescent="0.2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4"/>
      <c r="W213" s="4"/>
      <c r="X213" s="1"/>
      <c r="Y213" s="1"/>
      <c r="Z213" s="1"/>
    </row>
    <row r="214" spans="2:26" customFormat="1" x14ac:dyDescent="0.2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4"/>
      <c r="W214" s="4"/>
      <c r="X214" s="1"/>
      <c r="Y214" s="1"/>
      <c r="Z214" s="1"/>
    </row>
    <row r="215" spans="2:26" customFormat="1" x14ac:dyDescent="0.2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4"/>
      <c r="W215" s="4"/>
      <c r="X215" s="1"/>
      <c r="Y215" s="1"/>
      <c r="Z215" s="1"/>
    </row>
    <row r="216" spans="2:26" customFormat="1" x14ac:dyDescent="0.2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4"/>
      <c r="W216" s="4"/>
      <c r="X216" s="1"/>
      <c r="Y216" s="1"/>
      <c r="Z216" s="1"/>
    </row>
    <row r="217" spans="2:26" customFormat="1" x14ac:dyDescent="0.2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4"/>
      <c r="W217" s="4"/>
      <c r="X217" s="1"/>
      <c r="Y217" s="1"/>
      <c r="Z217" s="1"/>
    </row>
    <row r="218" spans="2:26" customFormat="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4"/>
      <c r="W218" s="4"/>
      <c r="X218" s="1"/>
      <c r="Y218" s="1"/>
      <c r="Z218" s="1"/>
    </row>
    <row r="219" spans="2:26" customFormat="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4"/>
      <c r="W219" s="4"/>
      <c r="X219" s="1"/>
      <c r="Y219" s="1"/>
      <c r="Z219" s="1"/>
    </row>
    <row r="220" spans="2:26" customFormat="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4"/>
      <c r="W220" s="4"/>
      <c r="X220" s="1"/>
      <c r="Y220" s="1"/>
      <c r="Z220" s="1"/>
    </row>
    <row r="221" spans="2:26" customFormat="1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4"/>
      <c r="W221" s="4"/>
      <c r="X221" s="1"/>
      <c r="Y221" s="1"/>
      <c r="Z221" s="1"/>
    </row>
    <row r="222" spans="2:26" customFormat="1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4"/>
      <c r="W222" s="4"/>
      <c r="X222" s="1"/>
      <c r="Y222" s="1"/>
      <c r="Z222" s="1"/>
    </row>
    <row r="223" spans="2:26" customFormat="1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4"/>
      <c r="W223" s="4"/>
      <c r="X223" s="1"/>
      <c r="Y223" s="1"/>
      <c r="Z223" s="1"/>
    </row>
    <row r="224" spans="2:26" customFormat="1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4"/>
      <c r="W224" s="4"/>
      <c r="X224" s="1"/>
      <c r="Y224" s="1"/>
      <c r="Z224" s="1"/>
    </row>
    <row r="225" spans="2:26" customFormat="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4"/>
      <c r="W225" s="4"/>
      <c r="X225" s="1"/>
      <c r="Y225" s="1"/>
      <c r="Z225" s="1"/>
    </row>
    <row r="226" spans="2:26" customFormat="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4"/>
      <c r="W226" s="4"/>
      <c r="X226" s="1"/>
      <c r="Y226" s="1"/>
      <c r="Z226" s="1"/>
    </row>
    <row r="227" spans="2:26" customForma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4"/>
      <c r="W227" s="4"/>
      <c r="X227" s="1"/>
      <c r="Y227" s="1"/>
      <c r="Z227" s="1"/>
    </row>
    <row r="228" spans="2:26" customFormat="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4"/>
      <c r="W228" s="4"/>
      <c r="X228" s="1"/>
      <c r="Y228" s="1"/>
      <c r="Z228" s="1"/>
    </row>
    <row r="229" spans="2:26" customFormat="1" x14ac:dyDescent="0.2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4"/>
      <c r="W229" s="4"/>
      <c r="X229" s="1"/>
      <c r="Y229" s="1"/>
      <c r="Z229" s="1"/>
    </row>
    <row r="230" spans="2:26" customFormat="1" x14ac:dyDescent="0.2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4"/>
      <c r="W230" s="4"/>
      <c r="X230" s="1"/>
      <c r="Y230" s="1"/>
      <c r="Z230" s="1"/>
    </row>
    <row r="231" spans="2:26" customFormat="1" x14ac:dyDescent="0.2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4"/>
      <c r="W231" s="4"/>
      <c r="X231" s="1"/>
      <c r="Y231" s="1"/>
      <c r="Z231" s="1"/>
    </row>
    <row r="232" spans="2:26" customFormat="1" x14ac:dyDescent="0.2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4"/>
      <c r="W232" s="4"/>
      <c r="X232" s="1"/>
      <c r="Y232" s="1"/>
      <c r="Z232" s="1"/>
    </row>
    <row r="233" spans="2:26" customFormat="1" x14ac:dyDescent="0.2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4"/>
      <c r="W233" s="4"/>
      <c r="X233" s="1"/>
      <c r="Y233" s="1"/>
      <c r="Z233" s="1"/>
    </row>
    <row r="234" spans="2:26" customFormat="1" x14ac:dyDescent="0.2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4"/>
      <c r="W234" s="4"/>
      <c r="X234" s="1"/>
      <c r="Y234" s="1"/>
      <c r="Z234" s="1"/>
    </row>
    <row r="235" spans="2:26" customFormat="1" x14ac:dyDescent="0.2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4"/>
      <c r="W235" s="4"/>
      <c r="X235" s="1"/>
      <c r="Y235" s="1"/>
      <c r="Z235" s="1"/>
    </row>
    <row r="236" spans="2:26" customFormat="1" x14ac:dyDescent="0.2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4"/>
      <c r="W236" s="4"/>
      <c r="X236" s="1"/>
      <c r="Y236" s="1"/>
      <c r="Z236" s="1"/>
    </row>
    <row r="237" spans="2:26" customFormat="1" x14ac:dyDescent="0.2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4"/>
      <c r="W237" s="4"/>
      <c r="X237" s="1"/>
      <c r="Y237" s="1"/>
      <c r="Z237" s="1"/>
    </row>
    <row r="238" spans="2:26" customFormat="1" x14ac:dyDescent="0.2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4"/>
      <c r="W238" s="4"/>
      <c r="X238" s="1"/>
      <c r="Y238" s="1"/>
      <c r="Z238" s="1"/>
    </row>
    <row r="239" spans="2:26" customFormat="1" x14ac:dyDescent="0.2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4"/>
      <c r="W239" s="4"/>
      <c r="X239" s="1"/>
      <c r="Y239" s="1"/>
      <c r="Z239" s="1"/>
    </row>
    <row r="240" spans="2:26" customFormat="1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4"/>
      <c r="W240" s="4"/>
      <c r="X240" s="1"/>
      <c r="Y240" s="1"/>
      <c r="Z240" s="1"/>
    </row>
    <row r="241" spans="2:26" customFormat="1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4"/>
      <c r="W241" s="4"/>
      <c r="X241" s="1"/>
      <c r="Y241" s="1"/>
      <c r="Z241" s="1"/>
    </row>
    <row r="242" spans="2:26" customFormat="1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4"/>
      <c r="W242" s="4"/>
      <c r="X242" s="1"/>
      <c r="Y242" s="1"/>
      <c r="Z242" s="1"/>
    </row>
    <row r="243" spans="2:26" customFormat="1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4"/>
      <c r="W243" s="4"/>
      <c r="X243" s="1"/>
      <c r="Y243" s="1"/>
      <c r="Z243" s="1"/>
    </row>
    <row r="244" spans="2:26" customFormat="1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4"/>
      <c r="W244" s="4"/>
      <c r="X244" s="1"/>
      <c r="Y244" s="1"/>
      <c r="Z244" s="1"/>
    </row>
    <row r="245" spans="2:26" customFormat="1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4"/>
      <c r="W245" s="4"/>
      <c r="X245" s="1"/>
      <c r="Y245" s="1"/>
      <c r="Z245" s="1"/>
    </row>
    <row r="246" spans="2:26" customFormat="1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4"/>
      <c r="W246" s="4"/>
      <c r="X246" s="1"/>
      <c r="Y246" s="1"/>
      <c r="Z246" s="1"/>
    </row>
    <row r="247" spans="2:26" customFormat="1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4"/>
      <c r="W247" s="4"/>
      <c r="X247" s="1"/>
      <c r="Y247" s="1"/>
      <c r="Z247" s="1"/>
    </row>
    <row r="248" spans="2:26" customFormat="1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4"/>
      <c r="W248" s="4"/>
      <c r="X248" s="1"/>
      <c r="Y248" s="1"/>
      <c r="Z248" s="1"/>
    </row>
    <row r="249" spans="2:26" customFormat="1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4"/>
      <c r="W249" s="4"/>
      <c r="X249" s="1"/>
      <c r="Y249" s="1"/>
      <c r="Z249" s="1"/>
    </row>
    <row r="250" spans="2:26" customFormat="1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4"/>
      <c r="W250" s="4"/>
      <c r="X250" s="1"/>
      <c r="Y250" s="1"/>
      <c r="Z250" s="1"/>
    </row>
    <row r="251" spans="2:26" customFormat="1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4"/>
      <c r="W251" s="4"/>
      <c r="X251" s="1"/>
      <c r="Y251" s="1"/>
      <c r="Z251" s="1"/>
    </row>
    <row r="252" spans="2:26" customFormat="1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4"/>
      <c r="W252" s="4"/>
      <c r="X252" s="1"/>
      <c r="Y252" s="1"/>
      <c r="Z252" s="1"/>
    </row>
    <row r="253" spans="2:26" customFormat="1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4"/>
      <c r="W253" s="4"/>
      <c r="X253" s="1"/>
      <c r="Y253" s="1"/>
      <c r="Z253" s="1"/>
    </row>
    <row r="254" spans="2:26" customFormat="1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4"/>
      <c r="W254" s="4"/>
      <c r="X254" s="1"/>
      <c r="Y254" s="1"/>
      <c r="Z254" s="1"/>
    </row>
    <row r="255" spans="2:26" customFormat="1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4"/>
      <c r="W255" s="4"/>
      <c r="X255" s="1"/>
      <c r="Y255" s="1"/>
      <c r="Z255" s="1"/>
    </row>
    <row r="256" spans="2:26" customFormat="1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4"/>
      <c r="W256" s="4"/>
      <c r="X256" s="1"/>
      <c r="Y256" s="1"/>
      <c r="Z256" s="1"/>
    </row>
    <row r="257" spans="2:26" customFormat="1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4"/>
      <c r="W257" s="4"/>
      <c r="X257" s="1"/>
      <c r="Y257" s="1"/>
      <c r="Z257" s="1"/>
    </row>
    <row r="258" spans="2:26" customFormat="1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4"/>
      <c r="W258" s="4"/>
      <c r="X258" s="1"/>
      <c r="Y258" s="1"/>
      <c r="Z258" s="1"/>
    </row>
    <row r="259" spans="2:26" customFormat="1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4"/>
      <c r="W259" s="4"/>
      <c r="X259" s="1"/>
      <c r="Y259" s="1"/>
      <c r="Z259" s="1"/>
    </row>
    <row r="260" spans="2:26" customFormat="1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4"/>
      <c r="W260" s="4"/>
      <c r="X260" s="1"/>
      <c r="Y260" s="1"/>
      <c r="Z260" s="1"/>
    </row>
    <row r="261" spans="2:26" customForma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4"/>
      <c r="W261" s="4"/>
      <c r="X261" s="1"/>
      <c r="Y261" s="1"/>
      <c r="Z261" s="1"/>
    </row>
    <row r="262" spans="2:26" customFormat="1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4"/>
      <c r="W262" s="4"/>
      <c r="X262" s="1"/>
      <c r="Y262" s="1"/>
      <c r="Z262" s="1"/>
    </row>
    <row r="263" spans="2:26" customFormat="1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4"/>
      <c r="W263" s="4"/>
      <c r="X263" s="1"/>
      <c r="Y263" s="1"/>
      <c r="Z263" s="1"/>
    </row>
    <row r="264" spans="2:26" customFormat="1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4"/>
      <c r="W264" s="4"/>
      <c r="X264" s="1"/>
      <c r="Y264" s="1"/>
      <c r="Z264" s="1"/>
    </row>
    <row r="265" spans="2:26" customFormat="1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4"/>
      <c r="W265" s="4"/>
      <c r="X265" s="1"/>
      <c r="Y265" s="1"/>
      <c r="Z265" s="1"/>
    </row>
    <row r="266" spans="2:26" customFormat="1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4"/>
      <c r="W266" s="4"/>
      <c r="X266" s="1"/>
      <c r="Y266" s="1"/>
      <c r="Z266" s="1"/>
    </row>
    <row r="267" spans="2:26" customFormat="1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4"/>
      <c r="W267" s="4"/>
      <c r="X267" s="1"/>
      <c r="Y267" s="1"/>
      <c r="Z267" s="1"/>
    </row>
    <row r="268" spans="2:26" customFormat="1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4"/>
      <c r="W268" s="4"/>
      <c r="X268" s="1"/>
      <c r="Y268" s="1"/>
      <c r="Z268" s="1"/>
    </row>
    <row r="269" spans="2:26" customFormat="1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4"/>
      <c r="W269" s="4"/>
      <c r="X269" s="1"/>
      <c r="Y269" s="1"/>
      <c r="Z269" s="1"/>
    </row>
    <row r="270" spans="2:26" customFormat="1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4"/>
      <c r="W270" s="4"/>
      <c r="X270" s="1"/>
      <c r="Y270" s="1"/>
      <c r="Z270" s="1"/>
    </row>
    <row r="271" spans="2:26" customFormat="1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4"/>
      <c r="W271" s="4"/>
      <c r="X271" s="1"/>
      <c r="Y271" s="1"/>
      <c r="Z271" s="1"/>
    </row>
    <row r="272" spans="2:26" customFormat="1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4"/>
      <c r="W272" s="4"/>
      <c r="X272" s="1"/>
      <c r="Y272" s="1"/>
      <c r="Z272" s="1"/>
    </row>
    <row r="273" spans="2:26" customFormat="1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4"/>
      <c r="W273" s="4"/>
      <c r="X273" s="1"/>
      <c r="Y273" s="1"/>
      <c r="Z273" s="1"/>
    </row>
    <row r="274" spans="2:26" customFormat="1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4"/>
      <c r="W274" s="4"/>
      <c r="X274" s="1"/>
      <c r="Y274" s="1"/>
      <c r="Z274" s="1"/>
    </row>
    <row r="275" spans="2:26" customFormat="1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4"/>
      <c r="W275" s="4"/>
      <c r="X275" s="1"/>
      <c r="Y275" s="1"/>
      <c r="Z275" s="1"/>
    </row>
    <row r="276" spans="2:26" customFormat="1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4"/>
      <c r="W276" s="4"/>
      <c r="X276" s="1"/>
      <c r="Y276" s="1"/>
      <c r="Z276" s="1"/>
    </row>
    <row r="277" spans="2:26" customFormat="1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4"/>
      <c r="W277" s="4"/>
      <c r="X277" s="1"/>
      <c r="Y277" s="1"/>
      <c r="Z277" s="1"/>
    </row>
    <row r="278" spans="2:26" customFormat="1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4"/>
      <c r="W278" s="4"/>
      <c r="X278" s="1"/>
      <c r="Y278" s="1"/>
      <c r="Z278" s="1"/>
    </row>
    <row r="279" spans="2:26" customFormat="1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4"/>
      <c r="W279" s="4"/>
      <c r="X279" s="1"/>
      <c r="Y279" s="1"/>
      <c r="Z279" s="1"/>
    </row>
    <row r="280" spans="2:26" customFormat="1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4"/>
      <c r="W280" s="4"/>
      <c r="X280" s="1"/>
      <c r="Y280" s="1"/>
      <c r="Z280" s="1"/>
    </row>
    <row r="281" spans="2:26" customFormat="1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4"/>
      <c r="W281" s="4"/>
      <c r="X281" s="1"/>
      <c r="Y281" s="1"/>
      <c r="Z281" s="1"/>
    </row>
    <row r="282" spans="2:26" customFormat="1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4"/>
      <c r="W282" s="4"/>
      <c r="X282" s="1"/>
      <c r="Y282" s="1"/>
      <c r="Z282" s="1"/>
    </row>
    <row r="283" spans="2:26" customFormat="1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4"/>
      <c r="W283" s="4"/>
      <c r="X283" s="1"/>
      <c r="Y283" s="1"/>
      <c r="Z283" s="1"/>
    </row>
    <row r="284" spans="2:26" customFormat="1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4"/>
      <c r="W284" s="4"/>
      <c r="X284" s="1"/>
      <c r="Y284" s="1"/>
      <c r="Z284" s="1"/>
    </row>
    <row r="285" spans="2:26" customFormat="1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4"/>
      <c r="W285" s="4"/>
      <c r="X285" s="1"/>
      <c r="Y285" s="1"/>
      <c r="Z285" s="1"/>
    </row>
    <row r="286" spans="2:26" customFormat="1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4"/>
      <c r="W286" s="4"/>
      <c r="X286" s="1"/>
      <c r="Y286" s="1"/>
      <c r="Z286" s="1"/>
    </row>
    <row r="287" spans="2:26" customFormat="1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4"/>
      <c r="W287" s="4"/>
      <c r="X287" s="1"/>
      <c r="Y287" s="1"/>
      <c r="Z287" s="1"/>
    </row>
    <row r="288" spans="2:26" customFormat="1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4"/>
      <c r="W288" s="4"/>
      <c r="X288" s="1"/>
      <c r="Y288" s="1"/>
      <c r="Z288" s="1"/>
    </row>
    <row r="289" spans="2:26" customFormat="1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4"/>
      <c r="W289" s="4"/>
      <c r="X289" s="1"/>
      <c r="Y289" s="1"/>
      <c r="Z289" s="1"/>
    </row>
    <row r="290" spans="2:26" customFormat="1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4"/>
      <c r="W290" s="4"/>
      <c r="X290" s="1"/>
      <c r="Y290" s="1"/>
      <c r="Z290" s="1"/>
    </row>
    <row r="291" spans="2:26" customFormat="1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4"/>
      <c r="W291" s="4"/>
      <c r="X291" s="1"/>
      <c r="Y291" s="1"/>
      <c r="Z291" s="1"/>
    </row>
    <row r="292" spans="2:26" customFormat="1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4"/>
      <c r="W292" s="4"/>
      <c r="X292" s="1"/>
      <c r="Y292" s="1"/>
      <c r="Z292" s="1"/>
    </row>
    <row r="293" spans="2:26" customFormat="1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4"/>
      <c r="W293" s="4"/>
      <c r="X293" s="1"/>
      <c r="Y293" s="1"/>
      <c r="Z293" s="1"/>
    </row>
    <row r="294" spans="2:26" customFormat="1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4"/>
      <c r="W294" s="4"/>
      <c r="X294" s="1"/>
      <c r="Y294" s="1"/>
      <c r="Z294" s="1"/>
    </row>
    <row r="295" spans="2:26" customForma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4"/>
      <c r="W295" s="4"/>
      <c r="X295" s="1"/>
      <c r="Y295" s="1"/>
      <c r="Z295" s="1"/>
    </row>
    <row r="296" spans="2:26" customFormat="1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4"/>
      <c r="W296" s="4"/>
      <c r="X296" s="1"/>
      <c r="Y296" s="1"/>
      <c r="Z296" s="1"/>
    </row>
    <row r="297" spans="2:26" customFormat="1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4"/>
      <c r="W297" s="4"/>
      <c r="X297" s="1"/>
      <c r="Y297" s="1"/>
      <c r="Z297" s="1"/>
    </row>
    <row r="298" spans="2:26" customFormat="1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4"/>
      <c r="W298" s="4"/>
      <c r="X298" s="1"/>
      <c r="Y298" s="1"/>
      <c r="Z298" s="1"/>
    </row>
    <row r="299" spans="2:26" customFormat="1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4"/>
      <c r="W299" s="4"/>
      <c r="X299" s="1"/>
      <c r="Y299" s="1"/>
      <c r="Z299" s="1"/>
    </row>
    <row r="300" spans="2:26" customFormat="1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4"/>
      <c r="W300" s="4"/>
      <c r="X300" s="1"/>
      <c r="Y300" s="1"/>
      <c r="Z300" s="1"/>
    </row>
    <row r="301" spans="2:26" customFormat="1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4"/>
      <c r="W301" s="4"/>
      <c r="X301" s="1"/>
      <c r="Y301" s="1"/>
      <c r="Z301" s="1"/>
    </row>
    <row r="302" spans="2:26" customFormat="1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4"/>
      <c r="W302" s="4"/>
      <c r="X302" s="1"/>
      <c r="Y302" s="1"/>
      <c r="Z302" s="1"/>
    </row>
    <row r="303" spans="2:26" customFormat="1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4"/>
      <c r="W303" s="4"/>
      <c r="X303" s="1"/>
      <c r="Y303" s="1"/>
      <c r="Z303" s="1"/>
    </row>
    <row r="304" spans="2:26" customFormat="1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4"/>
      <c r="W304" s="4"/>
      <c r="X304" s="1"/>
      <c r="Y304" s="1"/>
      <c r="Z304" s="1"/>
    </row>
    <row r="305" spans="2:26" customFormat="1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4"/>
      <c r="W305" s="4"/>
      <c r="X305" s="1"/>
      <c r="Y305" s="1"/>
      <c r="Z305" s="1"/>
    </row>
    <row r="306" spans="2:26" customFormat="1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4"/>
      <c r="W306" s="4"/>
      <c r="X306" s="1"/>
      <c r="Y306" s="1"/>
      <c r="Z306" s="1"/>
    </row>
    <row r="307" spans="2:26" customFormat="1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4"/>
      <c r="W307" s="4"/>
      <c r="X307" s="1"/>
      <c r="Y307" s="1"/>
      <c r="Z307" s="1"/>
    </row>
    <row r="308" spans="2:26" customFormat="1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4"/>
      <c r="W308" s="4"/>
      <c r="X308" s="1"/>
      <c r="Y308" s="1"/>
      <c r="Z308" s="1"/>
    </row>
    <row r="309" spans="2:26" customFormat="1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4"/>
      <c r="W309" s="4"/>
      <c r="X309" s="1"/>
      <c r="Y309" s="1"/>
      <c r="Z309" s="1"/>
    </row>
    <row r="310" spans="2:26" customFormat="1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4"/>
      <c r="W310" s="4"/>
      <c r="X310" s="1"/>
      <c r="Y310" s="1"/>
      <c r="Z310" s="1"/>
    </row>
    <row r="311" spans="2:26" customFormat="1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4"/>
      <c r="W311" s="4"/>
      <c r="X311" s="1"/>
      <c r="Y311" s="1"/>
      <c r="Z311" s="1"/>
    </row>
    <row r="312" spans="2:26" customFormat="1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4"/>
      <c r="W312" s="4"/>
      <c r="X312" s="1"/>
      <c r="Y312" s="1"/>
      <c r="Z312" s="1"/>
    </row>
    <row r="313" spans="2:26" customFormat="1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4"/>
      <c r="W313" s="4"/>
      <c r="X313" s="1"/>
      <c r="Y313" s="1"/>
      <c r="Z313" s="1"/>
    </row>
    <row r="314" spans="2:26" customFormat="1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4"/>
      <c r="W314" s="4"/>
      <c r="X314" s="1"/>
      <c r="Y314" s="1"/>
      <c r="Z314" s="1"/>
    </row>
    <row r="315" spans="2:26" customFormat="1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4"/>
      <c r="W315" s="4"/>
      <c r="X315" s="1"/>
      <c r="Y315" s="1"/>
      <c r="Z315" s="1"/>
    </row>
    <row r="316" spans="2:26" customFormat="1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4"/>
      <c r="W316" s="4"/>
      <c r="X316" s="1"/>
      <c r="Y316" s="1"/>
      <c r="Z316" s="1"/>
    </row>
    <row r="317" spans="2:26" customFormat="1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4"/>
      <c r="W317" s="4"/>
      <c r="X317" s="1"/>
      <c r="Y317" s="1"/>
      <c r="Z317" s="1"/>
    </row>
    <row r="318" spans="2:26" customFormat="1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4"/>
      <c r="W318" s="4"/>
      <c r="X318" s="1"/>
      <c r="Y318" s="1"/>
      <c r="Z318" s="1"/>
    </row>
    <row r="319" spans="2:26" customFormat="1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4"/>
      <c r="W319" s="4"/>
      <c r="X319" s="1"/>
      <c r="Y319" s="1"/>
      <c r="Z319" s="1"/>
    </row>
    <row r="320" spans="2:26" customFormat="1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4"/>
      <c r="W320" s="4"/>
      <c r="X320" s="1"/>
      <c r="Y320" s="1"/>
      <c r="Z320" s="1"/>
    </row>
    <row r="321" spans="2:26" customFormat="1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4"/>
      <c r="W321" s="4"/>
      <c r="X321" s="1"/>
      <c r="Y321" s="1"/>
      <c r="Z321" s="1"/>
    </row>
    <row r="322" spans="2:26" customFormat="1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4"/>
      <c r="W322" s="4"/>
      <c r="X322" s="1"/>
      <c r="Y322" s="1"/>
      <c r="Z322" s="1"/>
    </row>
    <row r="323" spans="2:26" customFormat="1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4"/>
      <c r="W323" s="4"/>
      <c r="X323" s="1"/>
      <c r="Y323" s="1"/>
      <c r="Z323" s="1"/>
    </row>
    <row r="324" spans="2:26" customFormat="1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4"/>
      <c r="W324" s="4"/>
      <c r="X324" s="1"/>
      <c r="Y324" s="1"/>
      <c r="Z324" s="1"/>
    </row>
    <row r="325" spans="2:26" customFormat="1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4"/>
      <c r="W325" s="4"/>
      <c r="X325" s="1"/>
      <c r="Y325" s="1"/>
      <c r="Z325" s="1"/>
    </row>
    <row r="326" spans="2:26" customFormat="1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4"/>
      <c r="W326" s="4"/>
      <c r="X326" s="1"/>
      <c r="Y326" s="1"/>
      <c r="Z326" s="1"/>
    </row>
    <row r="327" spans="2:26" customFormat="1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4"/>
      <c r="W327" s="4"/>
      <c r="X327" s="1"/>
      <c r="Y327" s="1"/>
      <c r="Z327" s="1"/>
    </row>
    <row r="328" spans="2:26" customFormat="1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4"/>
      <c r="W328" s="4"/>
      <c r="X328" s="1"/>
      <c r="Y328" s="1"/>
      <c r="Z328" s="1"/>
    </row>
    <row r="329" spans="2:26" customForma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4"/>
      <c r="W329" s="4"/>
      <c r="X329" s="1"/>
      <c r="Y329" s="1"/>
      <c r="Z329" s="1"/>
    </row>
    <row r="330" spans="2:26" customFormat="1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4"/>
      <c r="W330" s="4"/>
      <c r="X330" s="1"/>
      <c r="Y330" s="1"/>
      <c r="Z330" s="1"/>
    </row>
    <row r="331" spans="2:26" customFormat="1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4"/>
      <c r="W331" s="4"/>
      <c r="X331" s="1"/>
      <c r="Y331" s="1"/>
      <c r="Z331" s="1"/>
    </row>
    <row r="332" spans="2:26" customFormat="1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4"/>
      <c r="W332" s="4"/>
      <c r="X332" s="1"/>
      <c r="Y332" s="1"/>
      <c r="Z332" s="1"/>
    </row>
    <row r="333" spans="2:26" customFormat="1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4"/>
      <c r="W333" s="4"/>
      <c r="X333" s="1"/>
      <c r="Y333" s="1"/>
      <c r="Z333" s="1"/>
    </row>
    <row r="334" spans="2:26" customFormat="1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4"/>
      <c r="W334" s="4"/>
      <c r="X334" s="1"/>
      <c r="Y334" s="1"/>
      <c r="Z334" s="1"/>
    </row>
    <row r="335" spans="2:26" customFormat="1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4"/>
      <c r="W335" s="4"/>
      <c r="X335" s="1"/>
      <c r="Y335" s="1"/>
      <c r="Z335" s="1"/>
    </row>
    <row r="336" spans="2:26" customFormat="1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4"/>
      <c r="W336" s="4"/>
      <c r="X336" s="1"/>
      <c r="Y336" s="1"/>
      <c r="Z336" s="1"/>
    </row>
    <row r="337" spans="2:26" customFormat="1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4"/>
      <c r="W337" s="4"/>
      <c r="X337" s="1"/>
      <c r="Y337" s="1"/>
      <c r="Z337" s="1"/>
    </row>
    <row r="338" spans="2:26" customFormat="1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4"/>
      <c r="W338" s="4"/>
      <c r="X338" s="1"/>
      <c r="Y338" s="1"/>
      <c r="Z338" s="1"/>
    </row>
    <row r="339" spans="2:26" customFormat="1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4"/>
      <c r="W339" s="4"/>
      <c r="X339" s="1"/>
      <c r="Y339" s="1"/>
      <c r="Z339" s="1"/>
    </row>
    <row r="340" spans="2:26" customFormat="1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4"/>
      <c r="W340" s="4"/>
      <c r="X340" s="1"/>
      <c r="Y340" s="1"/>
      <c r="Z340" s="1"/>
    </row>
    <row r="341" spans="2:26" customFormat="1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4"/>
      <c r="W341" s="4"/>
      <c r="X341" s="1"/>
      <c r="Y341" s="1"/>
      <c r="Z341" s="1"/>
    </row>
    <row r="342" spans="2:26" customFormat="1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4"/>
      <c r="W342" s="4"/>
      <c r="X342" s="1"/>
      <c r="Y342" s="1"/>
      <c r="Z342" s="1"/>
    </row>
    <row r="343" spans="2:26" customFormat="1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4"/>
      <c r="W343" s="4"/>
      <c r="X343" s="1"/>
      <c r="Y343" s="1"/>
      <c r="Z343" s="1"/>
    </row>
    <row r="344" spans="2:26" customFormat="1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4"/>
      <c r="W344" s="4"/>
      <c r="X344" s="1"/>
      <c r="Y344" s="1"/>
      <c r="Z344" s="1"/>
    </row>
    <row r="345" spans="2:26" customFormat="1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4"/>
      <c r="W345" s="4"/>
      <c r="X345" s="1"/>
      <c r="Y345" s="1"/>
      <c r="Z345" s="1"/>
    </row>
    <row r="346" spans="2:26" customFormat="1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4"/>
      <c r="W346" s="4"/>
      <c r="X346" s="1"/>
      <c r="Y346" s="1"/>
      <c r="Z346" s="1"/>
    </row>
    <row r="347" spans="2:26" customFormat="1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4"/>
      <c r="W347" s="4"/>
      <c r="X347" s="1"/>
      <c r="Y347" s="1"/>
      <c r="Z347" s="1"/>
    </row>
    <row r="348" spans="2:26" customFormat="1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4"/>
      <c r="W348" s="4"/>
      <c r="X348" s="1"/>
      <c r="Y348" s="1"/>
      <c r="Z348" s="1"/>
    </row>
    <row r="349" spans="2:26" customFormat="1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4"/>
      <c r="W349" s="4"/>
      <c r="X349" s="1"/>
      <c r="Y349" s="1"/>
      <c r="Z349" s="1"/>
    </row>
    <row r="350" spans="2:26" customFormat="1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4"/>
      <c r="W350" s="4"/>
      <c r="X350" s="1"/>
      <c r="Y350" s="1"/>
      <c r="Z350" s="1"/>
    </row>
    <row r="351" spans="2:26" customFormat="1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4"/>
      <c r="W351" s="4"/>
      <c r="X351" s="1"/>
      <c r="Y351" s="1"/>
      <c r="Z351" s="1"/>
    </row>
    <row r="352" spans="2:26" customFormat="1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4"/>
      <c r="W352" s="4"/>
      <c r="X352" s="1"/>
      <c r="Y352" s="1"/>
      <c r="Z352" s="1"/>
    </row>
    <row r="353" spans="2:26" customFormat="1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4"/>
      <c r="W353" s="4"/>
      <c r="X353" s="1"/>
      <c r="Y353" s="1"/>
      <c r="Z353" s="1"/>
    </row>
    <row r="354" spans="2:26" customFormat="1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4"/>
      <c r="W354" s="4"/>
      <c r="X354" s="1"/>
      <c r="Y354" s="1"/>
      <c r="Z354" s="1"/>
    </row>
    <row r="355" spans="2:26" customFormat="1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4"/>
      <c r="W355" s="4"/>
      <c r="X355" s="1"/>
      <c r="Y355" s="1"/>
      <c r="Z355" s="1"/>
    </row>
    <row r="356" spans="2:26" customFormat="1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4"/>
      <c r="W356" s="4"/>
      <c r="X356" s="1"/>
      <c r="Y356" s="1"/>
      <c r="Z356" s="1"/>
    </row>
    <row r="357" spans="2:26" customFormat="1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4"/>
      <c r="W357" s="4"/>
      <c r="X357" s="1"/>
      <c r="Y357" s="1"/>
      <c r="Z357" s="1"/>
    </row>
    <row r="358" spans="2:26" customFormat="1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4"/>
      <c r="W358" s="4"/>
      <c r="X358" s="1"/>
      <c r="Y358" s="1"/>
      <c r="Z358" s="1"/>
    </row>
    <row r="359" spans="2:26" customFormat="1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4"/>
      <c r="W359" s="4"/>
      <c r="X359" s="1"/>
      <c r="Y359" s="1"/>
      <c r="Z359" s="1"/>
    </row>
    <row r="360" spans="2:26" customFormat="1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4"/>
      <c r="W360" s="4"/>
      <c r="X360" s="1"/>
      <c r="Y360" s="1"/>
      <c r="Z360" s="1"/>
    </row>
    <row r="361" spans="2:26" customFormat="1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4"/>
      <c r="W361" s="4"/>
      <c r="X361" s="1"/>
      <c r="Y361" s="1"/>
      <c r="Z361" s="1"/>
    </row>
    <row r="362" spans="2:26" customFormat="1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4"/>
      <c r="W362" s="4"/>
      <c r="X362" s="1"/>
      <c r="Y362" s="1"/>
      <c r="Z362" s="1"/>
    </row>
    <row r="363" spans="2:26" customFormat="1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4"/>
      <c r="W363" s="4"/>
      <c r="X363" s="1"/>
      <c r="Y363" s="1"/>
      <c r="Z363" s="1"/>
    </row>
    <row r="364" spans="2:26" customFormat="1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4"/>
      <c r="W364" s="4"/>
      <c r="X364" s="1"/>
      <c r="Y364" s="1"/>
      <c r="Z364" s="1"/>
    </row>
    <row r="365" spans="2:26" customFormat="1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4"/>
      <c r="W365" s="4"/>
      <c r="X365" s="1"/>
      <c r="Y365" s="1"/>
      <c r="Z365" s="1"/>
    </row>
    <row r="366" spans="2:26" customFormat="1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4"/>
      <c r="W366" s="4"/>
      <c r="X366" s="1"/>
      <c r="Y366" s="1"/>
      <c r="Z366" s="1"/>
    </row>
    <row r="367" spans="2:26" customFormat="1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4"/>
      <c r="W367" s="4"/>
      <c r="X367" s="1"/>
      <c r="Y367" s="1"/>
      <c r="Z367" s="1"/>
    </row>
    <row r="368" spans="2:26" customFormat="1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4"/>
      <c r="W368" s="4"/>
      <c r="X368" s="1"/>
      <c r="Y368" s="1"/>
      <c r="Z368" s="1"/>
    </row>
    <row r="369" spans="2:26" customFormat="1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4"/>
      <c r="W369" s="4"/>
      <c r="X369" s="1"/>
      <c r="Y369" s="1"/>
      <c r="Z369" s="1"/>
    </row>
    <row r="370" spans="2:26" customFormat="1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4"/>
      <c r="W370" s="4"/>
      <c r="X370" s="1"/>
      <c r="Y370" s="1"/>
      <c r="Z370" s="1"/>
    </row>
    <row r="371" spans="2:26" customFormat="1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4"/>
      <c r="W371" s="4"/>
      <c r="X371" s="1"/>
      <c r="Y371" s="1"/>
      <c r="Z371" s="1"/>
    </row>
    <row r="372" spans="2:26" customFormat="1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4"/>
      <c r="W372" s="4"/>
      <c r="X372" s="1"/>
      <c r="Y372" s="1"/>
      <c r="Z372" s="1"/>
    </row>
    <row r="373" spans="2:26" customFormat="1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4"/>
      <c r="W373" s="4"/>
      <c r="X373" s="1"/>
      <c r="Y373" s="1"/>
      <c r="Z373" s="1"/>
    </row>
    <row r="374" spans="2:26" customFormat="1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4"/>
      <c r="W374" s="4"/>
      <c r="X374" s="1"/>
      <c r="Y374" s="1"/>
      <c r="Z374" s="1"/>
    </row>
    <row r="375" spans="2:26" customFormat="1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4"/>
      <c r="W375" s="4"/>
      <c r="X375" s="1"/>
      <c r="Y375" s="1"/>
      <c r="Z375" s="1"/>
    </row>
    <row r="376" spans="2:26" customFormat="1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4"/>
      <c r="W376" s="4"/>
      <c r="X376" s="1"/>
      <c r="Y376" s="1"/>
      <c r="Z376" s="1"/>
    </row>
    <row r="377" spans="2:26" customFormat="1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4"/>
      <c r="W377" s="4"/>
      <c r="X377" s="1"/>
      <c r="Y377" s="1"/>
      <c r="Z377" s="1"/>
    </row>
    <row r="378" spans="2:26" customFormat="1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4"/>
      <c r="W378" s="4"/>
      <c r="X378" s="1"/>
      <c r="Y378" s="1"/>
      <c r="Z378" s="1"/>
    </row>
    <row r="379" spans="2:26" customFormat="1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4"/>
      <c r="W379" s="4"/>
      <c r="X379" s="1"/>
      <c r="Y379" s="1"/>
      <c r="Z379" s="1"/>
    </row>
    <row r="380" spans="2:26" customFormat="1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4"/>
      <c r="W380" s="4"/>
      <c r="X380" s="1"/>
      <c r="Y380" s="1"/>
      <c r="Z380" s="1"/>
    </row>
    <row r="381" spans="2:26" customFormat="1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4"/>
      <c r="W381" s="4"/>
      <c r="X381" s="1"/>
      <c r="Y381" s="1"/>
      <c r="Z381" s="1"/>
    </row>
    <row r="382" spans="2:26" customFormat="1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4"/>
      <c r="W382" s="4"/>
      <c r="X382" s="1"/>
      <c r="Y382" s="1"/>
      <c r="Z382" s="1"/>
    </row>
    <row r="383" spans="2:26" customFormat="1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4"/>
      <c r="W383" s="4"/>
      <c r="X383" s="1"/>
      <c r="Y383" s="1"/>
      <c r="Z383" s="1"/>
    </row>
    <row r="384" spans="2:26" customFormat="1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4"/>
      <c r="W384" s="4"/>
      <c r="X384" s="1"/>
      <c r="Y384" s="1"/>
      <c r="Z384" s="1"/>
    </row>
    <row r="385" spans="2:26" customFormat="1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4"/>
      <c r="W385" s="4"/>
      <c r="X385" s="1"/>
      <c r="Y385" s="1"/>
      <c r="Z385" s="1"/>
    </row>
    <row r="386" spans="2:26" customFormat="1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4"/>
      <c r="W386" s="4"/>
      <c r="X386" s="1"/>
      <c r="Y386" s="1"/>
      <c r="Z386" s="1"/>
    </row>
    <row r="387" spans="2:26" customFormat="1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4"/>
      <c r="W387" s="4"/>
      <c r="X387" s="1"/>
      <c r="Y387" s="1"/>
      <c r="Z387" s="1"/>
    </row>
    <row r="388" spans="2:26" customFormat="1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4"/>
      <c r="W388" s="4"/>
      <c r="X388" s="1"/>
      <c r="Y388" s="1"/>
      <c r="Z388" s="1"/>
    </row>
    <row r="389" spans="2:26" customFormat="1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4"/>
      <c r="W389" s="4"/>
      <c r="X389" s="1"/>
      <c r="Y389" s="1"/>
      <c r="Z389" s="1"/>
    </row>
    <row r="390" spans="2:26" customFormat="1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4"/>
      <c r="W390" s="4"/>
      <c r="X390" s="1"/>
      <c r="Y390" s="1"/>
      <c r="Z390" s="1"/>
    </row>
    <row r="391" spans="2:26" customFormat="1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4"/>
      <c r="W391" s="4"/>
      <c r="X391" s="1"/>
      <c r="Y391" s="1"/>
      <c r="Z391" s="1"/>
    </row>
    <row r="392" spans="2:26" customFormat="1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4"/>
      <c r="W392" s="4"/>
      <c r="X392" s="1"/>
      <c r="Y392" s="1"/>
      <c r="Z392" s="1"/>
    </row>
    <row r="393" spans="2:26" customFormat="1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4"/>
      <c r="W393" s="4"/>
      <c r="X393" s="1"/>
      <c r="Y393" s="1"/>
      <c r="Z393" s="1"/>
    </row>
    <row r="394" spans="2:26" customFormat="1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4"/>
      <c r="W394" s="4"/>
      <c r="X394" s="1"/>
      <c r="Y394" s="1"/>
      <c r="Z394" s="1"/>
    </row>
    <row r="395" spans="2:26" customFormat="1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4"/>
      <c r="W395" s="4"/>
      <c r="X395" s="1"/>
      <c r="Y395" s="1"/>
      <c r="Z395" s="1"/>
    </row>
    <row r="396" spans="2:26" customFormat="1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4"/>
      <c r="W396" s="4"/>
      <c r="X396" s="1"/>
      <c r="Y396" s="1"/>
      <c r="Z396" s="1"/>
    </row>
    <row r="397" spans="2:26" customFormat="1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4"/>
      <c r="W397" s="4"/>
      <c r="X397" s="1"/>
      <c r="Y397" s="1"/>
      <c r="Z397" s="1"/>
    </row>
    <row r="398" spans="2:26" customFormat="1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4"/>
      <c r="W398" s="4"/>
      <c r="X398" s="1"/>
      <c r="Y398" s="1"/>
      <c r="Z398" s="1"/>
    </row>
    <row r="399" spans="2:26" customFormat="1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4"/>
      <c r="W399" s="4"/>
      <c r="X399" s="1"/>
      <c r="Y399" s="1"/>
      <c r="Z399" s="1"/>
    </row>
    <row r="400" spans="2:26" customFormat="1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4"/>
      <c r="W400" s="4"/>
      <c r="X400" s="1"/>
      <c r="Y400" s="1"/>
      <c r="Z400" s="1"/>
    </row>
    <row r="401" spans="2:26" customFormat="1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4"/>
      <c r="W401" s="4"/>
      <c r="X401" s="1"/>
      <c r="Y401" s="1"/>
      <c r="Z401" s="1"/>
    </row>
    <row r="402" spans="2:26" customFormat="1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4"/>
      <c r="W402" s="4"/>
      <c r="X402" s="1"/>
      <c r="Y402" s="1"/>
      <c r="Z402" s="1"/>
    </row>
    <row r="403" spans="2:26" customFormat="1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4"/>
      <c r="W403" s="4"/>
      <c r="X403" s="1"/>
      <c r="Y403" s="1"/>
      <c r="Z403" s="1"/>
    </row>
    <row r="404" spans="2:26" customFormat="1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4"/>
      <c r="W404" s="4"/>
      <c r="X404" s="1"/>
      <c r="Y404" s="1"/>
      <c r="Z404" s="1"/>
    </row>
    <row r="405" spans="2:26" customFormat="1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4"/>
      <c r="W405" s="4"/>
      <c r="X405" s="1"/>
      <c r="Y405" s="1"/>
      <c r="Z405" s="1"/>
    </row>
    <row r="406" spans="2:26" customFormat="1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4"/>
      <c r="W406" s="4"/>
      <c r="X406" s="1"/>
      <c r="Y406" s="1"/>
      <c r="Z406" s="1"/>
    </row>
    <row r="407" spans="2:26" customFormat="1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4"/>
      <c r="W407" s="4"/>
      <c r="X407" s="1"/>
      <c r="Y407" s="1"/>
      <c r="Z407" s="1"/>
    </row>
    <row r="408" spans="2:26" customFormat="1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4"/>
      <c r="W408" s="4"/>
      <c r="X408" s="1"/>
      <c r="Y408" s="1"/>
      <c r="Z408" s="1"/>
    </row>
    <row r="409" spans="2:26" customFormat="1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4"/>
      <c r="W409" s="4"/>
      <c r="X409" s="1"/>
      <c r="Y409" s="1"/>
      <c r="Z409" s="1"/>
    </row>
    <row r="410" spans="2:26" customFormat="1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4"/>
      <c r="W410" s="4"/>
      <c r="X410" s="1"/>
      <c r="Y410" s="1"/>
      <c r="Z410" s="1"/>
    </row>
    <row r="411" spans="2:26" customFormat="1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4"/>
      <c r="W411" s="4"/>
      <c r="X411" s="1"/>
      <c r="Y411" s="1"/>
      <c r="Z411" s="1"/>
    </row>
    <row r="412" spans="2:26" customFormat="1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4"/>
      <c r="W412" s="4"/>
      <c r="X412" s="1"/>
      <c r="Y412" s="1"/>
      <c r="Z412" s="1"/>
    </row>
    <row r="413" spans="2:26" customFormat="1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4"/>
      <c r="W413" s="4"/>
      <c r="X413" s="1"/>
      <c r="Y413" s="1"/>
      <c r="Z413" s="1"/>
    </row>
    <row r="414" spans="2:26" customFormat="1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4"/>
      <c r="W414" s="4"/>
      <c r="X414" s="1"/>
      <c r="Y414" s="1"/>
      <c r="Z414" s="1"/>
    </row>
    <row r="415" spans="2:26" customFormat="1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4"/>
      <c r="W415" s="4"/>
      <c r="X415" s="1"/>
      <c r="Y415" s="1"/>
      <c r="Z415" s="1"/>
    </row>
    <row r="416" spans="2:26" customFormat="1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4"/>
      <c r="W416" s="4"/>
      <c r="X416" s="1"/>
      <c r="Y416" s="1"/>
      <c r="Z416" s="1"/>
    </row>
    <row r="417" spans="2:26" customFormat="1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4"/>
      <c r="W417" s="4"/>
      <c r="X417" s="1"/>
      <c r="Y417" s="1"/>
      <c r="Z417" s="1"/>
    </row>
    <row r="418" spans="2:26" customFormat="1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4"/>
      <c r="W418" s="4"/>
      <c r="X418" s="1"/>
      <c r="Y418" s="1"/>
      <c r="Z418" s="1"/>
    </row>
    <row r="419" spans="2:26" customFormat="1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4"/>
      <c r="W419" s="4"/>
      <c r="X419" s="1"/>
      <c r="Y419" s="1"/>
      <c r="Z419" s="1"/>
    </row>
    <row r="420" spans="2:26" customFormat="1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4"/>
      <c r="W420" s="4"/>
      <c r="X420" s="1"/>
      <c r="Y420" s="1"/>
      <c r="Z420" s="1"/>
    </row>
    <row r="421" spans="2:26" customFormat="1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4"/>
      <c r="W421" s="4"/>
      <c r="X421" s="1"/>
      <c r="Y421" s="1"/>
      <c r="Z421" s="1"/>
    </row>
    <row r="422" spans="2:26" customFormat="1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4"/>
      <c r="W422" s="4"/>
      <c r="X422" s="1"/>
      <c r="Y422" s="1"/>
      <c r="Z422" s="1"/>
    </row>
    <row r="423" spans="2:26" customFormat="1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4"/>
      <c r="W423" s="4"/>
      <c r="X423" s="1"/>
      <c r="Y423" s="1"/>
      <c r="Z423" s="1"/>
    </row>
    <row r="424" spans="2:26" customFormat="1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4"/>
      <c r="W424" s="4"/>
      <c r="X424" s="1"/>
      <c r="Y424" s="1"/>
      <c r="Z424" s="1"/>
    </row>
    <row r="425" spans="2:26" customFormat="1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4"/>
      <c r="W425" s="4"/>
      <c r="X425" s="1"/>
      <c r="Y425" s="1"/>
      <c r="Z425" s="1"/>
    </row>
    <row r="426" spans="2:26" customFormat="1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4"/>
      <c r="W426" s="4"/>
      <c r="X426" s="1"/>
      <c r="Y426" s="1"/>
      <c r="Z426" s="1"/>
    </row>
    <row r="427" spans="2:26" customFormat="1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4"/>
      <c r="W427" s="4"/>
      <c r="X427" s="1"/>
      <c r="Y427" s="1"/>
      <c r="Z427" s="1"/>
    </row>
    <row r="428" spans="2:26" customFormat="1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4"/>
      <c r="W428" s="4"/>
      <c r="X428" s="1"/>
      <c r="Y428" s="1"/>
      <c r="Z428" s="1"/>
    </row>
    <row r="429" spans="2:26" customFormat="1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4"/>
      <c r="W429" s="4"/>
      <c r="X429" s="1"/>
      <c r="Y429" s="1"/>
      <c r="Z429" s="1"/>
    </row>
  </sheetData>
  <sortState xmlns:xlrd2="http://schemas.microsoft.com/office/spreadsheetml/2017/richdata2" ref="A26:Z40">
    <sortCondition ref="Y26:Y40"/>
  </sortState>
  <mergeCells count="5">
    <mergeCell ref="B1:F1"/>
    <mergeCell ref="G1:K1"/>
    <mergeCell ref="L1:P1"/>
    <mergeCell ref="Q1:U1"/>
    <mergeCell ref="V1:W1"/>
  </mergeCells>
  <phoneticPr fontId="1" type="noConversion"/>
  <pageMargins left="0.7" right="0.7" top="0.75" bottom="0.75" header="0.3" footer="0.3"/>
  <pageSetup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Salmon R. Suture Zone Kouketsu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P Long</dc:creator>
  <cp:lastModifiedBy>Gina Harlow</cp:lastModifiedBy>
  <cp:lastPrinted>2022-05-11T18:40:45Z</cp:lastPrinted>
  <dcterms:created xsi:type="dcterms:W3CDTF">2014-04-05T00:29:18Z</dcterms:created>
  <dcterms:modified xsi:type="dcterms:W3CDTF">2023-05-04T17:30:35Z</dcterms:modified>
</cp:coreProperties>
</file>