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D7910237-E0EC-46DD-BAB9-908120B7AA81}" xr6:coauthVersionLast="47" xr6:coauthVersionMax="47" xr10:uidLastSave="{00000000-0000-0000-0000-000000000000}"/>
  <bookViews>
    <workbookView xWindow="-120" yWindow="-120" windowWidth="20730" windowHeight="10095" tabRatio="775" xr2:uid="{00000000-000D-0000-FFFF-FFFF00000000}"/>
  </bookViews>
  <sheets>
    <sheet name="Table S1" sheetId="8" r:id="rId1"/>
    <sheet name="Table S2" sheetId="1" r:id="rId2"/>
    <sheet name="Table S3" sheetId="2" r:id="rId3"/>
    <sheet name="Table S4" sheetId="3" r:id="rId4"/>
    <sheet name="Table S5" sheetId="4" r:id="rId5"/>
    <sheet name="Table S6" sheetId="17" r:id="rId6"/>
    <sheet name="Table S7" sheetId="18" r:id="rId7"/>
    <sheet name="Table S8" sheetId="19" r:id="rId8"/>
    <sheet name="Table S9" sheetId="20" r:id="rId9"/>
    <sheet name="Table S10" sheetId="23" r:id="rId10"/>
    <sheet name="Table S11" sheetId="21" r:id="rId11"/>
    <sheet name="Table S12" sheetId="22" r:id="rId12"/>
    <sheet name="G50914" sheetId="24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20" l="1"/>
  <c r="B6" i="20" s="1"/>
  <c r="B7" i="20" s="1"/>
  <c r="B8" i="20" s="1"/>
  <c r="B9" i="20" s="1"/>
  <c r="B10" i="20" s="1"/>
  <c r="B11" i="20" s="1"/>
  <c r="B12" i="20" s="1"/>
  <c r="B13" i="20" s="1"/>
  <c r="B14" i="20" s="1"/>
  <c r="B16" i="20"/>
  <c r="B17" i="20" s="1"/>
  <c r="B18" i="20" s="1"/>
  <c r="B19" i="20" s="1"/>
  <c r="B20" i="20" s="1"/>
  <c r="B21" i="20" s="1"/>
  <c r="B22" i="20" s="1"/>
  <c r="B23" i="20" s="1"/>
  <c r="B24" i="20" s="1"/>
  <c r="B25" i="20" s="1"/>
  <c r="B27" i="20"/>
  <c r="B28" i="20" s="1"/>
  <c r="B29" i="20" s="1"/>
  <c r="B30" i="20" s="1"/>
  <c r="B31" i="20" s="1"/>
  <c r="B32" i="20" s="1"/>
  <c r="B33" i="20" s="1"/>
  <c r="B34" i="20" s="1"/>
  <c r="B35" i="20" s="1"/>
  <c r="B36" i="20" s="1"/>
  <c r="B38" i="20"/>
  <c r="B39" i="20" s="1"/>
  <c r="B40" i="20" s="1"/>
  <c r="B41" i="20" s="1"/>
  <c r="B42" i="20" s="1"/>
  <c r="B43" i="20" s="1"/>
  <c r="B44" i="20" s="1"/>
  <c r="B45" i="20" s="1"/>
  <c r="B46" i="20" s="1"/>
  <c r="B47" i="20" s="1"/>
  <c r="B49" i="20"/>
  <c r="B50" i="20" s="1"/>
  <c r="B51" i="20" s="1"/>
  <c r="B52" i="20" s="1"/>
  <c r="B53" i="20" s="1"/>
  <c r="B54" i="20" s="1"/>
  <c r="B55" i="20" s="1"/>
  <c r="B56" i="20" s="1"/>
  <c r="B57" i="20" s="1"/>
  <c r="B58" i="20" s="1"/>
  <c r="B60" i="20"/>
  <c r="B61" i="20" s="1"/>
  <c r="B62" i="20" s="1"/>
  <c r="B63" i="20" s="1"/>
  <c r="B64" i="20" s="1"/>
  <c r="B65" i="20" s="1"/>
  <c r="B66" i="20" s="1"/>
  <c r="B67" i="20" s="1"/>
  <c r="B68" i="20" s="1"/>
  <c r="B69" i="20" s="1"/>
  <c r="B71" i="20"/>
  <c r="B72" i="20" s="1"/>
  <c r="B73" i="20" s="1"/>
  <c r="B74" i="20" s="1"/>
  <c r="B75" i="20" s="1"/>
  <c r="B76" i="20" s="1"/>
  <c r="B77" i="20" s="1"/>
  <c r="B78" i="20" s="1"/>
  <c r="B79" i="20" s="1"/>
  <c r="B80" i="20" s="1"/>
  <c r="B82" i="20"/>
  <c r="B83" i="20" s="1"/>
  <c r="B84" i="20" s="1"/>
  <c r="B85" i="20" s="1"/>
  <c r="B86" i="20" s="1"/>
  <c r="B87" i="20" s="1"/>
  <c r="B88" i="20" s="1"/>
  <c r="B89" i="20" s="1"/>
  <c r="B90" i="20" s="1"/>
  <c r="B91" i="20" s="1"/>
  <c r="B93" i="20"/>
  <c r="B94" i="20" s="1"/>
  <c r="B95" i="20" s="1"/>
  <c r="B96" i="20" s="1"/>
  <c r="B97" i="20" s="1"/>
  <c r="B98" i="20" s="1"/>
  <c r="B99" i="20" s="1"/>
  <c r="B100" i="20" s="1"/>
  <c r="B101" i="20" s="1"/>
  <c r="B102" i="20" s="1"/>
  <c r="B104" i="20"/>
  <c r="B105" i="20" s="1"/>
  <c r="B106" i="20" s="1"/>
  <c r="B107" i="20" s="1"/>
  <c r="B108" i="20" s="1"/>
  <c r="B109" i="20" s="1"/>
  <c r="B110" i="20" s="1"/>
  <c r="B111" i="20" s="1"/>
  <c r="B112" i="20" s="1"/>
  <c r="B113" i="20" s="1"/>
  <c r="B115" i="20"/>
  <c r="B116" i="20" s="1"/>
  <c r="B117" i="20" s="1"/>
  <c r="B118" i="20" s="1"/>
  <c r="B119" i="20" s="1"/>
  <c r="B120" i="20" s="1"/>
  <c r="B121" i="20" s="1"/>
  <c r="B122" i="20" s="1"/>
  <c r="B123" i="20" s="1"/>
  <c r="B124" i="20" s="1"/>
  <c r="B126" i="20"/>
  <c r="B127" i="20" s="1"/>
  <c r="B128" i="20" s="1"/>
  <c r="B129" i="20" s="1"/>
  <c r="B130" i="20" s="1"/>
  <c r="B131" i="20" s="1"/>
  <c r="B132" i="20" s="1"/>
  <c r="B133" i="20" s="1"/>
  <c r="B134" i="20" s="1"/>
  <c r="B135" i="20" s="1"/>
  <c r="B137" i="20"/>
  <c r="B138" i="20" s="1"/>
  <c r="B139" i="20" s="1"/>
  <c r="B140" i="20" s="1"/>
  <c r="B141" i="20" s="1"/>
  <c r="B142" i="20" s="1"/>
  <c r="B143" i="20" s="1"/>
  <c r="B144" i="20" s="1"/>
  <c r="B145" i="20" s="1"/>
  <c r="B146" i="20" s="1"/>
  <c r="B148" i="20"/>
  <c r="B149" i="20" s="1"/>
  <c r="B150" i="20" s="1"/>
  <c r="B151" i="20" s="1"/>
  <c r="B152" i="20" s="1"/>
  <c r="B153" i="20" s="1"/>
  <c r="B154" i="20" s="1"/>
  <c r="B155" i="20" s="1"/>
  <c r="B156" i="20" s="1"/>
  <c r="B157" i="20" s="1"/>
  <c r="B159" i="20"/>
  <c r="B160" i="20" s="1"/>
  <c r="B161" i="20" s="1"/>
  <c r="B162" i="20" s="1"/>
  <c r="B163" i="20" s="1"/>
  <c r="B164" i="20" s="1"/>
  <c r="B165" i="20" s="1"/>
  <c r="B166" i="20" s="1"/>
  <c r="B167" i="20" s="1"/>
  <c r="B168" i="20" s="1"/>
  <c r="B170" i="20"/>
  <c r="B171" i="20" s="1"/>
  <c r="B172" i="20" s="1"/>
  <c r="B173" i="20" s="1"/>
  <c r="B174" i="20" s="1"/>
  <c r="B175" i="20" s="1"/>
  <c r="B176" i="20" s="1"/>
  <c r="B177" i="20" s="1"/>
  <c r="B178" i="20" s="1"/>
  <c r="B179" i="20" s="1"/>
  <c r="B181" i="20"/>
  <c r="B182" i="20" s="1"/>
  <c r="B183" i="20" s="1"/>
  <c r="B184" i="20" s="1"/>
  <c r="B185" i="20" s="1"/>
  <c r="B186" i="20" s="1"/>
  <c r="B187" i="20" s="1"/>
  <c r="B188" i="20" s="1"/>
  <c r="B189" i="20" s="1"/>
  <c r="B190" i="20" s="1"/>
  <c r="B192" i="20"/>
  <c r="B193" i="20" s="1"/>
  <c r="B194" i="20" s="1"/>
  <c r="B195" i="20" s="1"/>
  <c r="B196" i="20" s="1"/>
  <c r="B197" i="20" s="1"/>
  <c r="B198" i="20" s="1"/>
  <c r="B199" i="20" s="1"/>
  <c r="B200" i="20" s="1"/>
  <c r="B201" i="20" s="1"/>
  <c r="B203" i="20"/>
  <c r="B204" i="20" s="1"/>
  <c r="B205" i="20" s="1"/>
  <c r="B206" i="20" s="1"/>
  <c r="B207" i="20" s="1"/>
  <c r="B208" i="20" s="1"/>
  <c r="B209" i="20" s="1"/>
  <c r="B210" i="20" s="1"/>
  <c r="B211" i="20" s="1"/>
  <c r="B212" i="20" s="1"/>
  <c r="B214" i="20"/>
  <c r="B215" i="20" s="1"/>
  <c r="B216" i="20" s="1"/>
  <c r="B217" i="20" s="1"/>
  <c r="B218" i="20" s="1"/>
  <c r="B219" i="20" s="1"/>
  <c r="B220" i="20" s="1"/>
  <c r="B221" i="20" s="1"/>
  <c r="B222" i="20" s="1"/>
  <c r="B223" i="20" s="1"/>
  <c r="B225" i="20"/>
  <c r="B226" i="20" s="1"/>
  <c r="B227" i="20" s="1"/>
  <c r="B228" i="20" s="1"/>
  <c r="B229" i="20" s="1"/>
  <c r="B230" i="20" s="1"/>
  <c r="B231" i="20" s="1"/>
  <c r="B232" i="20" s="1"/>
  <c r="B233" i="20" s="1"/>
  <c r="B234" i="20" s="1"/>
  <c r="B236" i="20"/>
  <c r="B237" i="20" s="1"/>
  <c r="B238" i="20" s="1"/>
  <c r="B239" i="20" s="1"/>
  <c r="B240" i="20" s="1"/>
  <c r="B241" i="20" s="1"/>
  <c r="B242" i="20" s="1"/>
  <c r="B243" i="20" s="1"/>
  <c r="B244" i="20" s="1"/>
  <c r="B245" i="20" s="1"/>
  <c r="B247" i="20"/>
  <c r="B248" i="20" s="1"/>
  <c r="B249" i="20" s="1"/>
  <c r="B250" i="20" s="1"/>
  <c r="B251" i="20" s="1"/>
  <c r="B252" i="20" s="1"/>
  <c r="B253" i="20" s="1"/>
  <c r="B254" i="20" s="1"/>
  <c r="B255" i="20" s="1"/>
  <c r="B256" i="20" s="1"/>
  <c r="B258" i="20"/>
  <c r="B259" i="20" s="1"/>
  <c r="B260" i="20" s="1"/>
  <c r="B261" i="20" s="1"/>
  <c r="B262" i="20" s="1"/>
  <c r="B263" i="20" s="1"/>
  <c r="B264" i="20" s="1"/>
  <c r="B265" i="20" s="1"/>
  <c r="B266" i="20" s="1"/>
  <c r="B267" i="20" s="1"/>
  <c r="B269" i="20"/>
  <c r="B270" i="20" s="1"/>
  <c r="B271" i="20" s="1"/>
  <c r="B272" i="20" s="1"/>
  <c r="B273" i="20" s="1"/>
  <c r="B274" i="20" s="1"/>
  <c r="B275" i="20" s="1"/>
  <c r="B276" i="20" s="1"/>
  <c r="B277" i="20" s="1"/>
  <c r="B278" i="20" s="1"/>
  <c r="B280" i="20"/>
  <c r="B281" i="20" s="1"/>
  <c r="B282" i="20" s="1"/>
  <c r="B283" i="20" s="1"/>
  <c r="B284" i="20" s="1"/>
  <c r="B285" i="20" s="1"/>
  <c r="B286" i="20" s="1"/>
  <c r="B287" i="20" s="1"/>
  <c r="B288" i="20" s="1"/>
  <c r="B289" i="20" s="1"/>
  <c r="B291" i="20"/>
  <c r="B292" i="20" s="1"/>
  <c r="B293" i="20" s="1"/>
  <c r="B294" i="20" s="1"/>
  <c r="B295" i="20" s="1"/>
  <c r="B296" i="20" s="1"/>
  <c r="B297" i="20" s="1"/>
  <c r="B298" i="20" s="1"/>
  <c r="B299" i="20" s="1"/>
  <c r="B300" i="20" s="1"/>
  <c r="B302" i="20"/>
  <c r="B303" i="20" s="1"/>
  <c r="B304" i="20" s="1"/>
  <c r="B305" i="20" s="1"/>
  <c r="B306" i="20" s="1"/>
  <c r="B307" i="20" s="1"/>
  <c r="B308" i="20" s="1"/>
  <c r="B309" i="20" s="1"/>
  <c r="B310" i="20" s="1"/>
  <c r="B311" i="20" s="1"/>
  <c r="A159" i="20"/>
  <c r="A160" i="20" s="1"/>
  <c r="A161" i="20" s="1"/>
  <c r="A162" i="20" s="1"/>
  <c r="A163" i="20" s="1"/>
  <c r="A164" i="20" s="1"/>
  <c r="A165" i="20" s="1"/>
  <c r="A166" i="20" s="1"/>
  <c r="A167" i="20" s="1"/>
  <c r="A168" i="20" s="1"/>
  <c r="A170" i="20"/>
  <c r="A171" i="20" s="1"/>
  <c r="A172" i="20" s="1"/>
  <c r="A173" i="20" s="1"/>
  <c r="A174" i="20" s="1"/>
  <c r="A175" i="20" s="1"/>
  <c r="A176" i="20" s="1"/>
  <c r="A177" i="20" s="1"/>
  <c r="A178" i="20" s="1"/>
  <c r="A179" i="20" s="1"/>
  <c r="A181" i="20"/>
  <c r="A182" i="20" s="1"/>
  <c r="A183" i="20" s="1"/>
  <c r="A184" i="20" s="1"/>
  <c r="A185" i="20" s="1"/>
  <c r="A186" i="20" s="1"/>
  <c r="A187" i="20" s="1"/>
  <c r="A188" i="20" s="1"/>
  <c r="A189" i="20" s="1"/>
  <c r="A190" i="20" s="1"/>
  <c r="A192" i="20"/>
  <c r="A193" i="20" s="1"/>
  <c r="A194" i="20" s="1"/>
  <c r="A195" i="20" s="1"/>
  <c r="A196" i="20" s="1"/>
  <c r="A197" i="20" s="1"/>
  <c r="A198" i="20" s="1"/>
  <c r="A199" i="20" s="1"/>
  <c r="A200" i="20" s="1"/>
  <c r="A201" i="20" s="1"/>
  <c r="A203" i="20"/>
  <c r="A204" i="20" s="1"/>
  <c r="A205" i="20" s="1"/>
  <c r="A206" i="20" s="1"/>
  <c r="A207" i="20" s="1"/>
  <c r="A208" i="20" s="1"/>
  <c r="A209" i="20" s="1"/>
  <c r="A210" i="20" s="1"/>
  <c r="A211" i="20" s="1"/>
  <c r="A212" i="20" s="1"/>
  <c r="A214" i="20"/>
  <c r="A215" i="20" s="1"/>
  <c r="A216" i="20" s="1"/>
  <c r="A217" i="20" s="1"/>
  <c r="A218" i="20" s="1"/>
  <c r="A219" i="20" s="1"/>
  <c r="A220" i="20" s="1"/>
  <c r="A221" i="20" s="1"/>
  <c r="A222" i="20" s="1"/>
  <c r="A223" i="20" s="1"/>
  <c r="A225" i="20"/>
  <c r="A226" i="20" s="1"/>
  <c r="A227" i="20" s="1"/>
  <c r="A228" i="20" s="1"/>
  <c r="A229" i="20" s="1"/>
  <c r="A230" i="20" s="1"/>
  <c r="A231" i="20" s="1"/>
  <c r="A232" i="20" s="1"/>
  <c r="A233" i="20" s="1"/>
  <c r="A234" i="20" s="1"/>
  <c r="A236" i="20"/>
  <c r="A237" i="20" s="1"/>
  <c r="A238" i="20" s="1"/>
  <c r="A239" i="20" s="1"/>
  <c r="A240" i="20" s="1"/>
  <c r="A241" i="20" s="1"/>
  <c r="A242" i="20" s="1"/>
  <c r="A243" i="20" s="1"/>
  <c r="A244" i="20" s="1"/>
  <c r="A245" i="20" s="1"/>
  <c r="A247" i="20"/>
  <c r="A248" i="20" s="1"/>
  <c r="A249" i="20" s="1"/>
  <c r="A250" i="20" s="1"/>
  <c r="A251" i="20" s="1"/>
  <c r="A252" i="20" s="1"/>
  <c r="A253" i="20" s="1"/>
  <c r="A254" i="20" s="1"/>
  <c r="A255" i="20" s="1"/>
  <c r="A256" i="20" s="1"/>
  <c r="A258" i="20"/>
  <c r="A259" i="20" s="1"/>
  <c r="A260" i="20" s="1"/>
  <c r="A261" i="20" s="1"/>
  <c r="A262" i="20" s="1"/>
  <c r="A263" i="20" s="1"/>
  <c r="A264" i="20" s="1"/>
  <c r="A265" i="20" s="1"/>
  <c r="A266" i="20" s="1"/>
  <c r="A267" i="20" s="1"/>
  <c r="A269" i="20"/>
  <c r="A270" i="20" s="1"/>
  <c r="A271" i="20" s="1"/>
  <c r="A272" i="20" s="1"/>
  <c r="A273" i="20" s="1"/>
  <c r="A274" i="20" s="1"/>
  <c r="A275" i="20" s="1"/>
  <c r="A276" i="20" s="1"/>
  <c r="A277" i="20" s="1"/>
  <c r="A278" i="20" s="1"/>
  <c r="A280" i="20"/>
  <c r="A281" i="20" s="1"/>
  <c r="A282" i="20" s="1"/>
  <c r="A283" i="20" s="1"/>
  <c r="A284" i="20" s="1"/>
  <c r="A285" i="20" s="1"/>
  <c r="A286" i="20" s="1"/>
  <c r="A287" i="20" s="1"/>
  <c r="A288" i="20" s="1"/>
  <c r="A289" i="20" s="1"/>
  <c r="A291" i="20"/>
  <c r="A292" i="20" s="1"/>
  <c r="A293" i="20" s="1"/>
  <c r="A294" i="20" s="1"/>
  <c r="A295" i="20" s="1"/>
  <c r="A296" i="20" s="1"/>
  <c r="A297" i="20" s="1"/>
  <c r="A298" i="20" s="1"/>
  <c r="A299" i="20" s="1"/>
  <c r="A300" i="20" s="1"/>
  <c r="A302" i="20"/>
  <c r="A303" i="20" s="1"/>
  <c r="A304" i="20" s="1"/>
  <c r="A305" i="20" s="1"/>
  <c r="A306" i="20" s="1"/>
  <c r="A307" i="20" s="1"/>
  <c r="A308" i="20" s="1"/>
  <c r="A309" i="20" s="1"/>
  <c r="A310" i="20" s="1"/>
  <c r="A311" i="20" s="1"/>
  <c r="G5" i="22" l="1"/>
  <c r="G6" i="22"/>
  <c r="G7" i="22"/>
  <c r="G8" i="22"/>
  <c r="G9" i="22"/>
  <c r="G10" i="22"/>
  <c r="G11" i="22"/>
  <c r="G4" i="22"/>
  <c r="F10" i="22"/>
  <c r="F8" i="22"/>
  <c r="F6" i="22"/>
  <c r="F4" i="22"/>
  <c r="C4" i="18" l="1"/>
  <c r="B4" i="18"/>
  <c r="A4" i="18"/>
  <c r="AB69" i="2" l="1"/>
  <c r="AA69" i="2"/>
  <c r="Z69" i="2"/>
  <c r="Y69" i="2"/>
  <c r="X69" i="2"/>
  <c r="W69" i="2"/>
  <c r="V69" i="2"/>
  <c r="U69" i="2"/>
  <c r="T69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F69" i="2"/>
  <c r="E69" i="2"/>
  <c r="D69" i="2"/>
  <c r="C69" i="2"/>
  <c r="B69" i="2"/>
  <c r="AB73" i="2"/>
  <c r="AA73" i="2"/>
  <c r="Z73" i="2"/>
  <c r="Y73" i="2"/>
  <c r="X73" i="2"/>
  <c r="W73" i="2"/>
  <c r="V73" i="2"/>
  <c r="U73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F73" i="2"/>
  <c r="E73" i="2"/>
  <c r="D73" i="2"/>
  <c r="C73" i="2"/>
  <c r="B73" i="2"/>
  <c r="AB71" i="2"/>
  <c r="AA71" i="2"/>
  <c r="Z71" i="2"/>
  <c r="Y71" i="2"/>
  <c r="X71" i="2"/>
  <c r="W71" i="2"/>
  <c r="V71" i="2"/>
  <c r="U71" i="2"/>
  <c r="T71" i="2"/>
  <c r="S71" i="2"/>
  <c r="R71" i="2"/>
  <c r="Q71" i="2"/>
  <c r="P71" i="2"/>
  <c r="O71" i="2"/>
  <c r="N71" i="2"/>
  <c r="M71" i="2"/>
  <c r="L71" i="2"/>
  <c r="K71" i="2"/>
  <c r="J71" i="2"/>
  <c r="I71" i="2"/>
  <c r="H71" i="2"/>
  <c r="G71" i="2"/>
  <c r="F71" i="2"/>
  <c r="E71" i="2"/>
  <c r="D71" i="2"/>
  <c r="C71" i="2"/>
  <c r="B71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C25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Z25" i="2"/>
  <c r="AA25" i="2"/>
  <c r="AB25" i="2"/>
  <c r="B25" i="2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C30" i="8"/>
  <c r="D30" i="8"/>
  <c r="E30" i="8"/>
  <c r="F30" i="8"/>
  <c r="G30" i="8"/>
  <c r="H30" i="8"/>
  <c r="I30" i="8"/>
  <c r="J30" i="8"/>
  <c r="K30" i="8"/>
  <c r="L30" i="8"/>
  <c r="M30" i="8"/>
  <c r="N30" i="8"/>
  <c r="O30" i="8"/>
  <c r="P30" i="8"/>
  <c r="Q30" i="8"/>
  <c r="B3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C75" i="2"/>
  <c r="D75" i="2"/>
  <c r="E75" i="2"/>
  <c r="F75" i="2"/>
  <c r="G75" i="2"/>
  <c r="H75" i="2"/>
  <c r="I75" i="2"/>
  <c r="J75" i="2"/>
  <c r="K75" i="2"/>
  <c r="L75" i="2"/>
  <c r="M75" i="2"/>
  <c r="N75" i="2"/>
  <c r="O75" i="2"/>
  <c r="P75" i="2"/>
  <c r="Q75" i="2"/>
  <c r="R75" i="2"/>
  <c r="S75" i="2"/>
  <c r="T75" i="2"/>
  <c r="U75" i="2"/>
  <c r="V75" i="2"/>
  <c r="W75" i="2"/>
  <c r="X75" i="2"/>
  <c r="Y75" i="2"/>
  <c r="Z75" i="2"/>
  <c r="AA75" i="2"/>
  <c r="AB75" i="2"/>
  <c r="B75" i="2"/>
  <c r="C76" i="8"/>
  <c r="D76" i="8"/>
  <c r="E76" i="8"/>
  <c r="F76" i="8"/>
  <c r="G76" i="8"/>
  <c r="H76" i="8"/>
  <c r="I76" i="8"/>
  <c r="J76" i="8"/>
  <c r="K76" i="8"/>
  <c r="L76" i="8"/>
  <c r="M76" i="8"/>
  <c r="N76" i="8"/>
  <c r="O76" i="8"/>
  <c r="P76" i="8"/>
  <c r="Q76" i="8"/>
  <c r="B76" i="8"/>
  <c r="E205" i="1" l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04" i="1"/>
  <c r="E251" i="1" l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</calcChain>
</file>

<file path=xl/sharedStrings.xml><?xml version="1.0" encoding="utf-8"?>
<sst xmlns="http://schemas.openxmlformats.org/spreadsheetml/2006/main" count="1526" uniqueCount="332">
  <si>
    <t>Spot</t>
  </si>
  <si>
    <t>Th/U</t>
  </si>
  <si>
    <t>Isotopic  ratios</t>
  </si>
  <si>
    <t>Concordance</t>
  </si>
  <si>
    <t>Pb</t>
  </si>
  <si>
    <t>Th</t>
  </si>
  <si>
    <t>U</t>
  </si>
  <si>
    <t>207Pb/206Pb</t>
  </si>
  <si>
    <t>207Pb/235U</t>
  </si>
  <si>
    <t>206Pb/238U</t>
  </si>
  <si>
    <t>208Pb/232Th</t>
  </si>
  <si>
    <t>98%</t>
  </si>
  <si>
    <t>99%</t>
  </si>
  <si>
    <t>96%</t>
  </si>
  <si>
    <t>95%</t>
  </si>
  <si>
    <t>97%</t>
  </si>
  <si>
    <t/>
  </si>
  <si>
    <t>1σ</t>
  </si>
  <si>
    <t xml:space="preserve">Liangshan pluton 15DB007  
</t>
    <phoneticPr fontId="1" type="noConversion"/>
  </si>
  <si>
    <t>Shangcheng pluton 15DB020</t>
    <phoneticPr fontId="1" type="noConversion"/>
  </si>
  <si>
    <t>Sanjiaoshan pluton 15DB052</t>
    <phoneticPr fontId="1" type="noConversion"/>
  </si>
  <si>
    <t>Tiantangzhai pluton 15DB064</t>
    <phoneticPr fontId="1" type="noConversion"/>
  </si>
  <si>
    <t>Egongbao pluton 15DB068</t>
    <phoneticPr fontId="1" type="noConversion"/>
  </si>
  <si>
    <t>Fuziling pluton 15DB105</t>
    <phoneticPr fontId="1" type="noConversion"/>
  </si>
  <si>
    <t>Fenliupu pluton  15DB113</t>
    <phoneticPr fontId="1" type="noConversion"/>
  </si>
  <si>
    <t>Datong pluton 15DB136</t>
    <phoneticPr fontId="1" type="noConversion"/>
  </si>
  <si>
    <t>Zhangbang pluton 15DB141</t>
    <phoneticPr fontId="1" type="noConversion"/>
  </si>
  <si>
    <t>207Pb/206Pb</t>
    <phoneticPr fontId="1" type="noConversion"/>
  </si>
  <si>
    <t>15DB007</t>
  </si>
  <si>
    <t>15DB009</t>
  </si>
  <si>
    <t>15DB013</t>
  </si>
  <si>
    <t>15DB020</t>
  </si>
  <si>
    <t>15DB025</t>
  </si>
  <si>
    <t>15DB028</t>
  </si>
  <si>
    <t>15DB033</t>
  </si>
  <si>
    <t>15DB045</t>
  </si>
  <si>
    <t>15DB052</t>
  </si>
  <si>
    <t>15DB057</t>
  </si>
  <si>
    <t>15DB059</t>
  </si>
  <si>
    <t>15DB064</t>
  </si>
  <si>
    <t>15DB065</t>
  </si>
  <si>
    <t>15DB068</t>
  </si>
  <si>
    <t>15DB069</t>
  </si>
  <si>
    <t>15DB076</t>
  </si>
  <si>
    <t>15DB078</t>
  </si>
  <si>
    <t>15DB105</t>
  </si>
  <si>
    <t>15DB113</t>
  </si>
  <si>
    <t>15DB125</t>
  </si>
  <si>
    <t>15DB129</t>
  </si>
  <si>
    <t>15DB130</t>
  </si>
  <si>
    <t>15DB136</t>
  </si>
  <si>
    <t>15DB138</t>
  </si>
  <si>
    <t>15DB141</t>
  </si>
  <si>
    <t>15DB143</t>
  </si>
  <si>
    <t>MnO</t>
  </si>
  <si>
    <t>MgO</t>
  </si>
  <si>
    <t>CaO</t>
  </si>
  <si>
    <t>LOI</t>
  </si>
  <si>
    <t>Total</t>
  </si>
  <si>
    <t>Ba</t>
  </si>
  <si>
    <t>Rb</t>
  </si>
  <si>
    <t>Sr</t>
  </si>
  <si>
    <t>Nb</t>
  </si>
  <si>
    <t>Ta</t>
  </si>
  <si>
    <t>Hf</t>
  </si>
  <si>
    <t>Zr</t>
  </si>
  <si>
    <t>Cr</t>
  </si>
  <si>
    <t>&lt;10</t>
  </si>
  <si>
    <t>Ni</t>
  </si>
  <si>
    <t>Sc</t>
  </si>
  <si>
    <t>&lt;1</t>
  </si>
  <si>
    <t>V</t>
  </si>
  <si>
    <t>Cu</t>
  </si>
  <si>
    <t>Zn</t>
  </si>
  <si>
    <t>Co</t>
  </si>
  <si>
    <t>Ga</t>
  </si>
  <si>
    <t>Y</t>
  </si>
  <si>
    <t>Sr/Y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</si>
  <si>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</si>
  <si>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</si>
  <si>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</si>
  <si>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</si>
  <si>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</si>
  <si>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</si>
  <si>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</si>
  <si>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</si>
  <si>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</si>
  <si>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</si>
  <si>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</si>
  <si>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</si>
  <si>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</si>
  <si>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</si>
  <si>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Location</t>
  </si>
  <si>
    <t>Rb(ppm)</t>
  </si>
  <si>
    <t>Sr(ppm)</t>
  </si>
  <si>
    <t>Sm(ppm)</t>
  </si>
  <si>
    <t>Nd(ppm)</t>
  </si>
  <si>
    <t>Lu(ppm)</t>
  </si>
  <si>
    <t>Hf(ppm)</t>
  </si>
  <si>
    <t>03TZ03</t>
  </si>
  <si>
    <t>03TZ05</t>
  </si>
  <si>
    <t>03TZ08</t>
  </si>
  <si>
    <t>03TZ12</t>
  </si>
  <si>
    <t>03TZ14</t>
  </si>
  <si>
    <t>K</t>
  </si>
  <si>
    <t>P</t>
  </si>
  <si>
    <t>Ti</t>
  </si>
  <si>
    <t>02SG02</t>
  </si>
  <si>
    <t>02TL02</t>
  </si>
  <si>
    <t>Sample NO.</t>
  </si>
  <si>
    <t>Shangcheng pluton</t>
  </si>
  <si>
    <t>Sanjiaoshan pluton</t>
  </si>
  <si>
    <t>Tiantangzhai pluton</t>
  </si>
  <si>
    <t>Egongbao pluton</t>
  </si>
  <si>
    <t>Fuziling pluton</t>
  </si>
  <si>
    <t>Fenliupu pluton</t>
  </si>
  <si>
    <t>Lidian pluton</t>
  </si>
  <si>
    <t>Datong pluton</t>
  </si>
  <si>
    <t xml:space="preserve">01ZBY02 </t>
  </si>
  <si>
    <t xml:space="preserve">01ZBY13 </t>
  </si>
  <si>
    <t>01ZBY15</t>
  </si>
  <si>
    <t xml:space="preserve">02TL01 </t>
  </si>
  <si>
    <t>03TZ10</t>
  </si>
  <si>
    <t>03TZ17</t>
  </si>
  <si>
    <t>03TZ20</t>
  </si>
  <si>
    <t>03TZ22</t>
  </si>
  <si>
    <t>15DB023-1</t>
  </si>
  <si>
    <t>Rock type</t>
  </si>
  <si>
    <t>Categorize</t>
  </si>
  <si>
    <t>Zhubuyuan</t>
  </si>
  <si>
    <t>Miaodaoshan</t>
  </si>
  <si>
    <t>Tianzhushan</t>
  </si>
  <si>
    <t>Yuexi-Qianshan</t>
  </si>
  <si>
    <t>Linchang</t>
  </si>
  <si>
    <t>Liangshan</t>
  </si>
  <si>
    <t>Zhangbang</t>
  </si>
  <si>
    <t>Monzonite</t>
  </si>
  <si>
    <t xml:space="preserve">Quartz monzonite </t>
  </si>
  <si>
    <t>Granite</t>
  </si>
  <si>
    <t>Granodiorite</t>
  </si>
  <si>
    <t xml:space="preserve">Granite </t>
  </si>
  <si>
    <t xml:space="preserve">Monzogranite </t>
  </si>
  <si>
    <t>K-feldspar granite</t>
  </si>
  <si>
    <t>Gneissic granite</t>
  </si>
  <si>
    <t xml:space="preserve">Granodiorite </t>
  </si>
  <si>
    <t>NDB</t>
  </si>
  <si>
    <t>CDB</t>
  </si>
  <si>
    <t>94%</t>
  </si>
  <si>
    <t>Datong pluton 15DB138</t>
    <phoneticPr fontId="1" type="noConversion"/>
  </si>
  <si>
    <t>References</t>
  </si>
  <si>
    <t>Xu et al. (2005) APS</t>
  </si>
  <si>
    <t>Zhao et al. (2007) Lithos</t>
  </si>
  <si>
    <t>Shiguan</t>
  </si>
  <si>
    <t>Region</t>
  </si>
  <si>
    <t>NHY</t>
  </si>
  <si>
    <t>SDB</t>
  </si>
  <si>
    <t>Age</t>
  </si>
  <si>
    <t>03TZ02</t>
  </si>
  <si>
    <t>Mg#</t>
  </si>
  <si>
    <t>Ge</t>
  </si>
  <si>
    <t>Cs</t>
  </si>
  <si>
    <t>1ϭ</t>
    <phoneticPr fontId="1" type="noConversion"/>
  </si>
  <si>
    <t>Longitude (°E)</t>
    <phoneticPr fontId="1" type="noConversion"/>
  </si>
  <si>
    <t>Latitude (°N)</t>
    <phoneticPr fontId="1" type="noConversion"/>
  </si>
  <si>
    <r>
      <t>SiO</t>
    </r>
    <r>
      <rPr>
        <vertAlign val="subscript"/>
        <sz val="12"/>
        <color theme="1"/>
        <rFont val="Times New Roman"/>
        <family val="1"/>
      </rPr>
      <t>2</t>
    </r>
    <phoneticPr fontId="1" type="noConversion"/>
  </si>
  <si>
    <r>
      <t>TiO</t>
    </r>
    <r>
      <rPr>
        <vertAlign val="subscript"/>
        <sz val="12"/>
        <color theme="1"/>
        <rFont val="Times New Roman"/>
        <family val="1"/>
      </rPr>
      <t>2</t>
    </r>
    <phoneticPr fontId="1" type="noConversion"/>
  </si>
  <si>
    <r>
      <t>Al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phoneticPr fontId="1" type="noConversion"/>
  </si>
  <si>
    <r>
      <t>(Fe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  <r>
      <rPr>
        <vertAlign val="superscript"/>
        <sz val="12"/>
        <color theme="1"/>
        <rFont val="Times New Roman"/>
        <family val="1"/>
      </rPr>
      <t>T</t>
    </r>
    <phoneticPr fontId="1" type="noConversion"/>
  </si>
  <si>
    <r>
      <t>Na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phoneticPr fontId="1" type="noConversion"/>
  </si>
  <si>
    <r>
      <t>K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phoneticPr fontId="1" type="noConversion"/>
  </si>
  <si>
    <r>
      <t>P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5</t>
    </r>
    <phoneticPr fontId="1" type="noConversion"/>
  </si>
  <si>
    <r>
      <t>Na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O/K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phoneticPr fontId="1" type="noConversion"/>
  </si>
  <si>
    <r>
      <t>Na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O+K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phoneticPr fontId="1" type="noConversion"/>
  </si>
  <si>
    <r>
      <t>Eu/Eu*</t>
    </r>
    <r>
      <rPr>
        <vertAlign val="superscript"/>
        <sz val="12"/>
        <rFont val="Times New Roman"/>
        <family val="1"/>
      </rPr>
      <t>d</t>
    </r>
    <phoneticPr fontId="1" type="noConversion"/>
  </si>
  <si>
    <r>
      <t>(Gd/Lu)</t>
    </r>
    <r>
      <rPr>
        <vertAlign val="subscript"/>
        <sz val="12"/>
        <rFont val="Times New Roman"/>
        <family val="1"/>
      </rPr>
      <t>N</t>
    </r>
    <phoneticPr fontId="1" type="noConversion"/>
  </si>
  <si>
    <r>
      <t>(La/Yb)</t>
    </r>
    <r>
      <rPr>
        <vertAlign val="subscript"/>
        <sz val="12"/>
        <color theme="1"/>
        <rFont val="Times New Roman"/>
        <family val="1"/>
      </rPr>
      <t>N</t>
    </r>
    <r>
      <rPr>
        <vertAlign val="superscript"/>
        <sz val="12"/>
        <color theme="1"/>
        <rFont val="Times New Roman"/>
        <family val="1"/>
      </rPr>
      <t>e</t>
    </r>
    <phoneticPr fontId="1" type="noConversion"/>
  </si>
  <si>
    <r>
      <rPr>
        <vertAlign val="superscript"/>
        <sz val="12"/>
        <color theme="1"/>
        <rFont val="Times New Roman"/>
        <family val="1"/>
      </rPr>
      <t>87</t>
    </r>
    <r>
      <rPr>
        <sz val="12"/>
        <color theme="1"/>
        <rFont val="Times New Roman"/>
        <family val="1"/>
      </rPr>
      <t>Rb/</t>
    </r>
    <r>
      <rPr>
        <vertAlign val="superscript"/>
        <sz val="12"/>
        <color theme="1"/>
        <rFont val="Times New Roman"/>
        <family val="1"/>
      </rPr>
      <t>86</t>
    </r>
    <r>
      <rPr>
        <sz val="12"/>
        <color theme="1"/>
        <rFont val="Times New Roman"/>
        <family val="1"/>
      </rPr>
      <t>Sr</t>
    </r>
    <phoneticPr fontId="1" type="noConversion"/>
  </si>
  <si>
    <r>
      <rPr>
        <vertAlign val="superscript"/>
        <sz val="12"/>
        <color theme="1"/>
        <rFont val="Times New Roman"/>
        <family val="1"/>
      </rPr>
      <t>87</t>
    </r>
    <r>
      <rPr>
        <sz val="12"/>
        <color theme="1"/>
        <rFont val="Times New Roman"/>
        <family val="1"/>
      </rPr>
      <t>Sr/</t>
    </r>
    <r>
      <rPr>
        <vertAlign val="superscript"/>
        <sz val="12"/>
        <color theme="1"/>
        <rFont val="Times New Roman"/>
        <family val="1"/>
      </rPr>
      <t>86</t>
    </r>
    <r>
      <rPr>
        <sz val="12"/>
        <color theme="1"/>
        <rFont val="Times New Roman"/>
        <family val="1"/>
      </rPr>
      <t>Sr</t>
    </r>
    <phoneticPr fontId="1" type="noConversion"/>
  </si>
  <si>
    <r>
      <rPr>
        <vertAlign val="superscript"/>
        <sz val="12"/>
        <color theme="1"/>
        <rFont val="Times New Roman"/>
        <family val="1"/>
      </rPr>
      <t>147</t>
    </r>
    <r>
      <rPr>
        <sz val="12"/>
        <color theme="1"/>
        <rFont val="Times New Roman"/>
        <family val="1"/>
      </rPr>
      <t>Sm/</t>
    </r>
    <r>
      <rPr>
        <vertAlign val="superscript"/>
        <sz val="12"/>
        <color theme="1"/>
        <rFont val="Times New Roman"/>
        <family val="1"/>
      </rPr>
      <t>144</t>
    </r>
    <r>
      <rPr>
        <sz val="12"/>
        <color theme="1"/>
        <rFont val="Times New Roman"/>
        <family val="1"/>
      </rPr>
      <t>Nd</t>
    </r>
    <phoneticPr fontId="1" type="noConversion"/>
  </si>
  <si>
    <r>
      <rPr>
        <vertAlign val="superscript"/>
        <sz val="12"/>
        <color theme="1"/>
        <rFont val="Times New Roman"/>
        <family val="1"/>
      </rPr>
      <t>143</t>
    </r>
    <r>
      <rPr>
        <sz val="12"/>
        <color theme="1"/>
        <rFont val="Times New Roman"/>
        <family val="1"/>
      </rPr>
      <t>Nd/</t>
    </r>
    <r>
      <rPr>
        <vertAlign val="superscript"/>
        <sz val="12"/>
        <color theme="1"/>
        <rFont val="Times New Roman"/>
        <family val="1"/>
      </rPr>
      <t>144</t>
    </r>
    <r>
      <rPr>
        <sz val="12"/>
        <color theme="1"/>
        <rFont val="Times New Roman"/>
        <family val="1"/>
      </rPr>
      <t>Nd</t>
    </r>
    <phoneticPr fontId="1" type="noConversion"/>
  </si>
  <si>
    <r>
      <t>f</t>
    </r>
    <r>
      <rPr>
        <vertAlign val="subscript"/>
        <sz val="12"/>
        <color theme="1"/>
        <rFont val="Times New Roman"/>
        <family val="1"/>
      </rPr>
      <t>Sm/Nd</t>
    </r>
    <phoneticPr fontId="1" type="noConversion"/>
  </si>
  <si>
    <r>
      <rPr>
        <vertAlign val="superscript"/>
        <sz val="12"/>
        <color theme="1"/>
        <rFont val="Times New Roman"/>
        <family val="1"/>
      </rPr>
      <t>176</t>
    </r>
    <r>
      <rPr>
        <sz val="12"/>
        <color theme="1"/>
        <rFont val="Times New Roman"/>
        <family val="1"/>
      </rPr>
      <t>Lu/</t>
    </r>
    <r>
      <rPr>
        <vertAlign val="superscript"/>
        <sz val="12"/>
        <color theme="1"/>
        <rFont val="Times New Roman"/>
        <family val="1"/>
      </rPr>
      <t>177</t>
    </r>
    <r>
      <rPr>
        <sz val="12"/>
        <color theme="1"/>
        <rFont val="Times New Roman"/>
        <family val="1"/>
      </rPr>
      <t>Hf</t>
    </r>
    <phoneticPr fontId="1" type="noConversion"/>
  </si>
  <si>
    <r>
      <rPr>
        <vertAlign val="superscript"/>
        <sz val="12"/>
        <color theme="1"/>
        <rFont val="Times New Roman"/>
        <family val="1"/>
      </rPr>
      <t>176</t>
    </r>
    <r>
      <rPr>
        <sz val="12"/>
        <color theme="1"/>
        <rFont val="Times New Roman"/>
        <family val="1"/>
      </rPr>
      <t>Hf/</t>
    </r>
    <r>
      <rPr>
        <vertAlign val="superscript"/>
        <sz val="12"/>
        <color theme="1"/>
        <rFont val="Times New Roman"/>
        <family val="1"/>
      </rPr>
      <t>177</t>
    </r>
    <r>
      <rPr>
        <sz val="12"/>
        <color theme="1"/>
        <rFont val="Times New Roman"/>
        <family val="1"/>
      </rPr>
      <t>Hf</t>
    </r>
    <phoneticPr fontId="1" type="noConversion"/>
  </si>
  <si>
    <r>
      <t>f</t>
    </r>
    <r>
      <rPr>
        <vertAlign val="subscript"/>
        <sz val="12"/>
        <color theme="1"/>
        <rFont val="Times New Roman"/>
        <family val="1"/>
      </rPr>
      <t>Lu/Hf</t>
    </r>
    <phoneticPr fontId="1" type="noConversion"/>
  </si>
  <si>
    <t>Sample No.</t>
    <phoneticPr fontId="1" type="noConversion"/>
  </si>
  <si>
    <t>Lu</t>
    <phoneticPr fontId="1" type="noConversion"/>
  </si>
  <si>
    <t>2σ</t>
    <phoneticPr fontId="1" type="noConversion"/>
  </si>
  <si>
    <t>Sample No.</t>
  </si>
  <si>
    <t>BombWR</t>
  </si>
  <si>
    <t>SavWR</t>
  </si>
  <si>
    <r>
      <t>ε</t>
    </r>
    <r>
      <rPr>
        <vertAlign val="subscript"/>
        <sz val="12"/>
        <color theme="1"/>
        <rFont val="Times New Roman"/>
        <family val="1"/>
      </rPr>
      <t>Hf</t>
    </r>
    <r>
      <rPr>
        <sz val="12"/>
        <color theme="1"/>
        <rFont val="Times New Roman"/>
        <family val="1"/>
      </rPr>
      <t>(230 Ma)</t>
    </r>
    <phoneticPr fontId="1" type="noConversion"/>
  </si>
  <si>
    <r>
      <t>ε</t>
    </r>
    <r>
      <rPr>
        <vertAlign val="subscript"/>
        <sz val="12"/>
        <color theme="1"/>
        <rFont val="Times New Roman"/>
        <family val="1"/>
      </rPr>
      <t>Hf</t>
    </r>
    <r>
      <rPr>
        <sz val="12"/>
        <color theme="1"/>
        <rFont val="Times New Roman"/>
        <family val="1"/>
      </rPr>
      <t>(130 Ma)</t>
    </r>
    <phoneticPr fontId="1" type="noConversion"/>
  </si>
  <si>
    <r>
      <t>Table S5. Parameters used in whole-rock and garnet Hf isotope ingrowth calculation in Figure 3C</t>
    </r>
    <r>
      <rPr>
        <vertAlign val="superscript"/>
        <sz val="12"/>
        <color theme="1"/>
        <rFont val="Times New Roman"/>
        <family val="1"/>
      </rPr>
      <t>a</t>
    </r>
    <r>
      <rPr>
        <b/>
        <sz val="12"/>
        <color theme="1"/>
        <rFont val="Times New Roman"/>
        <family val="1"/>
      </rPr>
      <t>.</t>
    </r>
    <phoneticPr fontId="1" type="noConversion"/>
  </si>
  <si>
    <t xml:space="preserve">Lu </t>
  </si>
  <si>
    <r>
      <t>Gd</t>
    </r>
    <r>
      <rPr>
        <vertAlign val="superscript"/>
        <sz val="12"/>
        <color theme="1"/>
        <rFont val="Times New Roman"/>
        <family val="1"/>
      </rPr>
      <t>b</t>
    </r>
    <phoneticPr fontId="1" type="noConversion"/>
  </si>
  <si>
    <r>
      <t>(Gd/Lu)</t>
    </r>
    <r>
      <rPr>
        <vertAlign val="subscript"/>
        <sz val="12"/>
        <color theme="1"/>
        <rFont val="Times New Roman"/>
        <family val="1"/>
      </rPr>
      <t>N</t>
    </r>
    <phoneticPr fontId="1" type="noConversion"/>
  </si>
  <si>
    <t>Cheng, H., King, R. L., Nakamura, E., Vervoort, J. D., and Zhou, Z., 2008, Coupled Lu–Hf and Sm–Nd geochronology constrains garnet growth in ultra‐high‐pressure eclogites from the Dabie orogen: Journal of Metamorphic Geology, v. 26(7), p. 741-758, https://doi.org/10.1111/j.1525-1314.2008.00785.x</t>
  </si>
  <si>
    <t>Cheng, H., Nakamura, E., and Zhou, Z., 2009, Garnet Lu–Hf dating of retrograde fluid activity during ultrahigh-pressure metamorphic eclogites exhumation: Mineralogy and Petrology, v. 95(3-4), p. 315-326, https://doi.org/10.1007/s00710-008-0030-5.</t>
  </si>
  <si>
    <t>Li</t>
  </si>
  <si>
    <t>Be</t>
  </si>
  <si>
    <t>Mo</t>
  </si>
  <si>
    <t>Sn</t>
  </si>
  <si>
    <t>Tl</t>
  </si>
  <si>
    <t>09DB30</t>
  </si>
  <si>
    <t>Data sources:</t>
    <phoneticPr fontId="1" type="noConversion"/>
  </si>
  <si>
    <r>
      <t>Element</t>
    </r>
    <r>
      <rPr>
        <sz val="12"/>
        <color theme="1"/>
        <rFont val="宋体"/>
        <family val="3"/>
        <charset val="134"/>
      </rPr>
      <t>（</t>
    </r>
    <r>
      <rPr>
        <sz val="12"/>
        <color theme="1"/>
        <rFont val="Times New Roman"/>
        <family val="1"/>
      </rPr>
      <t>ppm</t>
    </r>
    <r>
      <rPr>
        <sz val="12"/>
        <color theme="1"/>
        <rFont val="宋体"/>
        <family val="3"/>
        <charset val="134"/>
      </rPr>
      <t>）</t>
    </r>
  </si>
  <si>
    <r>
      <t>Age</t>
    </r>
    <r>
      <rPr>
        <sz val="12"/>
        <color theme="1"/>
        <rFont val="宋体"/>
        <family val="3"/>
        <charset val="134"/>
      </rPr>
      <t>（</t>
    </r>
    <r>
      <rPr>
        <sz val="12"/>
        <color theme="1"/>
        <rFont val="Times New Roman"/>
        <family val="1"/>
      </rPr>
      <t>Ma</t>
    </r>
    <r>
      <rPr>
        <sz val="12"/>
        <color theme="1"/>
        <rFont val="宋体"/>
        <family val="3"/>
        <charset val="134"/>
      </rPr>
      <t>）</t>
    </r>
  </si>
  <si>
    <r>
      <rPr>
        <vertAlign val="superscript"/>
        <sz val="12"/>
        <color theme="1"/>
        <rFont val="Times New Roman"/>
        <family val="1"/>
      </rPr>
      <t xml:space="preserve"> b</t>
    </r>
    <r>
      <rPr>
        <sz val="12"/>
        <color theme="1"/>
        <rFont val="Times New Roman"/>
        <family val="1"/>
      </rPr>
      <t>Mg# =100*MgO/(MgO + 0.9*Fe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vertAlign val="superscript"/>
        <sz val="12"/>
        <color theme="1"/>
        <rFont val="Times New Roman"/>
        <family val="1"/>
      </rPr>
      <t>T</t>
    </r>
    <r>
      <rPr>
        <sz val="12"/>
        <color theme="1"/>
        <rFont val="Times New Roman"/>
        <family val="1"/>
      </rPr>
      <t xml:space="preserve">); </t>
    </r>
    <phoneticPr fontId="1" type="noConversion"/>
  </si>
  <si>
    <r>
      <rPr>
        <vertAlign val="superscript"/>
        <sz val="12"/>
        <color theme="1"/>
        <rFont val="Times New Roman"/>
        <family val="1"/>
      </rPr>
      <t>c</t>
    </r>
    <r>
      <rPr>
        <sz val="12"/>
        <color theme="1"/>
        <rFont val="Times New Roman"/>
        <family val="1"/>
      </rPr>
      <t>A/CNK= molar Al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/(CaO+Na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O+K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O)</t>
    </r>
    <phoneticPr fontId="1" type="noConversion"/>
  </si>
  <si>
    <r>
      <rPr>
        <vertAlign val="superscript"/>
        <sz val="12"/>
        <color theme="1"/>
        <rFont val="Times New Roman"/>
        <family val="1"/>
      </rPr>
      <t>d</t>
    </r>
    <r>
      <rPr>
        <sz val="12"/>
        <color theme="1"/>
        <rFont val="Times New Roman"/>
        <family val="1"/>
      </rPr>
      <t>Eu/Eu* = Eu</t>
    </r>
    <r>
      <rPr>
        <vertAlign val="subscript"/>
        <sz val="12"/>
        <color theme="1"/>
        <rFont val="Times New Roman"/>
        <family val="1"/>
      </rPr>
      <t>N</t>
    </r>
    <r>
      <rPr>
        <sz val="12"/>
        <color theme="1"/>
        <rFont val="Times New Roman"/>
        <family val="1"/>
      </rPr>
      <t>/(Sm</t>
    </r>
    <r>
      <rPr>
        <vertAlign val="subscript"/>
        <sz val="12"/>
        <color theme="1"/>
        <rFont val="Times New Roman"/>
        <family val="1"/>
      </rPr>
      <t>N</t>
    </r>
    <r>
      <rPr>
        <sz val="12"/>
        <color theme="1"/>
        <rFont val="Times New Roman"/>
        <family val="1"/>
      </rPr>
      <t>×Gd</t>
    </r>
    <r>
      <rPr>
        <vertAlign val="subscript"/>
        <sz val="12"/>
        <color theme="1"/>
        <rFont val="Times New Roman"/>
        <family val="1"/>
      </rPr>
      <t>N</t>
    </r>
    <r>
      <rPr>
        <sz val="12"/>
        <color theme="1"/>
        <rFont val="Times New Roman"/>
        <family val="1"/>
      </rPr>
      <t>)</t>
    </r>
    <r>
      <rPr>
        <vertAlign val="superscript"/>
        <sz val="12"/>
        <color theme="1"/>
        <rFont val="Times New Roman"/>
        <family val="1"/>
      </rPr>
      <t>1/2</t>
    </r>
    <r>
      <rPr>
        <sz val="12"/>
        <color theme="1"/>
        <rFont val="Times New Roman"/>
        <family val="1"/>
      </rPr>
      <t>.</t>
    </r>
    <phoneticPr fontId="1" type="noConversion"/>
  </si>
  <si>
    <r>
      <t>ε</t>
    </r>
    <r>
      <rPr>
        <vertAlign val="subscript"/>
        <sz val="12"/>
        <color theme="1"/>
        <rFont val="Times New Roman"/>
        <family val="1"/>
      </rPr>
      <t>Hf</t>
    </r>
    <r>
      <rPr>
        <sz val="12"/>
        <color theme="1"/>
        <rFont val="Times New Roman"/>
        <family val="1"/>
      </rPr>
      <t xml:space="preserve">(130) </t>
    </r>
    <phoneticPr fontId="1" type="noConversion"/>
  </si>
  <si>
    <r>
      <t>Table S1. Selected published whole-rock major and trace elements data for the post-collisional late-stage granitoids from the Dabie orogen that used for comparative and Sr-Nd-Hf isotope analysis</t>
    </r>
    <r>
      <rPr>
        <b/>
        <vertAlign val="superscript"/>
        <sz val="12"/>
        <color theme="1"/>
        <rFont val="Times New Roman"/>
        <family val="1"/>
      </rPr>
      <t>a</t>
    </r>
    <r>
      <rPr>
        <b/>
        <sz val="12"/>
        <color theme="1"/>
        <rFont val="Times New Roman"/>
        <family val="1"/>
      </rPr>
      <t>.</t>
    </r>
    <phoneticPr fontId="1" type="noConversion"/>
  </si>
  <si>
    <t xml:space="preserve">Table S2. LA-ICPMS zircon U-Th-Pb isotopes data for the post-collisional early-stage granitoids from the Dabie orogen.  </t>
    <phoneticPr fontId="1" type="noConversion"/>
  </si>
  <si>
    <t>LG</t>
    <phoneticPr fontId="1" type="noConversion"/>
  </si>
  <si>
    <t>EG</t>
    <phoneticPr fontId="1" type="noConversion"/>
  </si>
  <si>
    <r>
      <t>Table S4. Whole-rock Rb-Sr, Sm-Nd and Lu-Hf isotopes data for the post-collisional early-stage and late-stage granitoids from the Dabie orogen</t>
    </r>
    <r>
      <rPr>
        <vertAlign val="superscript"/>
        <sz val="12"/>
        <color theme="1"/>
        <rFont val="Times New Roman"/>
        <family val="1"/>
      </rPr>
      <t>a</t>
    </r>
    <r>
      <rPr>
        <b/>
        <sz val="12"/>
        <color theme="1"/>
        <rFont val="Times New Roman"/>
        <family val="1"/>
      </rPr>
      <t>.</t>
    </r>
    <phoneticPr fontId="1" type="noConversion"/>
  </si>
  <si>
    <t>Granite</t>
    <phoneticPr fontId="1" type="noConversion"/>
  </si>
  <si>
    <t>Monzodiorite</t>
    <phoneticPr fontId="1" type="noConversion"/>
  </si>
  <si>
    <t>Diorite</t>
    <phoneticPr fontId="1" type="noConversion"/>
  </si>
  <si>
    <r>
      <t>(</t>
    </r>
    <r>
      <rPr>
        <vertAlign val="superscript"/>
        <sz val="12"/>
        <color theme="1"/>
        <rFont val="Times New Roman"/>
        <family val="1"/>
      </rPr>
      <t>87</t>
    </r>
    <r>
      <rPr>
        <sz val="12"/>
        <color theme="1"/>
        <rFont val="Times New Roman"/>
        <family val="1"/>
      </rPr>
      <t>Sr/</t>
    </r>
    <r>
      <rPr>
        <vertAlign val="superscript"/>
        <sz val="12"/>
        <color theme="1"/>
        <rFont val="Times New Roman"/>
        <family val="1"/>
      </rPr>
      <t>86</t>
    </r>
    <r>
      <rPr>
        <sz val="12"/>
        <color theme="1"/>
        <rFont val="Times New Roman"/>
        <family val="1"/>
      </rPr>
      <t>Sr)t</t>
    </r>
    <phoneticPr fontId="1" type="noConversion"/>
  </si>
  <si>
    <r>
      <t>ε</t>
    </r>
    <r>
      <rPr>
        <vertAlign val="subscript"/>
        <sz val="12"/>
        <color theme="1"/>
        <rFont val="Times New Roman"/>
        <family val="1"/>
      </rPr>
      <t>Nd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family val="1"/>
        <charset val="134"/>
      </rPr>
      <t>t</t>
    </r>
    <r>
      <rPr>
        <sz val="12"/>
        <color theme="1"/>
        <rFont val="Times New Roman"/>
        <family val="1"/>
      </rPr>
      <t>)</t>
    </r>
    <phoneticPr fontId="1" type="noConversion"/>
  </si>
  <si>
    <r>
      <t>ε</t>
    </r>
    <r>
      <rPr>
        <vertAlign val="subscript"/>
        <sz val="12"/>
        <color theme="1"/>
        <rFont val="Times New Roman"/>
        <family val="1"/>
      </rPr>
      <t>Hf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family val="1"/>
        <charset val="134"/>
      </rPr>
      <t>t</t>
    </r>
    <r>
      <rPr>
        <sz val="12"/>
        <color theme="1"/>
        <rFont val="Times New Roman"/>
        <family val="1"/>
      </rPr>
      <t>)</t>
    </r>
    <phoneticPr fontId="1" type="noConversion"/>
  </si>
  <si>
    <t>Age (Ma)</t>
    <phoneticPr fontId="1" type="noConversion"/>
  </si>
  <si>
    <r>
      <rPr>
        <vertAlign val="superscript"/>
        <sz val="12"/>
        <rFont val="Times New Roman"/>
        <family val="1"/>
      </rPr>
      <t>a</t>
    </r>
    <r>
      <rPr>
        <sz val="12"/>
        <rFont val="Times New Roman"/>
        <family val="1"/>
      </rPr>
      <t>The initial isotopic ratios are calculated according to the reported ages for individual plutons based on the LA-ICP-MS U-Pb dating and whole-rock Rb, Sr, Sm, Nd, Lu and Hf contents were measured by ICP-MS.</t>
    </r>
    <phoneticPr fontId="1" type="noConversion"/>
  </si>
  <si>
    <t>Analytical errors for major and trace elements are around 2% and 5%.</t>
    <phoneticPr fontId="1" type="noConversion"/>
  </si>
  <si>
    <r>
      <rPr>
        <vertAlign val="superscript"/>
        <sz val="12"/>
        <color theme="1"/>
        <rFont val="Times New Roman"/>
        <family val="1"/>
      </rPr>
      <t>a</t>
    </r>
    <r>
      <rPr>
        <sz val="12"/>
        <color theme="1"/>
        <rFont val="Times New Roman"/>
        <family val="1"/>
      </rPr>
      <t>Major element data were normalized to 100% withoud LOI; Analytical errors for major and trace elements are around 2% and 5%, respectively.</t>
    </r>
    <phoneticPr fontId="1" type="noConversion"/>
  </si>
  <si>
    <r>
      <t xml:space="preserve">Table S3. Whole-rock major and trace element data for the post-collisional early-stage granitoids from the Dabie orogen </t>
    </r>
    <r>
      <rPr>
        <b/>
        <vertAlign val="superscript"/>
        <sz val="12"/>
        <color theme="1"/>
        <rFont val="Times New Roman"/>
        <family val="1"/>
      </rPr>
      <t>a</t>
    </r>
    <r>
      <rPr>
        <b/>
        <sz val="12"/>
        <color theme="1"/>
        <rFont val="Times New Roman"/>
        <family val="1"/>
      </rPr>
      <t>.</t>
    </r>
    <phoneticPr fontId="1" type="noConversion"/>
  </si>
  <si>
    <t>Hf</t>
    <phoneticPr fontId="1" type="noConversion"/>
  </si>
  <si>
    <t>Gd</t>
    <phoneticPr fontId="1" type="noConversion"/>
  </si>
  <si>
    <r>
      <t>Bulk D</t>
    </r>
    <r>
      <rPr>
        <vertAlign val="subscript"/>
        <sz val="12"/>
        <color theme="1"/>
        <rFont val="Times New Roman"/>
        <family val="1"/>
      </rPr>
      <t>Gd</t>
    </r>
    <r>
      <rPr>
        <vertAlign val="superscript"/>
        <sz val="12"/>
        <color theme="1"/>
        <rFont val="Times New Roman"/>
        <family val="1"/>
      </rPr>
      <t>(M/R)</t>
    </r>
    <phoneticPr fontId="1" type="noConversion"/>
  </si>
  <si>
    <r>
      <t>ε</t>
    </r>
    <r>
      <rPr>
        <vertAlign val="subscript"/>
        <sz val="12"/>
        <color theme="1"/>
        <rFont val="Times New Roman"/>
        <family val="1"/>
      </rPr>
      <t>Hf</t>
    </r>
    <r>
      <rPr>
        <sz val="12"/>
        <color theme="1"/>
        <rFont val="Times New Roman"/>
        <family val="1"/>
      </rPr>
      <t>(130)</t>
    </r>
    <r>
      <rPr>
        <vertAlign val="superscript"/>
        <sz val="12"/>
        <color theme="1"/>
        <rFont val="Times New Roman"/>
        <family val="1"/>
      </rPr>
      <t>b</t>
    </r>
    <phoneticPr fontId="1" type="noConversion"/>
  </si>
  <si>
    <r>
      <rPr>
        <vertAlign val="superscript"/>
        <sz val="11"/>
        <color theme="1"/>
        <rFont val="Times New Roman"/>
        <family val="1"/>
      </rPr>
      <t>a</t>
    </r>
    <r>
      <rPr>
        <sz val="11"/>
        <color theme="1"/>
        <rFont val="Times New Roman"/>
        <family val="1"/>
      </rPr>
      <t>the bulk D for Gd, Lu, and Hf are adopted from Run 3124 of Qian and Hermann (2013).</t>
    </r>
    <phoneticPr fontId="1" type="noConversion"/>
  </si>
  <si>
    <r>
      <rPr>
        <vertAlign val="superscript"/>
        <sz val="12"/>
        <color theme="1"/>
        <rFont val="Times New Roman"/>
        <family val="1"/>
      </rPr>
      <t>a</t>
    </r>
    <r>
      <rPr>
        <sz val="12"/>
        <color theme="1"/>
        <rFont val="Times New Roman"/>
        <family val="1"/>
      </rPr>
      <t xml:space="preserve"> all the compositional data excepts Gd are adopted from Cheng et al. (2008, 2009).</t>
    </r>
    <phoneticPr fontId="1" type="noConversion"/>
  </si>
  <si>
    <t>Original eclogites minus garnet component</t>
    <phoneticPr fontId="1" type="noConversion"/>
  </si>
  <si>
    <t>1:0</t>
    <phoneticPr fontId="1" type="noConversion"/>
  </si>
  <si>
    <t>0.9:0.1</t>
    <phoneticPr fontId="1" type="noConversion"/>
  </si>
  <si>
    <t>0.8:0.2</t>
    <phoneticPr fontId="1" type="noConversion"/>
  </si>
  <si>
    <t>0.7:0.3</t>
    <phoneticPr fontId="1" type="noConversion"/>
  </si>
  <si>
    <t>0.6:0.4</t>
    <phoneticPr fontId="1" type="noConversion"/>
  </si>
  <si>
    <t>0.5:0.5</t>
    <phoneticPr fontId="1" type="noConversion"/>
  </si>
  <si>
    <t>0.4:0.6</t>
    <phoneticPr fontId="1" type="noConversion"/>
  </si>
  <si>
    <t>0.3:0.7</t>
    <phoneticPr fontId="1" type="noConversion"/>
  </si>
  <si>
    <t>0.2:0.8</t>
    <phoneticPr fontId="1" type="noConversion"/>
  </si>
  <si>
    <t>0.1:0.9</t>
    <phoneticPr fontId="1" type="noConversion"/>
  </si>
  <si>
    <t>0:1</t>
    <phoneticPr fontId="1" type="noConversion"/>
  </si>
  <si>
    <t>Mass ratio between endmember I and endmember II</t>
    <phoneticPr fontId="1" type="noConversion"/>
  </si>
  <si>
    <t>Original eclogites</t>
    <phoneticPr fontId="1" type="noConversion"/>
  </si>
  <si>
    <r>
      <t>Original garnet in eclogites</t>
    </r>
    <r>
      <rPr>
        <b/>
        <vertAlign val="superscript"/>
        <sz val="12"/>
        <color theme="1"/>
        <rFont val="Times New Roman"/>
        <family val="1"/>
      </rPr>
      <t>c</t>
    </r>
    <phoneticPr fontId="1" type="noConversion"/>
  </si>
  <si>
    <r>
      <rPr>
        <vertAlign val="superscript"/>
        <sz val="12"/>
        <color theme="1"/>
        <rFont val="Times New Roman"/>
        <family val="1"/>
      </rPr>
      <t>b</t>
    </r>
    <r>
      <rPr>
        <sz val="12"/>
        <color theme="1"/>
        <rFont val="Times New Roman"/>
        <family val="1"/>
      </rPr>
      <t xml:space="preserve"> the Gd value adopted from sample 09DB30, a Trassic eclogite sample from the Shuanghe area in the Dabie orogen that kindly shared by Prof. X.Y. Gao.</t>
    </r>
    <phoneticPr fontId="1" type="noConversion"/>
  </si>
  <si>
    <r>
      <t>ε</t>
    </r>
    <r>
      <rPr>
        <vertAlign val="subscript"/>
        <sz val="12"/>
        <color theme="1"/>
        <rFont val="Times New Roman"/>
        <family val="1"/>
      </rPr>
      <t>Hf</t>
    </r>
    <r>
      <rPr>
        <sz val="12"/>
        <color theme="1"/>
        <rFont val="Times New Roman"/>
        <family val="1"/>
      </rPr>
      <t>(t)</t>
    </r>
    <phoneticPr fontId="1" type="noConversion"/>
  </si>
  <si>
    <r>
      <t>Bulk D</t>
    </r>
    <r>
      <rPr>
        <vertAlign val="subscript"/>
        <sz val="12"/>
        <color theme="1"/>
        <rFont val="Times New Roman"/>
        <family val="1"/>
      </rPr>
      <t>Lu</t>
    </r>
    <r>
      <rPr>
        <vertAlign val="superscript"/>
        <sz val="12"/>
        <color theme="1"/>
        <rFont val="Times New Roman"/>
        <family val="1"/>
      </rPr>
      <t>(M/R)</t>
    </r>
    <phoneticPr fontId="1" type="noConversion"/>
  </si>
  <si>
    <r>
      <t>Bulk D</t>
    </r>
    <r>
      <rPr>
        <vertAlign val="subscript"/>
        <sz val="12"/>
        <color theme="1"/>
        <rFont val="Times New Roman"/>
        <family val="1"/>
      </rPr>
      <t>Gd</t>
    </r>
    <r>
      <rPr>
        <vertAlign val="superscript"/>
        <sz val="12"/>
        <color theme="1"/>
        <rFont val="Times New Roman"/>
        <family val="1"/>
      </rPr>
      <t>(GRT/M)</t>
    </r>
    <phoneticPr fontId="1" type="noConversion"/>
  </si>
  <si>
    <t>Average Hf cocnentrations in garnet</t>
    <phoneticPr fontId="1" type="noConversion"/>
  </si>
  <si>
    <t>04HZ15a</t>
    <phoneticPr fontId="1" type="noConversion"/>
  </si>
  <si>
    <t>04HZ44a</t>
    <phoneticPr fontId="1" type="noConversion"/>
  </si>
  <si>
    <t>04SM20a</t>
    <phoneticPr fontId="1" type="noConversion"/>
  </si>
  <si>
    <t>TH12</t>
    <phoneticPr fontId="1" type="noConversion"/>
  </si>
  <si>
    <t>bomb-digestion</t>
  </si>
  <si>
    <t>Digestion technique</t>
    <phoneticPr fontId="1" type="noConversion"/>
  </si>
  <si>
    <t>Savilex-digestion</t>
  </si>
  <si>
    <r>
      <rPr>
        <vertAlign val="superscript"/>
        <sz val="12"/>
        <color theme="1"/>
        <rFont val="Times New Roman"/>
        <family val="1"/>
      </rPr>
      <t>a</t>
    </r>
    <r>
      <rPr>
        <sz val="12"/>
        <color theme="1"/>
        <rFont val="Times New Roman"/>
        <family val="1"/>
      </rPr>
      <t xml:space="preserve"> all the original data are adopted/estimated from Cheng et al. (2008, 2009).</t>
    </r>
    <phoneticPr fontId="1" type="noConversion"/>
  </si>
  <si>
    <t>Garnet Hf budget (wt.%)</t>
    <phoneticPr fontId="1" type="noConversion"/>
  </si>
  <si>
    <r>
      <t>Table S7. Bulk partitioning coefficients between melt and eclogitic rock and the composition of anatectic melts from the Dabie eclogites</t>
    </r>
    <r>
      <rPr>
        <b/>
        <vertAlign val="superscript"/>
        <sz val="12"/>
        <color theme="1"/>
        <rFont val="Times New Roman"/>
        <family val="1"/>
      </rPr>
      <t>a</t>
    </r>
    <r>
      <rPr>
        <b/>
        <sz val="12"/>
        <color theme="1"/>
        <rFont val="Times New Roman"/>
        <family val="1"/>
      </rPr>
      <t>.</t>
    </r>
    <phoneticPr fontId="1" type="noConversion"/>
  </si>
  <si>
    <r>
      <t>Table S8. The composition of peritectic garnets produced by the partial melting reaction of the Dabie eclogites that calculated using bulk partitioning coefficients between garnet and melt</t>
    </r>
    <r>
      <rPr>
        <b/>
        <vertAlign val="superscript"/>
        <sz val="12"/>
        <color theme="1"/>
        <rFont val="Times New Roman"/>
        <family val="1"/>
      </rPr>
      <t>a</t>
    </r>
    <r>
      <rPr>
        <b/>
        <sz val="12"/>
        <color theme="1"/>
        <rFont val="Times New Roman"/>
        <family val="1"/>
      </rPr>
      <t>.</t>
    </r>
    <phoneticPr fontId="1" type="noConversion"/>
  </si>
  <si>
    <r>
      <rPr>
        <vertAlign val="superscript"/>
        <sz val="12"/>
        <color theme="1"/>
        <rFont val="Times New Roman"/>
        <family val="1"/>
      </rPr>
      <t>b</t>
    </r>
    <r>
      <rPr>
        <sz val="12"/>
        <color theme="1"/>
        <rFont val="Times New Roman"/>
        <family val="1"/>
      </rPr>
      <t>adopted from eclogite whole-rock assuming equilibrium melting for these garnet-poor source rocks.</t>
    </r>
    <phoneticPr fontId="1" type="noConversion"/>
  </si>
  <si>
    <r>
      <t>Bulk D</t>
    </r>
    <r>
      <rPr>
        <vertAlign val="subscript"/>
        <sz val="12"/>
        <color theme="1"/>
        <rFont val="Times New Roman"/>
        <family val="1"/>
      </rPr>
      <t>Lu</t>
    </r>
    <r>
      <rPr>
        <vertAlign val="superscript"/>
        <sz val="12"/>
        <color theme="1"/>
        <rFont val="Times New Roman"/>
        <family val="1"/>
      </rPr>
      <t>(Grt/M)</t>
    </r>
    <phoneticPr fontId="1" type="noConversion"/>
  </si>
  <si>
    <r>
      <t>Bulk D</t>
    </r>
    <r>
      <rPr>
        <vertAlign val="subscript"/>
        <sz val="12"/>
        <color theme="1"/>
        <rFont val="Times New Roman"/>
        <family val="1"/>
      </rPr>
      <t>Hf</t>
    </r>
    <r>
      <rPr>
        <vertAlign val="superscript"/>
        <sz val="12"/>
        <color theme="1"/>
        <rFont val="Times New Roman"/>
        <family val="1"/>
      </rPr>
      <t>(Grt/M)</t>
    </r>
    <phoneticPr fontId="1" type="noConversion"/>
  </si>
  <si>
    <r>
      <rPr>
        <vertAlign val="superscript"/>
        <sz val="12"/>
        <color theme="1"/>
        <rFont val="Times New Roman"/>
        <family val="1"/>
      </rPr>
      <t>b</t>
    </r>
    <r>
      <rPr>
        <sz val="12"/>
        <color theme="1"/>
        <rFont val="Times New Roman"/>
        <family val="1"/>
      </rPr>
      <t>the peritectic garnet should have the same Hf isotope composition to the anatectic melts that adopted from eclogite whole-rock assuming equilibrium melting for these garnet-poor source rocks.</t>
    </r>
    <phoneticPr fontId="1" type="noConversion"/>
  </si>
  <si>
    <t>Zircon Hf budget (wt.%)</t>
    <phoneticPr fontId="1" type="noConversion"/>
  </si>
  <si>
    <r>
      <rPr>
        <vertAlign val="superscript"/>
        <sz val="12"/>
        <color indexed="8"/>
        <rFont val="Times New Roman"/>
        <family val="1"/>
      </rPr>
      <t>e</t>
    </r>
    <r>
      <rPr>
        <sz val="12"/>
        <color indexed="8"/>
        <rFont val="Times New Roman"/>
        <family val="1"/>
      </rPr>
      <t>Subscript "N" denotes that the element concentrations were normalized by chondrite values of Sun and McDonough (1989) before calculate the ratios.</t>
    </r>
    <phoneticPr fontId="2" type="noConversion"/>
  </si>
  <si>
    <r>
      <rPr>
        <vertAlign val="superscript"/>
        <sz val="12"/>
        <color indexed="8"/>
        <rFont val="Times New Roman"/>
        <family val="1"/>
      </rPr>
      <t>e</t>
    </r>
    <r>
      <rPr>
        <sz val="12"/>
        <color indexed="8"/>
        <rFont val="Times New Roman"/>
        <family val="1"/>
      </rPr>
      <t>Subscript "N" denotes that the element concentrations were normalized bychondrite values of Sun and McDonough (1989) before calculate the ratios.</t>
    </r>
    <phoneticPr fontId="2" type="noConversion"/>
  </si>
  <si>
    <r>
      <t>Table S6. The composition of Dabie eclogites and garnet within them, and the effective bulk composition of these eclogites that underwent partial melting</t>
    </r>
    <r>
      <rPr>
        <b/>
        <vertAlign val="superscript"/>
        <sz val="12"/>
        <color theme="1"/>
        <rFont val="Times New Roman"/>
        <family val="1"/>
      </rPr>
      <t>a</t>
    </r>
    <r>
      <rPr>
        <b/>
        <sz val="12"/>
        <color theme="1"/>
        <rFont val="Times New Roman"/>
        <family val="1"/>
      </rPr>
      <t>.</t>
    </r>
    <phoneticPr fontId="1" type="noConversion"/>
  </si>
  <si>
    <t>Garnet proprotin in the Dabie eclogites (wt.%)</t>
    <phoneticPr fontId="1" type="noConversion"/>
  </si>
  <si>
    <r>
      <t>Bulk D</t>
    </r>
    <r>
      <rPr>
        <vertAlign val="subscript"/>
        <sz val="12"/>
        <color theme="1"/>
        <rFont val="Times New Roman"/>
        <family val="1"/>
      </rPr>
      <t>Hf</t>
    </r>
    <r>
      <rPr>
        <vertAlign val="superscript"/>
        <sz val="12"/>
        <color theme="1"/>
        <rFont val="Times New Roman"/>
        <family val="1"/>
      </rPr>
      <t>(M/R)</t>
    </r>
    <phoneticPr fontId="1" type="noConversion"/>
  </si>
  <si>
    <t>wt.%</t>
  </si>
  <si>
    <r>
      <t>Modal content of garnet in the original eclogites</t>
    </r>
    <r>
      <rPr>
        <b/>
        <vertAlign val="superscript"/>
        <sz val="12"/>
        <color theme="1"/>
        <rFont val="Times New Roman"/>
        <family val="1"/>
      </rPr>
      <t>d</t>
    </r>
    <phoneticPr fontId="1" type="noConversion"/>
  </si>
  <si>
    <r>
      <rPr>
        <vertAlign val="superscript"/>
        <sz val="12"/>
        <color theme="1"/>
        <rFont val="Times New Roman"/>
        <family val="1"/>
      </rPr>
      <t>c</t>
    </r>
    <r>
      <rPr>
        <sz val="12"/>
        <color theme="1"/>
        <rFont val="Times New Roman"/>
        <family val="1"/>
      </rPr>
      <t>compositions adopted from Garnet 2 of eclogite sample TH12 from Cheng et al. (2009) for all the necessary data has been reported for this garnet;</t>
    </r>
    <phoneticPr fontId="1" type="noConversion"/>
  </si>
  <si>
    <t>04HZ44a (E1)</t>
    <phoneticPr fontId="1" type="noConversion"/>
  </si>
  <si>
    <t>04HZ15b (E2)</t>
    <phoneticPr fontId="1" type="noConversion"/>
  </si>
  <si>
    <t>04SM20a (E3)</t>
    <phoneticPr fontId="1" type="noConversion"/>
  </si>
  <si>
    <t>TH12 (E4)</t>
    <phoneticPr fontId="1" type="noConversion"/>
  </si>
  <si>
    <t>04HZ44a-B-W (E1)</t>
    <phoneticPr fontId="1" type="noConversion"/>
  </si>
  <si>
    <t>04HZ15a-B-W (E2)</t>
    <phoneticPr fontId="1" type="noConversion"/>
  </si>
  <si>
    <t>04SM20a-B-W (E3)</t>
    <phoneticPr fontId="1" type="noConversion"/>
  </si>
  <si>
    <t>TH12-B-W (E4)</t>
    <phoneticPr fontId="1" type="noConversion"/>
  </si>
  <si>
    <t>04HZ44a-S-W (E1)</t>
    <phoneticPr fontId="1" type="noConversion"/>
  </si>
  <si>
    <t>04HZ15a-S-W (E2)</t>
    <phoneticPr fontId="1" type="noConversion"/>
  </si>
  <si>
    <t>04SM20a-S-W (E3)</t>
    <phoneticPr fontId="1" type="noConversion"/>
  </si>
  <si>
    <t>TH12-S-W (E4)</t>
    <phoneticPr fontId="1" type="noConversion"/>
  </si>
  <si>
    <t>04HZ44a-B-W-derived melt (E1-M)</t>
    <phoneticPr fontId="1" type="noConversion"/>
  </si>
  <si>
    <t>04HZ15a-B-W-derived melt (E2-M)</t>
    <phoneticPr fontId="1" type="noConversion"/>
  </si>
  <si>
    <t>04SM20a-B-W-derived melt (E3-M)</t>
    <phoneticPr fontId="1" type="noConversion"/>
  </si>
  <si>
    <t>TH12-B-W-derived melt (E4-M)</t>
    <phoneticPr fontId="1" type="noConversion"/>
  </si>
  <si>
    <t>04HZ44a-B-W-derived peritectic garnet (E1-PG)</t>
    <phoneticPr fontId="1" type="noConversion"/>
  </si>
  <si>
    <t>04HZ15a-B-W-derived peritectic garnet (E2-PG)</t>
    <phoneticPr fontId="1" type="noConversion"/>
  </si>
  <si>
    <t>04SM20a-B-W-derived peritectic garnet (E3-PG)</t>
    <phoneticPr fontId="1" type="noConversion"/>
  </si>
  <si>
    <t>TH12-B-W-derived peritectic garnet (E4-PG)</t>
    <phoneticPr fontId="1" type="noConversion"/>
  </si>
  <si>
    <t>E1-Grt1</t>
    <phoneticPr fontId="1" type="noConversion"/>
  </si>
  <si>
    <t>E1-Grt2</t>
  </si>
  <si>
    <t>E1-Grt3</t>
  </si>
  <si>
    <t>E2-Grt1</t>
    <phoneticPr fontId="1" type="noConversion"/>
  </si>
  <si>
    <t>E2-Grt2</t>
  </si>
  <si>
    <t>E2-Grt3</t>
  </si>
  <si>
    <t>E2-Grt4</t>
  </si>
  <si>
    <t>E3-Grt1</t>
    <phoneticPr fontId="1" type="noConversion"/>
  </si>
  <si>
    <t>E3-Grt2</t>
  </si>
  <si>
    <t>E3-Grt3</t>
  </si>
  <si>
    <t>E3-Grt4</t>
  </si>
  <si>
    <t>E4-Grt2</t>
    <phoneticPr fontId="1" type="noConversion"/>
  </si>
  <si>
    <t>E4-Grt3</t>
  </si>
  <si>
    <t>E4-Grt4</t>
  </si>
  <si>
    <t>Endmember I: Melt extracted from most garnet-rich residuum</t>
    <phoneticPr fontId="1" type="noConversion"/>
  </si>
  <si>
    <t>Endmember II: Melt extracted from most garnet-poor residuum</t>
    <phoneticPr fontId="1" type="noConversion"/>
  </si>
  <si>
    <t>Table S10. Modeling results for peritectic garnet entrainment.</t>
    <phoneticPr fontId="1" type="noConversion"/>
  </si>
  <si>
    <t>Table S9. Modeling results for residual garnet entrainment.</t>
    <phoneticPr fontId="1" type="noConversion"/>
  </si>
  <si>
    <t>Garnet-clean melt endmember</t>
    <phoneticPr fontId="1" type="noConversion"/>
  </si>
  <si>
    <t>Grt1</t>
  </si>
  <si>
    <t>Grt2</t>
  </si>
  <si>
    <t>Grt3</t>
  </si>
  <si>
    <t>Grt4</t>
  </si>
  <si>
    <t>Amount of entrainment peritectic garnet (wt.%)</t>
    <phoneticPr fontId="1" type="noConversion"/>
  </si>
  <si>
    <t>Entrinment residual garnet</t>
    <phoneticPr fontId="1" type="noConversion"/>
  </si>
  <si>
    <t>Amount of entrainment residual garnet (wt.%)</t>
    <phoneticPr fontId="1" type="noConversion"/>
  </si>
  <si>
    <t>Entrainment peritectic garnet</t>
    <phoneticPr fontId="1" type="noConversion"/>
  </si>
  <si>
    <t>E1-PG</t>
  </si>
  <si>
    <t>E2-PG</t>
  </si>
  <si>
    <t>E3-PG</t>
  </si>
  <si>
    <t>E4-PG</t>
  </si>
  <si>
    <t>Table S11. Modeling results for mixing between melts derived from garnet-poor and garnet-rich residuum.</t>
    <phoneticPr fontId="1" type="noConversion"/>
  </si>
  <si>
    <r>
      <t>Table S12. Zircon and garnet Hf budgets in the Dabie eclogites</t>
    </r>
    <r>
      <rPr>
        <vertAlign val="superscript"/>
        <sz val="12"/>
        <color theme="1"/>
        <rFont val="Times New Roman"/>
        <family val="1"/>
      </rPr>
      <t>a</t>
    </r>
    <r>
      <rPr>
        <sz val="12"/>
        <color theme="1"/>
        <rFont val="Times New Roman"/>
        <family val="1"/>
      </rPr>
      <t>.</t>
    </r>
    <phoneticPr fontId="1" type="noConversion"/>
  </si>
  <si>
    <r>
      <rPr>
        <vertAlign val="superscript"/>
        <sz val="12"/>
        <color theme="1"/>
        <rFont val="Times New Roman"/>
        <family val="1"/>
      </rPr>
      <t xml:space="preserve">d </t>
    </r>
    <r>
      <rPr>
        <sz val="12"/>
        <color theme="1"/>
        <rFont val="Times New Roman"/>
        <family val="1"/>
      </rPr>
      <t>the modal content of garnet in these eclogites is assumed to be 10 wt%, which is a reasonable value for garnet-poor eclogites (Feng et al., 2021) and consistent with the observed amout of residual garnet in Run 3124 of Qian and Hermann (2013).</t>
    </r>
    <phoneticPr fontId="1" type="noConversion"/>
  </si>
  <si>
    <t>Chen, L., et al., 2023, The garnet effect on hafnium isotope compositions of granitoids during crustal anatexis: Geology, https://doi.org/10.1130/G50914.1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</si>
</sst>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0.00_ "/>
    <numFmt numFmtId="165" formatCode="0.0_ "/>
    <numFmt numFmtId="166" formatCode="0_ "/>
    <numFmt numFmtId="167" formatCode="0.0000\ "/>
    <numFmt numFmtId="168" formatCode="0.000000_ "/>
    <numFmt numFmtId="169" formatCode="0.0000_ "/>
    <numFmt numFmtId="170" formatCode="0.000000"/>
    <numFmt numFmtId="171" formatCode="0.0000"/>
    <numFmt numFmtId="172" formatCode="0.0"/>
    <numFmt numFmtId="173" formatCode="0.000_ "/>
    <numFmt numFmtId="174" formatCode="0.000"/>
  </numFmts>
  <fonts count="21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9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vertAlign val="subscript"/>
      <sz val="12"/>
      <name val="Times New Roman"/>
      <family val="1"/>
    </font>
    <font>
      <sz val="12"/>
      <color theme="1"/>
      <name val="宋体"/>
      <family val="3"/>
      <charset val="134"/>
    </font>
    <font>
      <sz val="12"/>
      <color indexed="8"/>
      <name val="Times New Roman"/>
      <family val="1"/>
    </font>
    <font>
      <sz val="12"/>
      <color rgb="FFFF0000"/>
      <name val="Times New Roman"/>
      <family val="1"/>
    </font>
    <font>
      <b/>
      <vertAlign val="superscript"/>
      <sz val="12"/>
      <color theme="1"/>
      <name val="Times New Roman"/>
      <family val="1"/>
    </font>
    <font>
      <vertAlign val="superscript"/>
      <sz val="12"/>
      <color indexed="8"/>
      <name val="Times New Roman"/>
      <family val="1"/>
    </font>
    <font>
      <sz val="12"/>
      <color theme="1"/>
      <name val="Calibri"/>
      <family val="2"/>
      <scheme val="minor"/>
    </font>
    <font>
      <sz val="12"/>
      <color theme="1"/>
      <name val="宋体"/>
      <family val="1"/>
      <charset val="134"/>
    </font>
    <font>
      <b/>
      <sz val="12"/>
      <color rgb="FFFF0000"/>
      <name val="Times New Roman"/>
      <family val="1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8" fontId="3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2" fontId="7" fillId="0" borderId="0" xfId="0" applyNumberFormat="1" applyFont="1" applyAlignment="1">
      <alignment horizontal="left"/>
    </xf>
    <xf numFmtId="0" fontId="6" fillId="0" borderId="0" xfId="0" applyFont="1"/>
    <xf numFmtId="0" fontId="7" fillId="0" borderId="0" xfId="0" applyFont="1"/>
    <xf numFmtId="170" fontId="7" fillId="0" borderId="0" xfId="0" applyNumberFormat="1" applyFont="1" applyAlignment="1">
      <alignment horizontal="left"/>
    </xf>
    <xf numFmtId="171" fontId="7" fillId="0" borderId="0" xfId="0" applyNumberFormat="1" applyFont="1" applyAlignment="1">
      <alignment horizontal="left"/>
    </xf>
    <xf numFmtId="164" fontId="7" fillId="0" borderId="0" xfId="0" applyNumberFormat="1" applyFont="1" applyAlignment="1">
      <alignment horizontal="left"/>
    </xf>
    <xf numFmtId="168" fontId="7" fillId="0" borderId="0" xfId="0" applyNumberFormat="1" applyFont="1" applyAlignment="1">
      <alignment horizontal="left"/>
    </xf>
    <xf numFmtId="169" fontId="7" fillId="0" borderId="0" xfId="0" applyNumberFormat="1" applyFont="1" applyAlignment="1">
      <alignment horizontal="left"/>
    </xf>
    <xf numFmtId="164" fontId="7" fillId="0" borderId="3" xfId="0" applyNumberFormat="1" applyFont="1" applyBorder="1" applyAlignment="1">
      <alignment horizontal="left"/>
    </xf>
    <xf numFmtId="2" fontId="6" fillId="0" borderId="0" xfId="0" applyNumberFormat="1" applyFont="1" applyAlignment="1">
      <alignment horizontal="left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0" fontId="6" fillId="0" borderId="0" xfId="0" applyNumberFormat="1" applyFont="1" applyAlignment="1">
      <alignment horizontal="right" vertical="center"/>
    </xf>
    <xf numFmtId="0" fontId="7" fillId="0" borderId="2" xfId="0" applyFont="1" applyBorder="1" applyAlignment="1">
      <alignment vertical="center"/>
    </xf>
    <xf numFmtId="10" fontId="3" fillId="0" borderId="2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10" fontId="7" fillId="0" borderId="3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0" fontId="7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vertical="center"/>
    </xf>
    <xf numFmtId="166" fontId="3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167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horizontal="right" vertical="center"/>
    </xf>
    <xf numFmtId="164" fontId="3" fillId="0" borderId="3" xfId="0" applyNumberFormat="1" applyFont="1" applyBorder="1" applyAlignment="1">
      <alignment vertical="center"/>
    </xf>
    <xf numFmtId="166" fontId="3" fillId="0" borderId="3" xfId="0" applyNumberFormat="1" applyFont="1" applyBorder="1" applyAlignment="1">
      <alignment vertical="center"/>
    </xf>
    <xf numFmtId="164" fontId="7" fillId="0" borderId="3" xfId="0" applyNumberFormat="1" applyFont="1" applyBorder="1" applyAlignment="1">
      <alignment vertical="center"/>
    </xf>
    <xf numFmtId="167" fontId="3" fillId="0" borderId="3" xfId="0" applyNumberFormat="1" applyFont="1" applyBorder="1" applyAlignment="1">
      <alignment vertical="center"/>
    </xf>
    <xf numFmtId="165" fontId="3" fillId="0" borderId="3" xfId="0" applyNumberFormat="1" applyFont="1" applyBorder="1" applyAlignment="1">
      <alignment vertical="center"/>
    </xf>
    <xf numFmtId="10" fontId="3" fillId="0" borderId="3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0" fontId="16" fillId="0" borderId="0" xfId="0" applyFont="1"/>
    <xf numFmtId="0" fontId="1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9" fillId="0" borderId="0" xfId="0" applyFont="1"/>
    <xf numFmtId="0" fontId="19" fillId="0" borderId="0" xfId="0" applyFont="1" applyAlignment="1">
      <alignment horizontal="left"/>
    </xf>
    <xf numFmtId="172" fontId="7" fillId="0" borderId="0" xfId="0" applyNumberFormat="1" applyFont="1" applyAlignment="1">
      <alignment horizontal="left"/>
    </xf>
    <xf numFmtId="49" fontId="19" fillId="0" borderId="0" xfId="0" applyNumberFormat="1" applyFont="1"/>
    <xf numFmtId="49" fontId="19" fillId="0" borderId="0" xfId="0" applyNumberFormat="1" applyFont="1" applyAlignment="1">
      <alignment horizontal="left"/>
    </xf>
    <xf numFmtId="172" fontId="19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2" fontId="3" fillId="0" borderId="0" xfId="0" applyNumberFormat="1" applyFont="1" applyAlignment="1">
      <alignment horizontal="left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10" fontId="7" fillId="0" borderId="0" xfId="0" applyNumberFormat="1" applyFont="1" applyAlignment="1">
      <alignment horizontal="left" vertical="center"/>
    </xf>
    <xf numFmtId="9" fontId="7" fillId="0" borderId="0" xfId="0" applyNumberFormat="1" applyFont="1" applyAlignment="1">
      <alignment horizontal="left" vertical="center"/>
    </xf>
    <xf numFmtId="2" fontId="3" fillId="0" borderId="0" xfId="0" applyNumberFormat="1" applyFont="1" applyAlignment="1">
      <alignment horizontal="left" vertical="center"/>
    </xf>
    <xf numFmtId="9" fontId="5" fillId="0" borderId="0" xfId="0" applyNumberFormat="1" applyFont="1" applyAlignment="1">
      <alignment horizontal="left" vertical="center"/>
    </xf>
    <xf numFmtId="171" fontId="3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2" fontId="5" fillId="0" borderId="0" xfId="0" applyNumberFormat="1" applyFont="1" applyAlignment="1">
      <alignment horizontal="left" vertical="center"/>
    </xf>
    <xf numFmtId="171" fontId="5" fillId="0" borderId="0" xfId="0" applyNumberFormat="1" applyFont="1" applyAlignment="1">
      <alignment horizontal="left" vertical="center"/>
    </xf>
    <xf numFmtId="9" fontId="3" fillId="0" borderId="0" xfId="0" applyNumberFormat="1" applyFont="1" applyAlignment="1">
      <alignment horizontal="left" vertical="center"/>
    </xf>
    <xf numFmtId="173" fontId="0" fillId="0" borderId="0" xfId="0" applyNumberFormat="1" applyAlignment="1">
      <alignment horizontal="left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1" fontId="7" fillId="0" borderId="0" xfId="0" applyNumberFormat="1" applyFont="1" applyAlignment="1">
      <alignment horizontal="center"/>
    </xf>
    <xf numFmtId="2" fontId="7" fillId="0" borderId="0" xfId="0" applyNumberFormat="1" applyFont="1" applyAlignment="1">
      <alignment horizontal="center"/>
    </xf>
    <xf numFmtId="0" fontId="6" fillId="2" borderId="0" xfId="0" applyFont="1" applyFill="1" applyAlignment="1">
      <alignment horizontal="left"/>
    </xf>
    <xf numFmtId="164" fontId="3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left"/>
    </xf>
    <xf numFmtId="174" fontId="7" fillId="0" borderId="0" xfId="0" applyNumberFormat="1" applyFont="1" applyAlignment="1">
      <alignment horizontal="left"/>
    </xf>
    <xf numFmtId="2" fontId="19" fillId="0" borderId="0" xfId="0" applyNumberFormat="1" applyFont="1" applyAlignment="1">
      <alignment horizontal="left"/>
    </xf>
    <xf numFmtId="2" fontId="7" fillId="0" borderId="0" xfId="0" applyNumberFormat="1" applyFont="1"/>
    <xf numFmtId="172" fontId="7" fillId="0" borderId="0" xfId="0" applyNumberFormat="1" applyFont="1"/>
    <xf numFmtId="2" fontId="19" fillId="0" borderId="0" xfId="0" applyNumberFormat="1" applyFont="1"/>
    <xf numFmtId="171" fontId="7" fillId="0" borderId="0" xfId="0" applyNumberFormat="1" applyFont="1"/>
    <xf numFmtId="164" fontId="6" fillId="0" borderId="0" xfId="0" applyNumberFormat="1" applyFont="1" applyAlignment="1">
      <alignment horizontal="left"/>
    </xf>
    <xf numFmtId="9" fontId="7" fillId="0" borderId="0" xfId="0" applyNumberFormat="1" applyFont="1" applyAlignment="1">
      <alignment horizontal="left"/>
    </xf>
    <xf numFmtId="9" fontId="6" fillId="0" borderId="0" xfId="0" applyNumberFormat="1" applyFont="1" applyAlignment="1">
      <alignment horizontal="left"/>
    </xf>
    <xf numFmtId="0" fontId="7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164" fontId="7" fillId="0" borderId="0" xfId="0" applyNumberFormat="1" applyFont="1" applyAlignment="1">
      <alignment vertical="center"/>
    </xf>
    <xf numFmtId="0" fontId="6" fillId="0" borderId="0" xfId="0" applyFont="1" applyAlignment="1">
      <alignment horizontal="center"/>
    </xf>
    <xf numFmtId="171" fontId="3" fillId="0" borderId="0" xfId="0" applyNumberFormat="1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8649E-7FAC-4237-8BAF-A6795F5D49DE}">
  <dimension ref="A1:Q82"/>
  <sheetViews>
    <sheetView tabSelected="1" zoomScaleNormal="100" workbookViewId="0">
      <pane ySplit="1" topLeftCell="A68" activePane="bottomLeft" state="frozen"/>
      <selection pane="bottomLeft" activeCell="D21" sqref="D21"/>
    </sheetView>
  </sheetViews>
  <sheetFormatPr defaultColWidth="8.7109375" defaultRowHeight="15.75"/>
  <cols>
    <col min="1" max="1" width="16.140625" style="43" customWidth="1"/>
    <col min="2" max="3" width="20.28515625" style="43" bestFit="1" customWidth="1"/>
    <col min="4" max="6" width="24.140625" style="43" bestFit="1" customWidth="1"/>
    <col min="7" max="11" width="20.28515625" style="43" bestFit="1" customWidth="1"/>
    <col min="12" max="12" width="24.140625" style="43" bestFit="1" customWidth="1"/>
    <col min="13" max="15" width="20.28515625" style="43" bestFit="1" customWidth="1"/>
    <col min="16" max="17" width="24.140625" style="43" bestFit="1" customWidth="1"/>
    <col min="18" max="16384" width="8.7109375" style="43"/>
  </cols>
  <sheetData>
    <row r="1" spans="1:17" s="4" customFormat="1" ht="18.75">
      <c r="A1" s="4" t="s">
        <v>211</v>
      </c>
    </row>
    <row r="2" spans="1:17" s="4" customFormat="1"/>
    <row r="3" spans="1:17" s="40" customFormat="1">
      <c r="A3" s="6" t="s">
        <v>149</v>
      </c>
      <c r="B3" s="6" t="s">
        <v>150</v>
      </c>
      <c r="C3" s="6" t="s">
        <v>150</v>
      </c>
      <c r="D3" s="6" t="s">
        <v>150</v>
      </c>
      <c r="E3" s="6" t="s">
        <v>150</v>
      </c>
      <c r="F3" s="6" t="s">
        <v>150</v>
      </c>
      <c r="G3" s="6" t="s">
        <v>150</v>
      </c>
      <c r="H3" s="6" t="s">
        <v>150</v>
      </c>
      <c r="I3" s="6" t="s">
        <v>150</v>
      </c>
      <c r="J3" s="6" t="s">
        <v>150</v>
      </c>
      <c r="K3" s="6" t="s">
        <v>150</v>
      </c>
      <c r="L3" s="6" t="s">
        <v>151</v>
      </c>
      <c r="M3" s="6" t="s">
        <v>151</v>
      </c>
      <c r="N3" s="6" t="s">
        <v>151</v>
      </c>
      <c r="O3" s="6" t="s">
        <v>151</v>
      </c>
      <c r="P3" s="6" t="s">
        <v>151</v>
      </c>
      <c r="Q3" s="6" t="s">
        <v>151</v>
      </c>
    </row>
    <row r="4" spans="1:17" s="40" customFormat="1">
      <c r="A4" s="6" t="s">
        <v>128</v>
      </c>
      <c r="B4" s="6" t="s">
        <v>213</v>
      </c>
      <c r="C4" s="6" t="s">
        <v>213</v>
      </c>
      <c r="D4" s="6" t="s">
        <v>213</v>
      </c>
      <c r="E4" s="6" t="s">
        <v>213</v>
      </c>
      <c r="F4" s="6" t="s">
        <v>213</v>
      </c>
      <c r="G4" s="6" t="s">
        <v>213</v>
      </c>
      <c r="H4" s="6" t="s">
        <v>213</v>
      </c>
      <c r="I4" s="6" t="s">
        <v>213</v>
      </c>
      <c r="J4" s="6" t="s">
        <v>213</v>
      </c>
      <c r="K4" s="6" t="s">
        <v>213</v>
      </c>
      <c r="L4" s="6" t="s">
        <v>213</v>
      </c>
      <c r="M4" s="6" t="s">
        <v>213</v>
      </c>
      <c r="N4" s="6" t="s">
        <v>213</v>
      </c>
      <c r="O4" s="6" t="s">
        <v>213</v>
      </c>
      <c r="P4" s="6" t="s">
        <v>213</v>
      </c>
      <c r="Q4" s="6" t="s">
        <v>213</v>
      </c>
    </row>
    <row r="5" spans="1:17" s="40" customFormat="1">
      <c r="A5" s="6" t="s">
        <v>92</v>
      </c>
      <c r="B5" s="6" t="s">
        <v>131</v>
      </c>
      <c r="C5" s="6" t="s">
        <v>131</v>
      </c>
      <c r="D5" s="6" t="s">
        <v>132</v>
      </c>
      <c r="E5" s="6" t="s">
        <v>132</v>
      </c>
      <c r="F5" s="6" t="s">
        <v>132</v>
      </c>
      <c r="G5" s="6" t="s">
        <v>133</v>
      </c>
      <c r="H5" s="6" t="s">
        <v>133</v>
      </c>
      <c r="I5" s="6" t="s">
        <v>131</v>
      </c>
      <c r="J5" s="6" t="s">
        <v>131</v>
      </c>
      <c r="K5" s="6" t="s">
        <v>131</v>
      </c>
      <c r="L5" s="6" t="s">
        <v>129</v>
      </c>
      <c r="M5" s="6" t="s">
        <v>129</v>
      </c>
      <c r="N5" s="6" t="s">
        <v>129</v>
      </c>
      <c r="O5" s="6" t="s">
        <v>152</v>
      </c>
      <c r="P5" s="6" t="s">
        <v>130</v>
      </c>
      <c r="Q5" s="6" t="s">
        <v>130</v>
      </c>
    </row>
    <row r="6" spans="1:17" s="40" customFormat="1">
      <c r="A6" s="6" t="s">
        <v>153</v>
      </c>
      <c r="B6" s="6" t="s">
        <v>145</v>
      </c>
      <c r="C6" s="6" t="s">
        <v>145</v>
      </c>
      <c r="D6" s="6" t="s">
        <v>145</v>
      </c>
      <c r="E6" s="6" t="s">
        <v>145</v>
      </c>
      <c r="F6" s="6" t="s">
        <v>145</v>
      </c>
      <c r="G6" s="6" t="s">
        <v>145</v>
      </c>
      <c r="H6" s="6" t="s">
        <v>145</v>
      </c>
      <c r="I6" s="6" t="s">
        <v>145</v>
      </c>
      <c r="J6" s="6" t="s">
        <v>145</v>
      </c>
      <c r="K6" s="6" t="s">
        <v>145</v>
      </c>
      <c r="L6" s="6" t="s">
        <v>145</v>
      </c>
      <c r="M6" s="6" t="s">
        <v>145</v>
      </c>
      <c r="N6" s="6" t="s">
        <v>145</v>
      </c>
      <c r="O6" s="6" t="s">
        <v>145</v>
      </c>
      <c r="P6" s="6" t="s">
        <v>146</v>
      </c>
      <c r="Q6" s="6" t="s">
        <v>146</v>
      </c>
    </row>
    <row r="7" spans="1:17" s="40" customFormat="1">
      <c r="A7" s="6" t="s">
        <v>162</v>
      </c>
      <c r="B7" s="6">
        <v>116.31805555555555</v>
      </c>
      <c r="C7" s="6">
        <v>116.31805555555555</v>
      </c>
      <c r="D7" s="6">
        <v>116.36694444444444</v>
      </c>
      <c r="E7" s="6">
        <v>116.34277777777777</v>
      </c>
      <c r="F7" s="6">
        <v>116.38555555555556</v>
      </c>
      <c r="G7" s="6">
        <v>116.43472222222222</v>
      </c>
      <c r="H7" s="6">
        <v>116.43361111111112</v>
      </c>
      <c r="I7" s="6">
        <v>116.45305555555557</v>
      </c>
      <c r="J7" s="6">
        <v>116.45722222222223</v>
      </c>
      <c r="K7" s="6">
        <v>116.48555555555555</v>
      </c>
      <c r="L7" s="6">
        <v>116.38639000000001</v>
      </c>
      <c r="M7" s="6">
        <v>116.35444444444444</v>
      </c>
      <c r="N7" s="6">
        <v>116.35777777777777</v>
      </c>
      <c r="O7" s="6">
        <v>116.37016666666666</v>
      </c>
      <c r="P7" s="6">
        <v>116.06399999999999</v>
      </c>
      <c r="Q7" s="6">
        <v>116.06566666666667</v>
      </c>
    </row>
    <row r="8" spans="1:17" s="40" customFormat="1">
      <c r="A8" s="6" t="s">
        <v>163</v>
      </c>
      <c r="B8" s="6">
        <v>30.844166666666666</v>
      </c>
      <c r="C8" s="6">
        <v>30.844166666666666</v>
      </c>
      <c r="D8" s="6">
        <v>30.806944444444444</v>
      </c>
      <c r="E8" s="6">
        <v>30.761666666666667</v>
      </c>
      <c r="F8" s="6">
        <v>30.723611111111108</v>
      </c>
      <c r="G8" s="6">
        <v>30.75611111111111</v>
      </c>
      <c r="H8" s="6">
        <v>30.745833333333334</v>
      </c>
      <c r="I8" s="6">
        <v>30.740555555555556</v>
      </c>
      <c r="J8" s="6">
        <v>30.732222222222219</v>
      </c>
      <c r="K8" s="6">
        <v>30.746111111111112</v>
      </c>
      <c r="L8" s="6">
        <v>30.949169999999999</v>
      </c>
      <c r="M8" s="6">
        <v>30.900833333333331</v>
      </c>
      <c r="N8" s="6">
        <v>30.919722222222223</v>
      </c>
      <c r="O8" s="6">
        <v>30.919833333333333</v>
      </c>
      <c r="P8" s="6">
        <v>30.821000000000002</v>
      </c>
      <c r="Q8" s="6">
        <v>30.821999999999999</v>
      </c>
    </row>
    <row r="9" spans="1:17" s="40" customFormat="1">
      <c r="A9" s="6" t="s">
        <v>156</v>
      </c>
      <c r="B9" s="6"/>
      <c r="C9" s="6"/>
      <c r="D9" s="6"/>
      <c r="E9" s="6"/>
      <c r="F9" s="6"/>
      <c r="G9" s="6"/>
      <c r="H9" s="6"/>
      <c r="I9" s="6"/>
      <c r="J9" s="6"/>
      <c r="K9" s="6"/>
      <c r="L9" s="6">
        <v>128</v>
      </c>
      <c r="M9" s="6"/>
      <c r="N9" s="6">
        <v>126</v>
      </c>
      <c r="O9" s="6"/>
      <c r="P9" s="6">
        <v>130</v>
      </c>
      <c r="Q9" s="6"/>
    </row>
    <row r="10" spans="1:17" s="40" customFormat="1">
      <c r="A10" s="6" t="s">
        <v>161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>
        <v>3</v>
      </c>
      <c r="M10" s="6"/>
      <c r="N10" s="6">
        <v>5</v>
      </c>
      <c r="O10" s="6"/>
      <c r="P10" s="6">
        <v>10</v>
      </c>
      <c r="Q10" s="6"/>
    </row>
    <row r="11" spans="1:17" s="40" customFormat="1">
      <c r="A11" s="6" t="s">
        <v>109</v>
      </c>
      <c r="B11" s="6" t="s">
        <v>157</v>
      </c>
      <c r="C11" s="6" t="s">
        <v>99</v>
      </c>
      <c r="D11" s="6" t="s">
        <v>100</v>
      </c>
      <c r="E11" s="6" t="s">
        <v>101</v>
      </c>
      <c r="F11" s="6" t="s">
        <v>122</v>
      </c>
      <c r="G11" s="6" t="s">
        <v>102</v>
      </c>
      <c r="H11" s="6" t="s">
        <v>103</v>
      </c>
      <c r="I11" s="6" t="s">
        <v>123</v>
      </c>
      <c r="J11" s="6" t="s">
        <v>124</v>
      </c>
      <c r="K11" s="6" t="s">
        <v>125</v>
      </c>
      <c r="L11" s="6" t="s">
        <v>118</v>
      </c>
      <c r="M11" s="6" t="s">
        <v>119</v>
      </c>
      <c r="N11" s="6" t="s">
        <v>120</v>
      </c>
      <c r="O11" s="6" t="s">
        <v>107</v>
      </c>
      <c r="P11" s="6" t="s">
        <v>121</v>
      </c>
      <c r="Q11" s="6" t="s">
        <v>108</v>
      </c>
    </row>
    <row r="12" spans="1:17" s="40" customFormat="1">
      <c r="A12" s="6" t="s">
        <v>127</v>
      </c>
      <c r="B12" s="6" t="s">
        <v>216</v>
      </c>
      <c r="C12" s="6" t="s">
        <v>139</v>
      </c>
      <c r="D12" s="6" t="s">
        <v>137</v>
      </c>
      <c r="E12" s="6" t="s">
        <v>138</v>
      </c>
      <c r="F12" s="6" t="s">
        <v>138</v>
      </c>
      <c r="G12" s="6" t="s">
        <v>138</v>
      </c>
      <c r="H12" s="6" t="s">
        <v>138</v>
      </c>
      <c r="I12" s="6" t="s">
        <v>138</v>
      </c>
      <c r="J12" s="6" t="s">
        <v>138</v>
      </c>
      <c r="K12" s="6" t="s">
        <v>138</v>
      </c>
      <c r="L12" s="6" t="s">
        <v>218</v>
      </c>
      <c r="M12" s="6" t="s">
        <v>139</v>
      </c>
      <c r="N12" s="6" t="s">
        <v>136</v>
      </c>
      <c r="O12" s="6" t="s">
        <v>136</v>
      </c>
      <c r="P12" s="6" t="s">
        <v>217</v>
      </c>
      <c r="Q12" s="6" t="s">
        <v>137</v>
      </c>
    </row>
    <row r="13" spans="1:17" s="40" customFormat="1" ht="18.75">
      <c r="A13" s="7" t="s">
        <v>164</v>
      </c>
      <c r="B13" s="6">
        <v>78.349527678193439</v>
      </c>
      <c r="C13" s="6">
        <v>65.888902948247491</v>
      </c>
      <c r="D13" s="6">
        <v>62.837154042294742</v>
      </c>
      <c r="E13" s="6">
        <v>69.538327073369999</v>
      </c>
      <c r="F13" s="6">
        <v>76.347995067426268</v>
      </c>
      <c r="G13" s="6">
        <v>75.542712635601504</v>
      </c>
      <c r="H13" s="6">
        <v>75.599536274614806</v>
      </c>
      <c r="I13" s="6">
        <v>78.50071964854024</v>
      </c>
      <c r="J13" s="6">
        <v>77.185382119909221</v>
      </c>
      <c r="K13" s="6">
        <v>78.138665104027254</v>
      </c>
      <c r="L13" s="6">
        <v>62.724629999999998</v>
      </c>
      <c r="M13" s="6">
        <v>67.762759733709899</v>
      </c>
      <c r="N13" s="6">
        <v>60.35962402942377</v>
      </c>
      <c r="O13" s="6">
        <v>61.183013144590497</v>
      </c>
      <c r="P13" s="6">
        <v>55.509510147699494</v>
      </c>
      <c r="Q13" s="6">
        <v>68.232548701298711</v>
      </c>
    </row>
    <row r="14" spans="1:17" s="40" customFormat="1" ht="18.75">
      <c r="A14" s="7" t="s">
        <v>165</v>
      </c>
      <c r="B14" s="6">
        <v>7.0304665266934255E-2</v>
      </c>
      <c r="C14" s="6">
        <v>0.61748703024168028</v>
      </c>
      <c r="D14" s="6">
        <v>0.66633228900890962</v>
      </c>
      <c r="E14" s="6">
        <v>0.45416904474624814</v>
      </c>
      <c r="F14" s="6">
        <v>0.18118179449092592</v>
      </c>
      <c r="G14" s="6">
        <v>0.17084290472332389</v>
      </c>
      <c r="H14" s="6">
        <v>0.12057342308551006</v>
      </c>
      <c r="I14" s="6">
        <v>0.12056938893926569</v>
      </c>
      <c r="J14" s="6">
        <v>0.11056637626240413</v>
      </c>
      <c r="K14" s="6">
        <v>0.1506142349730672</v>
      </c>
      <c r="L14" s="6">
        <v>0.80313000000000001</v>
      </c>
      <c r="M14" s="6">
        <v>0.48416380875529541</v>
      </c>
      <c r="N14" s="6">
        <v>0.95014303228442976</v>
      </c>
      <c r="O14" s="6">
        <v>0.83923154701718905</v>
      </c>
      <c r="P14" s="6">
        <v>1.1475932419509085</v>
      </c>
      <c r="Q14" s="6">
        <v>0.46672077922077931</v>
      </c>
    </row>
    <row r="15" spans="1:17" s="40" customFormat="1" ht="18.75">
      <c r="A15" s="7" t="s">
        <v>166</v>
      </c>
      <c r="B15" s="6">
        <v>12.19283766200831</v>
      </c>
      <c r="C15" s="6">
        <v>15.740857902062507</v>
      </c>
      <c r="D15" s="6">
        <v>16.718882887859913</v>
      </c>
      <c r="E15" s="6">
        <v>14.977485831187384</v>
      </c>
      <c r="F15" s="6">
        <v>12.733053890612293</v>
      </c>
      <c r="G15" s="6">
        <v>13.295597820526911</v>
      </c>
      <c r="H15" s="6">
        <v>13.59465345289126</v>
      </c>
      <c r="I15" s="6">
        <v>11.77561031973495</v>
      </c>
      <c r="J15" s="6">
        <v>12.091940967606561</v>
      </c>
      <c r="K15" s="6">
        <v>11.868401715877695</v>
      </c>
      <c r="L15" s="6">
        <v>16.614799999999999</v>
      </c>
      <c r="M15" s="6">
        <v>15.705063546499897</v>
      </c>
      <c r="N15" s="6">
        <v>17.194523906824678</v>
      </c>
      <c r="O15" s="6">
        <v>16.825075834175937</v>
      </c>
      <c r="P15" s="6">
        <v>20.624800765062158</v>
      </c>
      <c r="Q15" s="6">
        <v>15.523538961038964</v>
      </c>
    </row>
    <row r="16" spans="1:17" s="40" customFormat="1" ht="20.25">
      <c r="A16" s="7" t="s">
        <v>167</v>
      </c>
      <c r="B16" s="6">
        <v>0.39837636397327814</v>
      </c>
      <c r="C16" s="6">
        <v>4.7551562697709722</v>
      </c>
      <c r="D16" s="6">
        <v>5.0274569286846766</v>
      </c>
      <c r="E16" s="6">
        <v>2.9491214604461655</v>
      </c>
      <c r="F16" s="6">
        <v>1.0848058632039197</v>
      </c>
      <c r="G16" s="6">
        <v>0.92116484310290081</v>
      </c>
      <c r="H16" s="6">
        <v>0.65754716279682912</v>
      </c>
      <c r="I16" s="6">
        <v>0.71110820851471079</v>
      </c>
      <c r="J16" s="6">
        <v>0.85211495887684641</v>
      </c>
      <c r="K16" s="6">
        <v>0.94603813271282966</v>
      </c>
      <c r="L16" s="6">
        <v>5.7725099999999996</v>
      </c>
      <c r="M16" s="6">
        <v>3.8934839620738342</v>
      </c>
      <c r="N16" s="6">
        <v>7.0494483040457689</v>
      </c>
      <c r="O16" s="6">
        <v>6.1172901921132459</v>
      </c>
      <c r="P16" s="6">
        <v>7.384975029221124</v>
      </c>
      <c r="Q16" s="6">
        <v>3.3177759740259747</v>
      </c>
    </row>
    <row r="17" spans="1:17" s="40" customFormat="1">
      <c r="A17" s="7" t="s">
        <v>54</v>
      </c>
      <c r="B17" s="6">
        <v>4.017409443824814E-2</v>
      </c>
      <c r="C17" s="6">
        <v>0.10122738200683284</v>
      </c>
      <c r="D17" s="6">
        <v>9.0863493955760391E-2</v>
      </c>
      <c r="E17" s="6">
        <v>6.0555872632833081E-2</v>
      </c>
      <c r="F17" s="6">
        <v>4.0262620997983535E-2</v>
      </c>
      <c r="G17" s="6">
        <v>4.0198330523135033E-2</v>
      </c>
      <c r="H17" s="6">
        <v>5.0238926285629197E-2</v>
      </c>
      <c r="I17" s="6">
        <v>5.0237245391360708E-2</v>
      </c>
      <c r="J17" s="6">
        <v>6.0308932506765889E-2</v>
      </c>
      <c r="K17" s="6">
        <v>6.0245693989226877E-2</v>
      </c>
      <c r="L17" s="6">
        <v>9.035E-2</v>
      </c>
      <c r="M17" s="6">
        <v>5.043373007867661E-2</v>
      </c>
      <c r="N17" s="6">
        <v>9.1949325704944809E-2</v>
      </c>
      <c r="O17" s="6">
        <v>9.1001011122345807E-2</v>
      </c>
      <c r="P17" s="6">
        <v>6.3755180108383797E-2</v>
      </c>
      <c r="Q17" s="6">
        <v>8.1168831168831182E-2</v>
      </c>
    </row>
    <row r="18" spans="1:17" s="40" customFormat="1">
      <c r="A18" s="7" t="s">
        <v>55</v>
      </c>
      <c r="B18" s="6">
        <v>0.12052228331474442</v>
      </c>
      <c r="C18" s="6">
        <v>2.216879665949639</v>
      </c>
      <c r="D18" s="6">
        <v>2.3725467866226326</v>
      </c>
      <c r="E18" s="6">
        <v>1.2615806798506892</v>
      </c>
      <c r="F18" s="6">
        <v>0.34223227848286009</v>
      </c>
      <c r="G18" s="6">
        <v>0.27133873103116146</v>
      </c>
      <c r="H18" s="6">
        <v>0.18086013462826508</v>
      </c>
      <c r="I18" s="6">
        <v>0.16075918525235428</v>
      </c>
      <c r="J18" s="6">
        <v>0.18092679752029767</v>
      </c>
      <c r="K18" s="6">
        <v>0.21085992896229408</v>
      </c>
      <c r="L18" s="6">
        <v>2.26885</v>
      </c>
      <c r="M18" s="6">
        <v>1.3919709501714743</v>
      </c>
      <c r="N18" s="6">
        <v>2.9117286473232524</v>
      </c>
      <c r="O18" s="6">
        <v>2.3154701718907988</v>
      </c>
      <c r="P18" s="6">
        <v>2.7095951546063115</v>
      </c>
      <c r="Q18" s="6">
        <v>1.2175324675324677</v>
      </c>
    </row>
    <row r="19" spans="1:17" s="40" customFormat="1">
      <c r="A19" s="7" t="s">
        <v>56</v>
      </c>
      <c r="B19" s="6">
        <v>0.54235027491634991</v>
      </c>
      <c r="C19" s="6">
        <v>3.9782361128685304</v>
      </c>
      <c r="D19" s="6">
        <v>4.6340381917437803</v>
      </c>
      <c r="E19" s="6">
        <v>2.7149216230386832</v>
      </c>
      <c r="F19" s="6">
        <v>1.0770251116960596</v>
      </c>
      <c r="G19" s="6">
        <v>0.90446243677053817</v>
      </c>
      <c r="H19" s="6">
        <v>0.78372725005581545</v>
      </c>
      <c r="I19" s="6">
        <v>0.35166071773952495</v>
      </c>
      <c r="J19" s="6">
        <v>0.50257443755638243</v>
      </c>
      <c r="K19" s="6">
        <v>0.48196555191381502</v>
      </c>
      <c r="L19" s="6">
        <v>4.4975399999999999</v>
      </c>
      <c r="M19" s="6">
        <v>2.8948961065160375</v>
      </c>
      <c r="N19" s="6">
        <v>3.054760931753167</v>
      </c>
      <c r="O19" s="6">
        <v>4.7522750252780588</v>
      </c>
      <c r="P19" s="6">
        <v>4.9410264583997447</v>
      </c>
      <c r="Q19" s="6">
        <v>2.5365259740259742</v>
      </c>
    </row>
    <row r="20" spans="1:17" s="40" customFormat="1" ht="18.75">
      <c r="A20" s="7" t="s">
        <v>168</v>
      </c>
      <c r="B20" s="6">
        <v>3.8466695424622595</v>
      </c>
      <c r="C20" s="6">
        <v>4.0997089712767298</v>
      </c>
      <c r="D20" s="6">
        <v>3.7556910835047632</v>
      </c>
      <c r="E20" s="6">
        <v>3.7140935214804296</v>
      </c>
      <c r="F20" s="6">
        <v>3.3116005770841457</v>
      </c>
      <c r="G20" s="6">
        <v>3.7786430691746928</v>
      </c>
      <c r="H20" s="6">
        <v>3.8583495387363218</v>
      </c>
      <c r="I20" s="6">
        <v>3.6572714644910596</v>
      </c>
      <c r="J20" s="6">
        <v>4.0708529442066972</v>
      </c>
      <c r="K20" s="6">
        <v>3.6549054353464308</v>
      </c>
      <c r="L20" s="6">
        <v>4.2465599999999997</v>
      </c>
      <c r="M20" s="6">
        <v>3.7926165019164806</v>
      </c>
      <c r="N20" s="6">
        <v>4.750715161422149</v>
      </c>
      <c r="O20" s="6">
        <v>4.3377148634984835</v>
      </c>
      <c r="P20" s="6">
        <v>4.080331526936563</v>
      </c>
      <c r="Q20" s="6">
        <v>4.5454545454545467</v>
      </c>
    </row>
    <row r="21" spans="1:17" s="40" customFormat="1" ht="18.75">
      <c r="A21" s="7" t="s">
        <v>169</v>
      </c>
      <c r="B21" s="6">
        <v>4.4291939118168573</v>
      </c>
      <c r="C21" s="6">
        <v>2.3990889535619382</v>
      </c>
      <c r="D21" s="6">
        <v>3.6648275895490023</v>
      </c>
      <c r="E21" s="6">
        <v>4.1682625662266775</v>
      </c>
      <c r="F21" s="6">
        <v>4.8214488645085281</v>
      </c>
      <c r="G21" s="6">
        <v>5.0348408980226624</v>
      </c>
      <c r="H21" s="6">
        <v>5.1243704811341777</v>
      </c>
      <c r="I21" s="6">
        <v>4.6620163723182735</v>
      </c>
      <c r="J21" s="6">
        <v>4.9252294880525485</v>
      </c>
      <c r="K21" s="6">
        <v>4.4682223042009941</v>
      </c>
      <c r="L21" s="6">
        <v>2.67041</v>
      </c>
      <c r="M21" s="6">
        <v>3.8531369780108928</v>
      </c>
      <c r="N21" s="6">
        <v>3.259092766653044</v>
      </c>
      <c r="O21" s="6">
        <v>3.2052578361981801</v>
      </c>
      <c r="P21" s="6">
        <v>2.953990011688449</v>
      </c>
      <c r="Q21" s="6">
        <v>3.9062500000000004</v>
      </c>
    </row>
    <row r="22" spans="1:17" s="40" customFormat="1" ht="18.75">
      <c r="A22" s="7" t="s">
        <v>170</v>
      </c>
      <c r="B22" s="6">
        <v>1.0043523609562035E-2</v>
      </c>
      <c r="C22" s="6">
        <v>0.20245476401366569</v>
      </c>
      <c r="D22" s="6">
        <v>0.23220670677583213</v>
      </c>
      <c r="E22" s="6">
        <v>0.16148232702088824</v>
      </c>
      <c r="F22" s="6">
        <v>6.0393931496975299E-2</v>
      </c>
      <c r="G22" s="6">
        <v>4.0198330523135033E-2</v>
      </c>
      <c r="H22" s="6">
        <v>3.0143355771377514E-2</v>
      </c>
      <c r="I22" s="6">
        <v>1.0047449078272142E-2</v>
      </c>
      <c r="J22" s="6">
        <v>2.0102977502255297E-2</v>
      </c>
      <c r="K22" s="6">
        <v>2.008189799640896E-2</v>
      </c>
      <c r="L22" s="6">
        <v>0.31120999999999999</v>
      </c>
      <c r="M22" s="6">
        <v>0.17147468226750048</v>
      </c>
      <c r="N22" s="6">
        <v>0.37801389456477313</v>
      </c>
      <c r="O22" s="6">
        <v>0.33367037411526795</v>
      </c>
      <c r="P22" s="6">
        <v>0.58442248432685151</v>
      </c>
      <c r="Q22" s="6">
        <v>0.17248376623376627</v>
      </c>
    </row>
    <row r="23" spans="1:17" s="40" customFormat="1">
      <c r="A23" s="6" t="s">
        <v>57</v>
      </c>
      <c r="B23" s="6">
        <v>0.33</v>
      </c>
      <c r="C23" s="6">
        <v>1.2000000000000002</v>
      </c>
      <c r="D23" s="6">
        <v>0.92</v>
      </c>
      <c r="E23" s="6">
        <v>0.80999999999999994</v>
      </c>
      <c r="F23" s="6">
        <v>0.52</v>
      </c>
      <c r="G23" s="6">
        <v>0.37</v>
      </c>
      <c r="H23" s="6">
        <v>0.33</v>
      </c>
      <c r="I23" s="6">
        <v>0.38</v>
      </c>
      <c r="J23" s="6">
        <v>0.41000000000000003</v>
      </c>
      <c r="K23" s="6">
        <v>0.31</v>
      </c>
      <c r="L23" s="6">
        <v>1</v>
      </c>
      <c r="M23" s="6">
        <v>0.87</v>
      </c>
      <c r="N23" s="6">
        <v>2.2200000000000002</v>
      </c>
      <c r="O23" s="6">
        <v>0.57999999999999996</v>
      </c>
      <c r="P23" s="6">
        <v>5.24</v>
      </c>
      <c r="Q23" s="6">
        <v>0.83</v>
      </c>
    </row>
    <row r="24" spans="1:17" s="40" customFormat="1">
      <c r="A24" s="6" t="s">
        <v>58</v>
      </c>
      <c r="B24" s="6">
        <v>99.88</v>
      </c>
      <c r="C24" s="6">
        <v>99.71</v>
      </c>
      <c r="D24" s="6">
        <v>99.65</v>
      </c>
      <c r="E24" s="6">
        <v>99.72</v>
      </c>
      <c r="F24" s="6">
        <v>99.82</v>
      </c>
      <c r="G24" s="6">
        <v>99.83</v>
      </c>
      <c r="H24" s="6">
        <v>99.83</v>
      </c>
      <c r="I24" s="6">
        <v>99.88</v>
      </c>
      <c r="J24" s="6">
        <v>99.87</v>
      </c>
      <c r="K24" s="6">
        <v>99.86</v>
      </c>
      <c r="L24" s="6">
        <v>100.6</v>
      </c>
      <c r="M24" s="6">
        <v>100.02</v>
      </c>
      <c r="N24" s="6">
        <v>100.12</v>
      </c>
      <c r="O24" s="6">
        <v>99.48</v>
      </c>
      <c r="P24" s="6">
        <v>99.350000000000009</v>
      </c>
      <c r="Q24" s="6">
        <v>99.389999999999986</v>
      </c>
    </row>
    <row r="25" spans="1:17" s="40" customFormat="1">
      <c r="A25" s="6" t="s">
        <v>158</v>
      </c>
      <c r="B25" s="6">
        <v>37.467301908213983</v>
      </c>
      <c r="C25" s="6">
        <v>48.006373574761447</v>
      </c>
      <c r="D25" s="6">
        <v>48.310424712049418</v>
      </c>
      <c r="E25" s="6">
        <v>45.86446134536417</v>
      </c>
      <c r="F25" s="6">
        <v>38.453930261766395</v>
      </c>
      <c r="G25" s="6">
        <v>36.843664725953332</v>
      </c>
      <c r="H25" s="6">
        <v>35.264089082124634</v>
      </c>
      <c r="I25" s="6">
        <v>30.926119240325537</v>
      </c>
      <c r="J25" s="6">
        <v>29.602740797670258</v>
      </c>
      <c r="K25" s="6">
        <v>30.624206375929443</v>
      </c>
      <c r="L25" s="6">
        <v>43.770200000000003</v>
      </c>
      <c r="M25" s="6">
        <v>41.453666487812988</v>
      </c>
      <c r="N25" s="6">
        <v>44.995293317301602</v>
      </c>
      <c r="O25" s="6">
        <v>42.845318833214918</v>
      </c>
      <c r="P25" s="6">
        <v>42.084470763102097</v>
      </c>
      <c r="Q25" s="6">
        <v>42.088854932721532</v>
      </c>
    </row>
    <row r="26" spans="1:17" s="41" customFormat="1">
      <c r="A26" s="12" t="s">
        <v>186</v>
      </c>
      <c r="B26" s="6">
        <f>B25*0.02</f>
        <v>0.74934603816427969</v>
      </c>
      <c r="C26" s="6">
        <f t="shared" ref="C26" si="0">C25*0.02</f>
        <v>0.96012747149522892</v>
      </c>
      <c r="D26" s="6">
        <f t="shared" ref="D26" si="1">D25*0.02</f>
        <v>0.96620849424098842</v>
      </c>
      <c r="E26" s="6">
        <f t="shared" ref="E26" si="2">E25*0.02</f>
        <v>0.91728922690728343</v>
      </c>
      <c r="F26" s="6">
        <f t="shared" ref="F26" si="3">F25*0.02</f>
        <v>0.76907860523532789</v>
      </c>
      <c r="G26" s="6">
        <f t="shared" ref="G26" si="4">G25*0.02</f>
        <v>0.73687329451906669</v>
      </c>
      <c r="H26" s="6">
        <f t="shared" ref="H26" si="5">H25*0.02</f>
        <v>0.70528178164249267</v>
      </c>
      <c r="I26" s="6">
        <f t="shared" ref="I26" si="6">I25*0.02</f>
        <v>0.61852238480651078</v>
      </c>
      <c r="J26" s="6">
        <f t="shared" ref="J26" si="7">J25*0.02</f>
        <v>0.59205481595340514</v>
      </c>
      <c r="K26" s="6">
        <f t="shared" ref="K26" si="8">K25*0.02</f>
        <v>0.61248412751858883</v>
      </c>
      <c r="L26" s="6">
        <f t="shared" ref="L26" si="9">L25*0.02</f>
        <v>0.87540400000000007</v>
      </c>
      <c r="M26" s="6">
        <f t="shared" ref="M26" si="10">M25*0.02</f>
        <v>0.8290733297562598</v>
      </c>
      <c r="N26" s="6">
        <f t="shared" ref="N26" si="11">N25*0.02</f>
        <v>0.89990586634603209</v>
      </c>
      <c r="O26" s="6">
        <f t="shared" ref="O26" si="12">O25*0.02</f>
        <v>0.85690637666429836</v>
      </c>
      <c r="P26" s="6">
        <f t="shared" ref="P26" si="13">P25*0.02</f>
        <v>0.841689415262042</v>
      </c>
      <c r="Q26" s="6">
        <f t="shared" ref="Q26" si="14">Q25*0.02</f>
        <v>0.84177709865443062</v>
      </c>
    </row>
    <row r="27" spans="1:17" s="40" customFormat="1" ht="18.75">
      <c r="A27" s="5" t="s">
        <v>171</v>
      </c>
      <c r="B27" s="6">
        <v>0.86848072562358281</v>
      </c>
      <c r="C27" s="6">
        <v>1.7088607594936709</v>
      </c>
      <c r="D27" s="6">
        <v>1.0247933884297522</v>
      </c>
      <c r="E27" s="6">
        <v>0.89104116222760299</v>
      </c>
      <c r="F27" s="6">
        <v>0.68684759916492699</v>
      </c>
      <c r="G27" s="6">
        <v>0.75049900199600805</v>
      </c>
      <c r="H27" s="6">
        <v>0.75294117647058822</v>
      </c>
      <c r="I27" s="6">
        <v>0.78448275862068972</v>
      </c>
      <c r="J27" s="6">
        <v>0.82653061224489777</v>
      </c>
      <c r="K27" s="6">
        <v>0.81797752808988755</v>
      </c>
      <c r="L27" s="6">
        <v>1.59023</v>
      </c>
      <c r="M27" s="6">
        <v>0.98429319371727741</v>
      </c>
      <c r="N27" s="6">
        <v>1.457680250783699</v>
      </c>
      <c r="O27" s="6">
        <v>1.3533123028391167</v>
      </c>
      <c r="P27" s="6">
        <v>1.3812949640287771</v>
      </c>
      <c r="Q27" s="6">
        <v>1.1636363636363638</v>
      </c>
    </row>
    <row r="28" spans="1:17" s="41" customFormat="1">
      <c r="A28" s="12" t="s">
        <v>186</v>
      </c>
      <c r="B28" s="6">
        <f>B27*0.02</f>
        <v>1.7369614512471657E-2</v>
      </c>
      <c r="C28" s="6">
        <f t="shared" ref="C28" si="15">C27*0.02</f>
        <v>3.4177215189873419E-2</v>
      </c>
      <c r="D28" s="6">
        <f t="shared" ref="D28" si="16">D27*0.02</f>
        <v>2.0495867768595046E-2</v>
      </c>
      <c r="E28" s="6">
        <f t="shared" ref="E28" si="17">E27*0.02</f>
        <v>1.7820823244552059E-2</v>
      </c>
      <c r="F28" s="6">
        <f t="shared" ref="F28" si="18">F27*0.02</f>
        <v>1.3736951983298541E-2</v>
      </c>
      <c r="G28" s="6">
        <f t="shared" ref="G28" si="19">G27*0.02</f>
        <v>1.5009980039920162E-2</v>
      </c>
      <c r="H28" s="6">
        <f t="shared" ref="H28" si="20">H27*0.02</f>
        <v>1.5058823529411765E-2</v>
      </c>
      <c r="I28" s="6">
        <f t="shared" ref="I28" si="21">I27*0.02</f>
        <v>1.5689655172413795E-2</v>
      </c>
      <c r="J28" s="6">
        <f t="shared" ref="J28" si="22">J27*0.02</f>
        <v>1.6530612244897956E-2</v>
      </c>
      <c r="K28" s="6">
        <f t="shared" ref="K28" si="23">K27*0.02</f>
        <v>1.6359550561797751E-2</v>
      </c>
      <c r="L28" s="6">
        <f t="shared" ref="L28" si="24">L27*0.02</f>
        <v>3.1804600000000002E-2</v>
      </c>
      <c r="M28" s="6">
        <f t="shared" ref="M28" si="25">M27*0.02</f>
        <v>1.9685863874345549E-2</v>
      </c>
      <c r="N28" s="6">
        <f t="shared" ref="N28" si="26">N27*0.02</f>
        <v>2.9153605015673982E-2</v>
      </c>
      <c r="O28" s="6">
        <f t="shared" ref="O28" si="27">O27*0.02</f>
        <v>2.7066246056782334E-2</v>
      </c>
      <c r="P28" s="6">
        <f t="shared" ref="P28" si="28">P27*0.02</f>
        <v>2.7625899280575541E-2</v>
      </c>
      <c r="Q28" s="6">
        <f t="shared" ref="Q28" si="29">Q27*0.02</f>
        <v>2.3272727272727275E-2</v>
      </c>
    </row>
    <row r="29" spans="1:17" s="40" customFormat="1" ht="18.75">
      <c r="A29" s="5" t="s">
        <v>172</v>
      </c>
      <c r="B29" s="6">
        <v>8.2758634542791167</v>
      </c>
      <c r="C29" s="6">
        <v>6.4987979248386676</v>
      </c>
      <c r="D29" s="6">
        <v>7.4205186730537651</v>
      </c>
      <c r="E29" s="6">
        <v>7.8823560877071071</v>
      </c>
      <c r="F29" s="6">
        <v>8.1330494415926733</v>
      </c>
      <c r="G29" s="6">
        <v>8.8134839671973548</v>
      </c>
      <c r="H29" s="6">
        <v>8.9827200198704986</v>
      </c>
      <c r="I29" s="6">
        <v>8.3192878368093339</v>
      </c>
      <c r="J29" s="6">
        <v>8.9960824322592465</v>
      </c>
      <c r="K29" s="6">
        <v>8.1231277395474244</v>
      </c>
      <c r="L29" s="6">
        <v>6.9169799999999997</v>
      </c>
      <c r="M29" s="6">
        <v>7.6457534799273734</v>
      </c>
      <c r="N29" s="6">
        <v>8.0098079280751939</v>
      </c>
      <c r="O29" s="6">
        <v>7.542972699696664</v>
      </c>
      <c r="P29" s="6">
        <v>7.0343215386250115</v>
      </c>
      <c r="Q29" s="6">
        <v>8.4517045454545467</v>
      </c>
    </row>
    <row r="30" spans="1:17" s="41" customFormat="1">
      <c r="A30" s="12" t="s">
        <v>186</v>
      </c>
      <c r="B30" s="6">
        <f>B29*0.02</f>
        <v>0.16551726908558234</v>
      </c>
      <c r="C30" s="6">
        <f t="shared" ref="C30:Q30" si="30">C29*0.02</f>
        <v>0.12997595849677335</v>
      </c>
      <c r="D30" s="6">
        <f t="shared" si="30"/>
        <v>0.1484103734610753</v>
      </c>
      <c r="E30" s="6">
        <f t="shared" si="30"/>
        <v>0.15764712175414214</v>
      </c>
      <c r="F30" s="6">
        <f t="shared" si="30"/>
        <v>0.16266098883185348</v>
      </c>
      <c r="G30" s="6">
        <f t="shared" si="30"/>
        <v>0.17626967934394711</v>
      </c>
      <c r="H30" s="6">
        <f t="shared" si="30"/>
        <v>0.17965440039740999</v>
      </c>
      <c r="I30" s="6">
        <f t="shared" si="30"/>
        <v>0.16638575673618669</v>
      </c>
      <c r="J30" s="6">
        <f t="shared" si="30"/>
        <v>0.17992164864518492</v>
      </c>
      <c r="K30" s="6">
        <f t="shared" si="30"/>
        <v>0.16246255479094848</v>
      </c>
      <c r="L30" s="6">
        <f t="shared" si="30"/>
        <v>0.13833960000000001</v>
      </c>
      <c r="M30" s="6">
        <f t="shared" si="30"/>
        <v>0.15291506959854748</v>
      </c>
      <c r="N30" s="6">
        <f t="shared" si="30"/>
        <v>0.16019615856150388</v>
      </c>
      <c r="O30" s="6">
        <f t="shared" si="30"/>
        <v>0.15085945399393327</v>
      </c>
      <c r="P30" s="6">
        <f t="shared" si="30"/>
        <v>0.14068643077250023</v>
      </c>
      <c r="Q30" s="6">
        <f t="shared" si="30"/>
        <v>0.16903409090909094</v>
      </c>
    </row>
    <row r="31" spans="1:17" s="40" customFormat="1">
      <c r="A31" s="6" t="s">
        <v>69</v>
      </c>
      <c r="B31" s="6">
        <v>1.48</v>
      </c>
      <c r="C31" s="6">
        <v>9.74</v>
      </c>
      <c r="D31" s="6">
        <v>10.7</v>
      </c>
      <c r="E31" s="6">
        <v>5.29</v>
      </c>
      <c r="F31" s="6">
        <v>1.77</v>
      </c>
      <c r="G31" s="6">
        <v>1.69</v>
      </c>
      <c r="H31" s="6">
        <v>1.48</v>
      </c>
      <c r="I31" s="6">
        <v>0.73</v>
      </c>
      <c r="J31" s="6">
        <v>5.82</v>
      </c>
      <c r="K31" s="6">
        <v>0.88</v>
      </c>
      <c r="L31" s="6"/>
      <c r="M31" s="6"/>
      <c r="N31" s="6"/>
      <c r="O31" s="6"/>
      <c r="P31" s="6"/>
      <c r="Q31" s="6"/>
    </row>
    <row r="32" spans="1:17" s="40" customFormat="1">
      <c r="A32" s="6" t="s">
        <v>71</v>
      </c>
      <c r="B32" s="6">
        <v>11</v>
      </c>
      <c r="C32" s="6"/>
      <c r="D32" s="6">
        <v>96.1</v>
      </c>
      <c r="E32" s="6">
        <v>53.9</v>
      </c>
      <c r="F32" s="6">
        <v>18.899999999999999</v>
      </c>
      <c r="G32" s="6">
        <v>14</v>
      </c>
      <c r="H32" s="6">
        <v>11.3</v>
      </c>
      <c r="I32" s="6">
        <v>8.19</v>
      </c>
      <c r="J32" s="6">
        <v>12.6</v>
      </c>
      <c r="K32" s="6">
        <v>12.2</v>
      </c>
      <c r="L32" s="6">
        <v>80.290000000000006</v>
      </c>
      <c r="M32" s="6">
        <v>51.94</v>
      </c>
      <c r="N32" s="6">
        <v>105.35</v>
      </c>
      <c r="O32" s="6"/>
      <c r="P32" s="6"/>
      <c r="Q32" s="6"/>
    </row>
    <row r="33" spans="1:17" s="40" customFormat="1">
      <c r="A33" s="6" t="s">
        <v>66</v>
      </c>
      <c r="B33" s="6">
        <v>4.34</v>
      </c>
      <c r="C33" s="6">
        <v>29.6</v>
      </c>
      <c r="D33" s="6">
        <v>27.4</v>
      </c>
      <c r="E33" s="6">
        <v>17.8</v>
      </c>
      <c r="F33" s="6">
        <v>6.76</v>
      </c>
      <c r="G33" s="6">
        <v>6.51</v>
      </c>
      <c r="H33" s="6">
        <v>5.98</v>
      </c>
      <c r="I33" s="6">
        <v>6.99</v>
      </c>
      <c r="J33" s="6">
        <v>7.22</v>
      </c>
      <c r="K33" s="6">
        <v>7.18</v>
      </c>
      <c r="L33" s="6"/>
      <c r="M33" s="6"/>
      <c r="N33" s="6"/>
      <c r="O33" s="6"/>
      <c r="P33" s="6"/>
      <c r="Q33" s="6"/>
    </row>
    <row r="34" spans="1:17" s="40" customFormat="1">
      <c r="A34" s="6" t="s">
        <v>74</v>
      </c>
      <c r="B34" s="6">
        <v>6.24</v>
      </c>
      <c r="C34" s="6">
        <v>19.7</v>
      </c>
      <c r="D34" s="6">
        <v>14</v>
      </c>
      <c r="E34" s="6">
        <v>10.5</v>
      </c>
      <c r="F34" s="6">
        <v>4.99</v>
      </c>
      <c r="G34" s="6">
        <v>1.92</v>
      </c>
      <c r="H34" s="6">
        <v>2.2599999999999998</v>
      </c>
      <c r="I34" s="6">
        <v>2.08</v>
      </c>
      <c r="J34" s="6">
        <v>4.41</v>
      </c>
      <c r="K34" s="6">
        <v>3.39</v>
      </c>
      <c r="L34" s="6">
        <v>11.89</v>
      </c>
      <c r="M34" s="6">
        <v>7.66</v>
      </c>
      <c r="N34" s="6">
        <v>19.100000000000001</v>
      </c>
      <c r="O34" s="6"/>
      <c r="P34" s="6"/>
      <c r="Q34" s="6"/>
    </row>
    <row r="35" spans="1:17" s="40" customFormat="1">
      <c r="A35" s="6" t="s">
        <v>68</v>
      </c>
      <c r="B35" s="6">
        <v>12</v>
      </c>
      <c r="C35" s="6">
        <v>24.9</v>
      </c>
      <c r="D35" s="6">
        <v>12.9</v>
      </c>
      <c r="E35" s="6">
        <v>12</v>
      </c>
      <c r="F35" s="6">
        <v>6.52</v>
      </c>
      <c r="G35" s="6">
        <v>1.32</v>
      </c>
      <c r="H35" s="6">
        <v>2.04</v>
      </c>
      <c r="I35" s="6">
        <v>2.4500000000000002</v>
      </c>
      <c r="J35" s="6">
        <v>7.29</v>
      </c>
      <c r="K35" s="6">
        <v>6.26</v>
      </c>
      <c r="L35" s="6">
        <v>6.46</v>
      </c>
      <c r="M35" s="6">
        <v>2.48</v>
      </c>
      <c r="N35" s="6">
        <v>8.17</v>
      </c>
      <c r="O35" s="6">
        <v>10.119999999999999</v>
      </c>
      <c r="P35" s="6">
        <v>12.32</v>
      </c>
      <c r="Q35" s="6">
        <v>7.4269999999999996</v>
      </c>
    </row>
    <row r="36" spans="1:17" s="40" customFormat="1">
      <c r="A36" s="6" t="s">
        <v>72</v>
      </c>
      <c r="B36" s="6">
        <v>6.19</v>
      </c>
      <c r="C36" s="6">
        <v>11.8</v>
      </c>
      <c r="D36" s="6">
        <v>22</v>
      </c>
      <c r="E36" s="6">
        <v>14.7</v>
      </c>
      <c r="F36" s="6">
        <v>5.0199999999999996</v>
      </c>
      <c r="G36" s="6">
        <v>4.7</v>
      </c>
      <c r="H36" s="6">
        <v>3.65</v>
      </c>
      <c r="I36" s="6">
        <v>3.41</v>
      </c>
      <c r="J36" s="6">
        <v>5.64</v>
      </c>
      <c r="K36" s="6">
        <v>5.12</v>
      </c>
      <c r="L36" s="6"/>
      <c r="M36" s="6"/>
      <c r="N36" s="6"/>
      <c r="O36" s="6"/>
      <c r="P36" s="6"/>
      <c r="Q36" s="6"/>
    </row>
    <row r="37" spans="1:17" s="40" customFormat="1">
      <c r="A37" s="6" t="s">
        <v>73</v>
      </c>
      <c r="B37" s="6">
        <v>17</v>
      </c>
      <c r="C37" s="6">
        <v>75.400000000000006</v>
      </c>
      <c r="D37" s="6">
        <v>70</v>
      </c>
      <c r="E37" s="6">
        <v>53.3</v>
      </c>
      <c r="F37" s="6">
        <v>32.299999999999997</v>
      </c>
      <c r="G37" s="6">
        <v>28.2</v>
      </c>
      <c r="H37" s="6">
        <v>28.7</v>
      </c>
      <c r="I37" s="6">
        <v>33.9</v>
      </c>
      <c r="J37" s="6">
        <v>38.700000000000003</v>
      </c>
      <c r="K37" s="6">
        <v>44.2</v>
      </c>
      <c r="L37" s="6">
        <v>79.239999999999995</v>
      </c>
      <c r="M37" s="6">
        <v>83.95</v>
      </c>
      <c r="N37" s="6">
        <v>106.33</v>
      </c>
      <c r="O37" s="6"/>
      <c r="P37" s="6"/>
      <c r="Q37" s="6"/>
    </row>
    <row r="38" spans="1:17" s="40" customFormat="1">
      <c r="A38" s="6" t="s">
        <v>75</v>
      </c>
      <c r="B38" s="6">
        <v>19.3</v>
      </c>
      <c r="C38" s="6">
        <v>17.399999999999999</v>
      </c>
      <c r="D38" s="6">
        <v>20.3</v>
      </c>
      <c r="E38" s="6">
        <v>17.100000000000001</v>
      </c>
      <c r="F38" s="6">
        <v>15.9</v>
      </c>
      <c r="G38" s="6">
        <v>16.899999999999999</v>
      </c>
      <c r="H38" s="6">
        <v>20.399999999999999</v>
      </c>
      <c r="I38" s="6">
        <v>18.899999999999999</v>
      </c>
      <c r="J38" s="6">
        <v>16.3</v>
      </c>
      <c r="K38" s="6">
        <v>17.399999999999999</v>
      </c>
      <c r="L38" s="6"/>
      <c r="M38" s="6"/>
      <c r="N38" s="6"/>
      <c r="O38" s="6">
        <v>20.28</v>
      </c>
      <c r="P38" s="6">
        <v>21.77</v>
      </c>
      <c r="Q38" s="6">
        <v>21.43</v>
      </c>
    </row>
    <row r="39" spans="1:17" s="40" customFormat="1">
      <c r="A39" s="6" t="s">
        <v>159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</row>
    <row r="40" spans="1:17" s="40" customFormat="1">
      <c r="A40" s="6" t="s">
        <v>160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</row>
    <row r="41" spans="1:17" s="40" customFormat="1">
      <c r="A41" s="6" t="s">
        <v>60</v>
      </c>
      <c r="B41" s="6">
        <v>169</v>
      </c>
      <c r="C41" s="6">
        <v>119</v>
      </c>
      <c r="D41" s="6">
        <v>100</v>
      </c>
      <c r="E41" s="6">
        <v>97</v>
      </c>
      <c r="F41" s="6">
        <v>142</v>
      </c>
      <c r="G41" s="6">
        <v>175</v>
      </c>
      <c r="H41" s="6">
        <v>196</v>
      </c>
      <c r="I41" s="6">
        <v>181</v>
      </c>
      <c r="J41" s="6">
        <v>167</v>
      </c>
      <c r="K41" s="6">
        <v>191</v>
      </c>
      <c r="L41" s="6">
        <v>39.9</v>
      </c>
      <c r="M41" s="6">
        <v>76.8</v>
      </c>
      <c r="N41" s="6">
        <v>78.599999999999994</v>
      </c>
      <c r="O41" s="6">
        <v>56.14</v>
      </c>
      <c r="P41" s="6">
        <v>81.59</v>
      </c>
      <c r="Q41" s="6">
        <v>59.6</v>
      </c>
    </row>
    <row r="42" spans="1:17" s="40" customFormat="1">
      <c r="A42" s="6" t="s">
        <v>59</v>
      </c>
      <c r="B42" s="6">
        <v>53.4</v>
      </c>
      <c r="C42" s="6">
        <v>1290</v>
      </c>
      <c r="D42" s="6">
        <v>1734</v>
      </c>
      <c r="E42" s="6">
        <v>1269</v>
      </c>
      <c r="F42" s="6">
        <v>698</v>
      </c>
      <c r="G42" s="6">
        <v>366</v>
      </c>
      <c r="H42" s="6">
        <v>281</v>
      </c>
      <c r="I42" s="6">
        <v>120</v>
      </c>
      <c r="J42" s="6">
        <v>174</v>
      </c>
      <c r="K42" s="6">
        <v>167</v>
      </c>
      <c r="L42" s="6">
        <v>1358.7</v>
      </c>
      <c r="M42" s="6">
        <v>1415.4</v>
      </c>
      <c r="N42" s="6">
        <v>2136.9</v>
      </c>
      <c r="O42" s="6">
        <v>2116</v>
      </c>
      <c r="P42" s="6">
        <v>2163.5</v>
      </c>
      <c r="Q42" s="6">
        <v>2622.7</v>
      </c>
    </row>
    <row r="43" spans="1:17" s="40" customFormat="1">
      <c r="A43" s="6" t="s">
        <v>5</v>
      </c>
      <c r="B43" s="6">
        <v>16.3</v>
      </c>
      <c r="C43" s="6">
        <v>7.89</v>
      </c>
      <c r="D43" s="6">
        <v>7.13</v>
      </c>
      <c r="E43" s="6">
        <v>9.44</v>
      </c>
      <c r="F43" s="6">
        <v>17.7</v>
      </c>
      <c r="G43" s="6">
        <v>21.4</v>
      </c>
      <c r="H43" s="6">
        <v>22</v>
      </c>
      <c r="I43" s="6">
        <v>19</v>
      </c>
      <c r="J43" s="6">
        <v>110</v>
      </c>
      <c r="K43" s="6">
        <v>19.100000000000001</v>
      </c>
      <c r="L43" s="6">
        <v>7.93</v>
      </c>
      <c r="M43" s="6">
        <v>11.86</v>
      </c>
      <c r="N43" s="6">
        <v>8.5500000000000007</v>
      </c>
      <c r="O43" s="6">
        <v>5.5510000000000002</v>
      </c>
      <c r="P43" s="6">
        <v>4.4359999999999999</v>
      </c>
      <c r="Q43" s="6">
        <v>2.57</v>
      </c>
    </row>
    <row r="44" spans="1:17" s="40" customFormat="1">
      <c r="A44" s="6" t="s">
        <v>6</v>
      </c>
      <c r="B44" s="6">
        <v>4.53</v>
      </c>
      <c r="C44" s="6">
        <v>1.9</v>
      </c>
      <c r="D44" s="6">
        <v>2.09</v>
      </c>
      <c r="E44" s="6">
        <v>2.4500000000000002</v>
      </c>
      <c r="F44" s="6">
        <v>2.82</v>
      </c>
      <c r="G44" s="6">
        <v>5.08</v>
      </c>
      <c r="H44" s="6">
        <v>4.8</v>
      </c>
      <c r="I44" s="6">
        <v>3.28</v>
      </c>
      <c r="J44" s="6">
        <v>2.8</v>
      </c>
      <c r="K44" s="6">
        <v>6.29</v>
      </c>
      <c r="L44" s="6">
        <v>1.1599999999999999</v>
      </c>
      <c r="M44" s="6">
        <v>2.46</v>
      </c>
      <c r="N44" s="6">
        <v>0.82</v>
      </c>
      <c r="O44" s="6">
        <v>0.77900000000000003</v>
      </c>
      <c r="P44" s="6">
        <v>0.44500000000000001</v>
      </c>
      <c r="Q44" s="6">
        <v>0.74399999999999999</v>
      </c>
    </row>
    <row r="45" spans="1:17" s="40" customFormat="1">
      <c r="A45" s="6" t="s">
        <v>62</v>
      </c>
      <c r="B45" s="6">
        <v>14.13</v>
      </c>
      <c r="C45" s="6">
        <v>10.07</v>
      </c>
      <c r="D45" s="6">
        <v>8.1999999999999993</v>
      </c>
      <c r="E45" s="6">
        <v>9.09</v>
      </c>
      <c r="F45" s="6">
        <v>8.36</v>
      </c>
      <c r="G45" s="6">
        <v>13.39</v>
      </c>
      <c r="H45" s="6">
        <v>8.4700000000000006</v>
      </c>
      <c r="I45" s="6">
        <v>23.08</v>
      </c>
      <c r="J45" s="6">
        <v>20.85</v>
      </c>
      <c r="K45" s="6">
        <v>36.56</v>
      </c>
      <c r="L45" s="6">
        <v>14.79</v>
      </c>
      <c r="M45" s="6">
        <v>10.89</v>
      </c>
      <c r="N45" s="6">
        <v>10.51</v>
      </c>
      <c r="O45" s="6">
        <v>12.31</v>
      </c>
      <c r="P45" s="6">
        <v>12.79</v>
      </c>
      <c r="Q45" s="6">
        <v>7.1619999999999999</v>
      </c>
    </row>
    <row r="46" spans="1:17" s="40" customFormat="1">
      <c r="A46" s="6" t="s">
        <v>63</v>
      </c>
      <c r="B46" s="6">
        <v>0.9</v>
      </c>
      <c r="C46" s="6">
        <v>0.79</v>
      </c>
      <c r="D46" s="6">
        <v>1.1399999999999999</v>
      </c>
      <c r="E46" s="6">
        <v>0.74</v>
      </c>
      <c r="F46" s="6">
        <v>0.89</v>
      </c>
      <c r="G46" s="6">
        <v>1.1299999999999999</v>
      </c>
      <c r="H46" s="6">
        <v>0.71</v>
      </c>
      <c r="I46" s="6">
        <v>1.68</v>
      </c>
      <c r="J46" s="6">
        <v>1.6</v>
      </c>
      <c r="K46" s="6">
        <v>3.29</v>
      </c>
      <c r="L46" s="6">
        <v>1.24</v>
      </c>
      <c r="M46" s="6">
        <v>0.89</v>
      </c>
      <c r="N46" s="6">
        <v>0.86</v>
      </c>
      <c r="O46" s="6">
        <v>0.74</v>
      </c>
      <c r="P46" s="6">
        <v>0.83099999999999996</v>
      </c>
      <c r="Q46" s="6">
        <v>0.39600000000000002</v>
      </c>
    </row>
    <row r="47" spans="1:17" s="40" customFormat="1">
      <c r="A47" s="6" t="s">
        <v>104</v>
      </c>
      <c r="B47" s="6">
        <v>36768.892134190894</v>
      </c>
      <c r="C47" s="6">
        <v>19916.00383954815</v>
      </c>
      <c r="D47" s="6">
        <v>30423.515658464115</v>
      </c>
      <c r="E47" s="6">
        <v>34602.774169737386</v>
      </c>
      <c r="F47" s="6">
        <v>40025.19121067589</v>
      </c>
      <c r="G47" s="6">
        <v>41796.662231992799</v>
      </c>
      <c r="H47" s="6">
        <v>42539.890830646786</v>
      </c>
      <c r="I47" s="6">
        <v>38701.664576994583</v>
      </c>
      <c r="J47" s="6">
        <v>40886.724624809904</v>
      </c>
      <c r="K47" s="6">
        <v>37092.885794959424</v>
      </c>
      <c r="L47" s="6">
        <v>22168.410090000001</v>
      </c>
      <c r="M47" s="6">
        <v>31986.763448030979</v>
      </c>
      <c r="N47" s="6">
        <v>27055.313625506158</v>
      </c>
      <c r="O47" s="6">
        <v>26608.403693280008</v>
      </c>
      <c r="P47" s="6">
        <v>24522.507315715153</v>
      </c>
      <c r="Q47" s="6">
        <v>32427.680467091301</v>
      </c>
    </row>
    <row r="48" spans="1:17" s="40" customFormat="1">
      <c r="A48" s="6" t="s">
        <v>78</v>
      </c>
      <c r="B48" s="6">
        <v>11.54</v>
      </c>
      <c r="C48" s="6">
        <v>39.340000000000003</v>
      </c>
      <c r="D48" s="6">
        <v>41.4</v>
      </c>
      <c r="E48" s="6">
        <v>48.8</v>
      </c>
      <c r="F48" s="6">
        <v>27.71</v>
      </c>
      <c r="G48" s="6">
        <v>31.93</v>
      </c>
      <c r="H48" s="6">
        <v>22.59</v>
      </c>
      <c r="I48" s="6">
        <v>23.64</v>
      </c>
      <c r="J48" s="6">
        <v>32.65</v>
      </c>
      <c r="K48" s="6">
        <v>27.46</v>
      </c>
      <c r="L48" s="6">
        <v>52.79</v>
      </c>
      <c r="M48" s="6">
        <v>42.55</v>
      </c>
      <c r="N48" s="6">
        <v>81.45</v>
      </c>
      <c r="O48" s="6">
        <v>46.57</v>
      </c>
      <c r="P48" s="6">
        <v>52.85</v>
      </c>
      <c r="Q48" s="6">
        <v>43.14</v>
      </c>
    </row>
    <row r="49" spans="1:17" s="40" customFormat="1">
      <c r="A49" s="6" t="s">
        <v>79</v>
      </c>
      <c r="B49" s="6">
        <v>20.55</v>
      </c>
      <c r="C49" s="6">
        <v>75.849999999999994</v>
      </c>
      <c r="D49" s="6">
        <v>72.25</v>
      </c>
      <c r="E49" s="6">
        <v>84.99</v>
      </c>
      <c r="F49" s="6">
        <v>47.26</v>
      </c>
      <c r="G49" s="6">
        <v>45.72</v>
      </c>
      <c r="H49" s="6">
        <v>39.729999999999997</v>
      </c>
      <c r="I49" s="6">
        <v>47.05</v>
      </c>
      <c r="J49" s="6">
        <v>59.97</v>
      </c>
      <c r="K49" s="6">
        <v>55.79</v>
      </c>
      <c r="L49" s="6">
        <v>100.09</v>
      </c>
      <c r="M49" s="6">
        <v>68.75</v>
      </c>
      <c r="N49" s="6">
        <v>135.82</v>
      </c>
      <c r="O49" s="6">
        <v>92.21</v>
      </c>
      <c r="P49" s="6">
        <v>104.2</v>
      </c>
      <c r="Q49" s="6">
        <v>79.12</v>
      </c>
    </row>
    <row r="50" spans="1:17" s="40" customFormat="1">
      <c r="A50" s="6" t="s">
        <v>4</v>
      </c>
      <c r="B50" s="6">
        <v>30.6</v>
      </c>
      <c r="C50" s="6">
        <v>11.5</v>
      </c>
      <c r="D50" s="6">
        <v>19.100000000000001</v>
      </c>
      <c r="E50" s="6">
        <v>17.2</v>
      </c>
      <c r="F50" s="6">
        <v>21.3</v>
      </c>
      <c r="G50" s="6">
        <v>28.5</v>
      </c>
      <c r="H50" s="6">
        <v>33.9</v>
      </c>
      <c r="I50" s="6">
        <v>17</v>
      </c>
      <c r="J50" s="6">
        <v>20.8</v>
      </c>
      <c r="K50" s="6">
        <v>21.5</v>
      </c>
      <c r="L50" s="6">
        <v>17.489999999999998</v>
      </c>
      <c r="M50" s="6">
        <v>22.3</v>
      </c>
      <c r="N50" s="6">
        <v>15.76</v>
      </c>
      <c r="O50" s="6"/>
      <c r="P50" s="6"/>
      <c r="Q50" s="6"/>
    </row>
    <row r="51" spans="1:17" s="40" customFormat="1">
      <c r="A51" s="6" t="s">
        <v>80</v>
      </c>
      <c r="B51" s="6">
        <v>2.34</v>
      </c>
      <c r="C51" s="6">
        <v>7.99</v>
      </c>
      <c r="D51" s="6">
        <v>7.81</v>
      </c>
      <c r="E51" s="6">
        <v>8.8699999999999992</v>
      </c>
      <c r="F51" s="6">
        <v>5.0199999999999996</v>
      </c>
      <c r="G51" s="6">
        <v>5.2</v>
      </c>
      <c r="H51" s="6">
        <v>3.51</v>
      </c>
      <c r="I51" s="6">
        <v>5.5</v>
      </c>
      <c r="J51" s="6">
        <v>6.74</v>
      </c>
      <c r="K51" s="6">
        <v>6.97</v>
      </c>
      <c r="L51" s="6">
        <v>11.9</v>
      </c>
      <c r="M51" s="6">
        <v>7.15</v>
      </c>
      <c r="N51" s="6">
        <v>14.62</v>
      </c>
      <c r="O51" s="6">
        <v>11.33</v>
      </c>
      <c r="P51" s="6">
        <v>12.8</v>
      </c>
      <c r="Q51" s="6">
        <v>9.6769999999999996</v>
      </c>
    </row>
    <row r="52" spans="1:17" s="40" customFormat="1">
      <c r="A52" s="6" t="s">
        <v>61</v>
      </c>
      <c r="B52" s="6">
        <v>22.4</v>
      </c>
      <c r="C52" s="6">
        <v>444</v>
      </c>
      <c r="D52" s="6">
        <v>645</v>
      </c>
      <c r="E52" s="6">
        <v>528</v>
      </c>
      <c r="F52" s="6">
        <v>185</v>
      </c>
      <c r="G52" s="6">
        <v>115</v>
      </c>
      <c r="H52" s="6">
        <v>82.8</v>
      </c>
      <c r="I52" s="6">
        <v>30.7</v>
      </c>
      <c r="J52" s="6">
        <v>49.2</v>
      </c>
      <c r="K52" s="6">
        <v>50.8</v>
      </c>
      <c r="L52" s="6">
        <v>708.7</v>
      </c>
      <c r="M52" s="6">
        <v>736.7</v>
      </c>
      <c r="N52" s="6">
        <v>746.8</v>
      </c>
      <c r="O52" s="6">
        <v>986</v>
      </c>
      <c r="P52" s="6">
        <v>942</v>
      </c>
      <c r="Q52" s="6">
        <v>1898.1</v>
      </c>
    </row>
    <row r="53" spans="1:17" s="40" customFormat="1">
      <c r="A53" s="6" t="s">
        <v>105</v>
      </c>
      <c r="B53" s="6">
        <v>43.828085978319884</v>
      </c>
      <c r="C53" s="6">
        <v>883.47527708936536</v>
      </c>
      <c r="D53" s="6">
        <v>1013.3072719244076</v>
      </c>
      <c r="E53" s="6">
        <v>704.6791134052288</v>
      </c>
      <c r="F53" s="6">
        <v>263.54798625635129</v>
      </c>
      <c r="G53" s="6">
        <v>175.41810572093729</v>
      </c>
      <c r="H53" s="6">
        <v>131.54004906855877</v>
      </c>
      <c r="I53" s="6">
        <v>43.845216000294243</v>
      </c>
      <c r="J53" s="6">
        <v>87.725688776221858</v>
      </c>
      <c r="K53" s="6">
        <v>87.633701697729393</v>
      </c>
      <c r="L53" s="6">
        <v>1358.0793799999999</v>
      </c>
      <c r="M53" s="6">
        <v>748.28391007813013</v>
      </c>
      <c r="N53" s="6">
        <v>1649.5829667001583</v>
      </c>
      <c r="O53" s="6">
        <v>1456.0760161124203</v>
      </c>
      <c r="P53" s="6">
        <v>2550.3120106527535</v>
      </c>
      <c r="Q53" s="6">
        <v>752.68736652948314</v>
      </c>
    </row>
    <row r="54" spans="1:17" s="40" customFormat="1">
      <c r="A54" s="6" t="s">
        <v>81</v>
      </c>
      <c r="B54" s="6">
        <v>5.92</v>
      </c>
      <c r="C54" s="6">
        <v>24.47</v>
      </c>
      <c r="D54" s="6">
        <v>25.83</v>
      </c>
      <c r="E54" s="6">
        <v>24.33</v>
      </c>
      <c r="F54" s="6">
        <v>12.85</v>
      </c>
      <c r="G54" s="6">
        <v>13.03</v>
      </c>
      <c r="H54" s="6">
        <v>9.6999999999999993</v>
      </c>
      <c r="I54" s="6">
        <v>18.39</v>
      </c>
      <c r="J54" s="6">
        <v>20.420000000000002</v>
      </c>
      <c r="K54" s="6">
        <v>21.82</v>
      </c>
      <c r="L54" s="6">
        <v>44.44</v>
      </c>
      <c r="M54" s="6">
        <v>26.14</v>
      </c>
      <c r="N54" s="6">
        <v>53.22</v>
      </c>
      <c r="O54" s="6">
        <v>43.22</v>
      </c>
      <c r="P54" s="6">
        <v>46.9</v>
      </c>
      <c r="Q54" s="6">
        <v>36.46</v>
      </c>
    </row>
    <row r="55" spans="1:17" s="40" customFormat="1">
      <c r="A55" s="6" t="s">
        <v>65</v>
      </c>
      <c r="B55" s="6">
        <v>47.1</v>
      </c>
      <c r="C55" s="6">
        <v>152</v>
      </c>
      <c r="D55" s="6">
        <v>190</v>
      </c>
      <c r="E55" s="6">
        <v>140</v>
      </c>
      <c r="F55" s="6">
        <v>88.9</v>
      </c>
      <c r="G55" s="6">
        <v>84.7</v>
      </c>
      <c r="H55" s="6">
        <v>75.400000000000006</v>
      </c>
      <c r="I55" s="6">
        <v>111</v>
      </c>
      <c r="J55" s="6">
        <v>331</v>
      </c>
      <c r="K55" s="6">
        <v>127</v>
      </c>
      <c r="L55" s="6">
        <v>202.6</v>
      </c>
      <c r="M55" s="6">
        <v>181.9</v>
      </c>
      <c r="N55" s="6">
        <v>315.39999999999998</v>
      </c>
      <c r="O55" s="6">
        <v>268.10000000000002</v>
      </c>
      <c r="P55" s="6">
        <v>392.3</v>
      </c>
      <c r="Q55" s="6">
        <v>521.4</v>
      </c>
    </row>
    <row r="56" spans="1:17" s="40" customFormat="1">
      <c r="A56" s="6" t="s">
        <v>64</v>
      </c>
      <c r="B56" s="6">
        <v>2.61</v>
      </c>
      <c r="C56" s="6">
        <v>3.52</v>
      </c>
      <c r="D56" s="6">
        <v>4.26</v>
      </c>
      <c r="E56" s="6">
        <v>3.75</v>
      </c>
      <c r="F56" s="6">
        <v>2.41</v>
      </c>
      <c r="G56" s="6">
        <v>2.94</v>
      </c>
      <c r="H56" s="6">
        <v>2.48</v>
      </c>
      <c r="I56" s="6">
        <v>4.1500000000000004</v>
      </c>
      <c r="J56" s="6">
        <v>8.74</v>
      </c>
      <c r="K56" s="6">
        <v>4.26</v>
      </c>
      <c r="L56" s="6">
        <v>5.0999999999999996</v>
      </c>
      <c r="M56" s="6">
        <v>4.71</v>
      </c>
      <c r="N56" s="6">
        <v>7.6</v>
      </c>
      <c r="O56" s="6">
        <v>6.4710000000000001</v>
      </c>
      <c r="P56" s="6">
        <v>7.8109999999999999</v>
      </c>
      <c r="Q56" s="6">
        <v>10.24</v>
      </c>
    </row>
    <row r="57" spans="1:17" s="40" customFormat="1">
      <c r="A57" s="6" t="s">
        <v>82</v>
      </c>
      <c r="B57" s="6">
        <v>1.01</v>
      </c>
      <c r="C57" s="6">
        <v>4.5</v>
      </c>
      <c r="D57" s="6">
        <v>4.75</v>
      </c>
      <c r="E57" s="6">
        <v>4.09</v>
      </c>
      <c r="F57" s="6">
        <v>2.1800000000000002</v>
      </c>
      <c r="G57" s="6">
        <v>2.02</v>
      </c>
      <c r="H57" s="6">
        <v>1.49</v>
      </c>
      <c r="I57" s="6">
        <v>4.66</v>
      </c>
      <c r="J57" s="6">
        <v>4.72</v>
      </c>
      <c r="K57" s="6">
        <v>5.32</v>
      </c>
      <c r="L57" s="6">
        <v>7.13</v>
      </c>
      <c r="M57" s="6">
        <v>4.3600000000000003</v>
      </c>
      <c r="N57" s="6">
        <v>8.57</v>
      </c>
      <c r="O57" s="6">
        <v>7.6970000000000001</v>
      </c>
      <c r="P57" s="6">
        <v>7.4829999999999997</v>
      </c>
      <c r="Q57" s="6">
        <v>5.69</v>
      </c>
    </row>
    <row r="58" spans="1:17" s="40" customFormat="1">
      <c r="A58" s="6" t="s">
        <v>83</v>
      </c>
      <c r="B58" s="6">
        <v>0.16</v>
      </c>
      <c r="C58" s="6">
        <v>1.24</v>
      </c>
      <c r="D58" s="6">
        <v>1.58</v>
      </c>
      <c r="E58" s="6">
        <v>1.25</v>
      </c>
      <c r="F58" s="6">
        <v>0.53</v>
      </c>
      <c r="G58" s="6">
        <v>0.42</v>
      </c>
      <c r="H58" s="6">
        <v>0.31</v>
      </c>
      <c r="I58" s="6">
        <v>0.26</v>
      </c>
      <c r="J58" s="6">
        <v>0.36</v>
      </c>
      <c r="K58" s="6">
        <v>0.41</v>
      </c>
      <c r="L58" s="6">
        <v>1.68</v>
      </c>
      <c r="M58" s="6">
        <v>1</v>
      </c>
      <c r="N58" s="6">
        <v>2.11</v>
      </c>
      <c r="O58" s="6">
        <v>1.643</v>
      </c>
      <c r="P58" s="6">
        <v>2.0089999999999999</v>
      </c>
      <c r="Q58" s="6">
        <v>1.6679999999999999</v>
      </c>
    </row>
    <row r="59" spans="1:17" s="40" customFormat="1">
      <c r="A59" s="6" t="s">
        <v>106</v>
      </c>
      <c r="B59" s="6">
        <v>421.47602832117019</v>
      </c>
      <c r="C59" s="6">
        <v>3701.8308821747787</v>
      </c>
      <c r="D59" s="6">
        <v>3994.6579028193705</v>
      </c>
      <c r="E59" s="6">
        <v>2722.7405811445915</v>
      </c>
      <c r="F59" s="6">
        <v>1086.183724169631</v>
      </c>
      <c r="G59" s="6">
        <v>1024.2021447117913</v>
      </c>
      <c r="H59" s="6">
        <v>722.83691687057967</v>
      </c>
      <c r="I59" s="6">
        <v>722.81273218908962</v>
      </c>
      <c r="J59" s="6">
        <v>662.84473378838015</v>
      </c>
      <c r="K59" s="6">
        <v>902.93139614642268</v>
      </c>
      <c r="L59" s="6">
        <v>4814.77261</v>
      </c>
      <c r="M59" s="6">
        <v>2902.5590036769267</v>
      </c>
      <c r="N59" s="6">
        <v>5696.1015327189207</v>
      </c>
      <c r="O59" s="6">
        <v>5031.1878726061768</v>
      </c>
      <c r="P59" s="6">
        <v>6879.8143040611403</v>
      </c>
      <c r="Q59" s="6">
        <v>2797.9881507728824</v>
      </c>
    </row>
    <row r="60" spans="1:17" s="40" customFormat="1">
      <c r="A60" s="6" t="s">
        <v>84</v>
      </c>
      <c r="B60" s="6">
        <v>0.8</v>
      </c>
      <c r="C60" s="6">
        <v>3.43</v>
      </c>
      <c r="D60" s="6">
        <v>3.68</v>
      </c>
      <c r="E60" s="6">
        <v>3.11</v>
      </c>
      <c r="F60" s="6">
        <v>1.47</v>
      </c>
      <c r="G60" s="6">
        <v>1.34</v>
      </c>
      <c r="H60" s="6">
        <v>1.1100000000000001</v>
      </c>
      <c r="I60" s="6">
        <v>4.42</v>
      </c>
      <c r="J60" s="6">
        <v>4.3</v>
      </c>
      <c r="K60" s="6">
        <v>4.88</v>
      </c>
      <c r="L60" s="6">
        <v>5.15</v>
      </c>
      <c r="M60" s="6">
        <v>3.19</v>
      </c>
      <c r="N60" s="6">
        <v>5.96</v>
      </c>
      <c r="O60" s="6">
        <v>5.6289999999999996</v>
      </c>
      <c r="P60" s="6">
        <v>5.2080000000000002</v>
      </c>
      <c r="Q60" s="6">
        <v>3.9409999999999998</v>
      </c>
    </row>
    <row r="61" spans="1:17" s="40" customFormat="1">
      <c r="A61" s="6" t="s">
        <v>85</v>
      </c>
      <c r="B61" s="6">
        <v>0.12</v>
      </c>
      <c r="C61" s="6">
        <v>0.48</v>
      </c>
      <c r="D61" s="6">
        <v>0.51</v>
      </c>
      <c r="E61" s="6">
        <v>0.44</v>
      </c>
      <c r="F61" s="6">
        <v>0.21</v>
      </c>
      <c r="G61" s="6">
        <v>0.19</v>
      </c>
      <c r="H61" s="6">
        <v>0.16</v>
      </c>
      <c r="I61" s="6">
        <v>0.78</v>
      </c>
      <c r="J61" s="6">
        <v>0.74</v>
      </c>
      <c r="K61" s="6">
        <v>0.88</v>
      </c>
      <c r="L61" s="6">
        <v>0.74</v>
      </c>
      <c r="M61" s="6">
        <v>0.42</v>
      </c>
      <c r="N61" s="6">
        <v>0.8</v>
      </c>
      <c r="O61" s="6">
        <v>0.85099999999999998</v>
      </c>
      <c r="P61" s="6">
        <v>0.77900000000000003</v>
      </c>
      <c r="Q61" s="6">
        <v>0.51</v>
      </c>
    </row>
    <row r="62" spans="1:17" s="40" customFormat="1">
      <c r="A62" s="6" t="s">
        <v>86</v>
      </c>
      <c r="B62" s="6">
        <v>0.77</v>
      </c>
      <c r="C62" s="6">
        <v>2.67</v>
      </c>
      <c r="D62" s="6">
        <v>2.69</v>
      </c>
      <c r="E62" s="6">
        <v>2.2400000000000002</v>
      </c>
      <c r="F62" s="6">
        <v>1.1499999999999999</v>
      </c>
      <c r="G62" s="6">
        <v>1.1100000000000001</v>
      </c>
      <c r="H62" s="6">
        <v>0.94</v>
      </c>
      <c r="I62" s="6">
        <v>4.6100000000000003</v>
      </c>
      <c r="J62" s="6">
        <v>4.01</v>
      </c>
      <c r="K62" s="6">
        <v>5.15</v>
      </c>
      <c r="L62" s="6">
        <v>4.0199999999999996</v>
      </c>
      <c r="M62" s="6">
        <v>2.09</v>
      </c>
      <c r="N62" s="6">
        <v>4.29</v>
      </c>
      <c r="O62" s="6">
        <v>4.5540000000000003</v>
      </c>
      <c r="P62" s="6">
        <v>3.8959999999999999</v>
      </c>
      <c r="Q62" s="6">
        <v>2.4430000000000001</v>
      </c>
    </row>
    <row r="63" spans="1:17" s="40" customFormat="1">
      <c r="A63" s="6" t="s">
        <v>76</v>
      </c>
      <c r="B63" s="6">
        <v>6.07</v>
      </c>
      <c r="C63" s="6">
        <v>14.97</v>
      </c>
      <c r="D63" s="6">
        <v>13.77</v>
      </c>
      <c r="E63" s="6">
        <v>11.36</v>
      </c>
      <c r="F63" s="6">
        <v>6.47</v>
      </c>
      <c r="G63" s="6">
        <v>6.53</v>
      </c>
      <c r="H63" s="6">
        <v>6.33</v>
      </c>
      <c r="I63" s="6">
        <v>20.61</v>
      </c>
      <c r="J63" s="6">
        <v>19.02</v>
      </c>
      <c r="K63" s="6">
        <v>25.83</v>
      </c>
      <c r="L63" s="6">
        <v>23.63</v>
      </c>
      <c r="M63" s="6">
        <v>13.86</v>
      </c>
      <c r="N63" s="6">
        <v>22.61</v>
      </c>
      <c r="O63" s="6">
        <v>25.56</v>
      </c>
      <c r="P63" s="6">
        <v>22.6</v>
      </c>
      <c r="Q63" s="6">
        <v>14.62</v>
      </c>
    </row>
    <row r="64" spans="1:17" s="40" customFormat="1">
      <c r="A64" s="6" t="s">
        <v>87</v>
      </c>
      <c r="B64" s="6">
        <v>0.18</v>
      </c>
      <c r="C64" s="6">
        <v>0.55000000000000004</v>
      </c>
      <c r="D64" s="6">
        <v>0.56000000000000005</v>
      </c>
      <c r="E64" s="6">
        <v>0.46</v>
      </c>
      <c r="F64" s="6">
        <v>0.25</v>
      </c>
      <c r="G64" s="6">
        <v>0.24</v>
      </c>
      <c r="H64" s="6">
        <v>0.21</v>
      </c>
      <c r="I64" s="6">
        <v>0.79</v>
      </c>
      <c r="J64" s="6">
        <v>0.73</v>
      </c>
      <c r="K64" s="6">
        <v>0.95</v>
      </c>
      <c r="L64" s="6">
        <v>0.79</v>
      </c>
      <c r="M64" s="6">
        <v>0.4</v>
      </c>
      <c r="N64" s="6">
        <v>0.79</v>
      </c>
      <c r="O64" s="6">
        <v>0.82899999999999996</v>
      </c>
      <c r="P64" s="6">
        <v>0.70199999999999996</v>
      </c>
      <c r="Q64" s="6">
        <v>0.45</v>
      </c>
    </row>
    <row r="65" spans="1:17" s="40" customFormat="1">
      <c r="A65" s="6" t="s">
        <v>88</v>
      </c>
      <c r="B65" s="6">
        <v>0.61</v>
      </c>
      <c r="C65" s="6">
        <v>1.6</v>
      </c>
      <c r="D65" s="6">
        <v>1.52</v>
      </c>
      <c r="E65" s="6">
        <v>1.18</v>
      </c>
      <c r="F65" s="6">
        <v>0.73</v>
      </c>
      <c r="G65" s="6">
        <v>0.73</v>
      </c>
      <c r="H65" s="6">
        <v>0.67</v>
      </c>
      <c r="I65" s="6">
        <v>2.0099999999999998</v>
      </c>
      <c r="J65" s="6">
        <v>1.9</v>
      </c>
      <c r="K65" s="6">
        <v>2.69</v>
      </c>
      <c r="L65" s="6">
        <v>2.13</v>
      </c>
      <c r="M65" s="6">
        <v>1.06</v>
      </c>
      <c r="N65" s="6">
        <v>2.04</v>
      </c>
      <c r="O65" s="6">
        <v>2.2480000000000002</v>
      </c>
      <c r="P65" s="6">
        <v>2.105</v>
      </c>
      <c r="Q65" s="6">
        <v>1.2529999999999999</v>
      </c>
    </row>
    <row r="66" spans="1:17" s="40" customFormat="1">
      <c r="A66" s="6" t="s">
        <v>89</v>
      </c>
      <c r="B66" s="6">
        <v>0.11</v>
      </c>
      <c r="C66" s="6">
        <v>0.24</v>
      </c>
      <c r="D66" s="6">
        <v>0.23</v>
      </c>
      <c r="E66" s="6">
        <v>0.18</v>
      </c>
      <c r="F66" s="6">
        <v>0.12</v>
      </c>
      <c r="G66" s="6">
        <v>0.13</v>
      </c>
      <c r="H66" s="6">
        <v>0.12</v>
      </c>
      <c r="I66" s="6">
        <v>0.34</v>
      </c>
      <c r="J66" s="6">
        <v>0.28999999999999998</v>
      </c>
      <c r="K66" s="6">
        <v>0.45</v>
      </c>
      <c r="L66" s="6">
        <v>0.33</v>
      </c>
      <c r="M66" s="6">
        <v>0.17</v>
      </c>
      <c r="N66" s="6">
        <v>0.28999999999999998</v>
      </c>
      <c r="O66" s="6">
        <v>0.33300000000000002</v>
      </c>
      <c r="P66" s="6">
        <v>0.35199999999999998</v>
      </c>
      <c r="Q66" s="6">
        <v>0.17299999999999999</v>
      </c>
    </row>
    <row r="67" spans="1:17" s="40" customFormat="1">
      <c r="A67" s="6" t="s">
        <v>90</v>
      </c>
      <c r="B67" s="6">
        <v>0.84</v>
      </c>
      <c r="C67" s="6">
        <v>1.62</v>
      </c>
      <c r="D67" s="6">
        <v>1.43</v>
      </c>
      <c r="E67" s="6">
        <v>1.19</v>
      </c>
      <c r="F67" s="6">
        <v>0.83</v>
      </c>
      <c r="G67" s="6">
        <v>0.97</v>
      </c>
      <c r="H67" s="6">
        <v>0.95</v>
      </c>
      <c r="I67" s="6">
        <v>2.1</v>
      </c>
      <c r="J67" s="6">
        <v>1.94</v>
      </c>
      <c r="K67" s="6">
        <v>2.88</v>
      </c>
      <c r="L67" s="6">
        <v>2.16</v>
      </c>
      <c r="M67" s="6">
        <v>1.1299999999999999</v>
      </c>
      <c r="N67" s="6">
        <v>1.74</v>
      </c>
      <c r="O67" s="6">
        <v>1.9370000000000001</v>
      </c>
      <c r="P67" s="6">
        <v>2.3199999999999998</v>
      </c>
      <c r="Q67" s="6">
        <v>1.0960000000000001</v>
      </c>
    </row>
    <row r="68" spans="1:17" s="41" customFormat="1">
      <c r="A68" s="6" t="s">
        <v>91</v>
      </c>
      <c r="B68" s="6">
        <v>0.15</v>
      </c>
      <c r="C68" s="6">
        <v>0.27</v>
      </c>
      <c r="D68" s="6">
        <v>0.22</v>
      </c>
      <c r="E68" s="6">
        <v>0.19</v>
      </c>
      <c r="F68" s="6">
        <v>0.15</v>
      </c>
      <c r="G68" s="6">
        <v>0.17</v>
      </c>
      <c r="H68" s="6">
        <v>0.17</v>
      </c>
      <c r="I68" s="6">
        <v>0.31</v>
      </c>
      <c r="J68" s="6">
        <v>0.28000000000000003</v>
      </c>
      <c r="K68" s="6">
        <v>0.41</v>
      </c>
      <c r="L68" s="6">
        <v>0.31</v>
      </c>
      <c r="M68" s="6">
        <v>0.18</v>
      </c>
      <c r="N68" s="6">
        <v>0.28000000000000003</v>
      </c>
      <c r="O68" s="6">
        <v>0.29799999999999999</v>
      </c>
      <c r="P68" s="6">
        <v>0.34300000000000003</v>
      </c>
      <c r="Q68" s="6">
        <v>0.17399999999999999</v>
      </c>
    </row>
    <row r="69" spans="1:17" s="41" customFormat="1">
      <c r="A69" s="6" t="s">
        <v>77</v>
      </c>
      <c r="B69" s="6">
        <v>3.6902800658978578</v>
      </c>
      <c r="C69" s="6">
        <v>29.659318637274549</v>
      </c>
      <c r="D69" s="6">
        <v>46.84095860566449</v>
      </c>
      <c r="E69" s="6">
        <v>46.478873239436624</v>
      </c>
      <c r="F69" s="6">
        <v>28.593508500772799</v>
      </c>
      <c r="G69" s="6">
        <v>17.611026033690656</v>
      </c>
      <c r="H69" s="6">
        <v>13.080568720379146</v>
      </c>
      <c r="I69" s="6">
        <v>1.4895681707908783</v>
      </c>
      <c r="J69" s="6">
        <v>2.5867507886435335</v>
      </c>
      <c r="K69" s="6">
        <v>1.9667053813395277</v>
      </c>
      <c r="L69" s="6">
        <v>29.991540000000001</v>
      </c>
      <c r="M69" s="6">
        <v>53.152958152958156</v>
      </c>
      <c r="N69" s="6">
        <v>33.029632905793896</v>
      </c>
      <c r="O69" s="6">
        <v>38.575899843505482</v>
      </c>
      <c r="P69" s="6">
        <v>41.681415929203538</v>
      </c>
      <c r="Q69" s="6">
        <v>129.82900136798906</v>
      </c>
    </row>
    <row r="70" spans="1:17" s="41" customFormat="1">
      <c r="A70" s="12" t="s">
        <v>186</v>
      </c>
      <c r="B70" s="6">
        <f>B69*0.05</f>
        <v>0.1845140032948929</v>
      </c>
      <c r="C70" s="6">
        <f t="shared" ref="C70" si="31">C69*0.05</f>
        <v>1.4829659318637276</v>
      </c>
      <c r="D70" s="6">
        <f t="shared" ref="D70" si="32">D69*0.05</f>
        <v>2.3420479302832247</v>
      </c>
      <c r="E70" s="6">
        <f t="shared" ref="E70" si="33">E69*0.05</f>
        <v>2.3239436619718314</v>
      </c>
      <c r="F70" s="6">
        <f t="shared" ref="F70" si="34">F69*0.05</f>
        <v>1.4296754250386401</v>
      </c>
      <c r="G70" s="6">
        <f t="shared" ref="G70" si="35">G69*0.05</f>
        <v>0.88055130168453288</v>
      </c>
      <c r="H70" s="6">
        <f t="shared" ref="H70" si="36">H69*0.05</f>
        <v>0.65402843601895733</v>
      </c>
      <c r="I70" s="6">
        <f t="shared" ref="I70" si="37">I69*0.05</f>
        <v>7.4478408539543919E-2</v>
      </c>
      <c r="J70" s="6">
        <f t="shared" ref="J70" si="38">J69*0.05</f>
        <v>0.12933753943217668</v>
      </c>
      <c r="K70" s="6">
        <f t="shared" ref="K70" si="39">K69*0.05</f>
        <v>9.8335269066976386E-2</v>
      </c>
      <c r="L70" s="6">
        <f t="shared" ref="L70" si="40">L69*0.05</f>
        <v>1.4995770000000002</v>
      </c>
      <c r="M70" s="6">
        <f t="shared" ref="M70" si="41">M69*0.05</f>
        <v>2.6576479076479078</v>
      </c>
      <c r="N70" s="6">
        <f t="shared" ref="N70" si="42">N69*0.05</f>
        <v>1.651481645289695</v>
      </c>
      <c r="O70" s="6">
        <f t="shared" ref="O70" si="43">O69*0.05</f>
        <v>1.9287949921752743</v>
      </c>
      <c r="P70" s="6">
        <f t="shared" ref="P70" si="44">P69*0.05</f>
        <v>2.084070796460177</v>
      </c>
      <c r="Q70" s="6">
        <f t="shared" ref="Q70" si="45">Q69*0.05</f>
        <v>6.4914500683994536</v>
      </c>
    </row>
    <row r="71" spans="1:17" s="41" customFormat="1" ht="18.75">
      <c r="A71" s="6" t="s">
        <v>173</v>
      </c>
      <c r="B71" s="6">
        <v>0.54417418715628241</v>
      </c>
      <c r="C71" s="6">
        <v>0.96492154425139376</v>
      </c>
      <c r="D71" s="6">
        <v>1.1553405269437822</v>
      </c>
      <c r="E71" s="6">
        <v>1.0714990724861408</v>
      </c>
      <c r="F71" s="6">
        <v>0.90513339883803234</v>
      </c>
      <c r="G71" s="6">
        <v>0.78044956240412411</v>
      </c>
      <c r="H71" s="6">
        <v>0.7369375822565537</v>
      </c>
      <c r="I71" s="6">
        <v>0.17514304254551399</v>
      </c>
      <c r="J71" s="6">
        <v>0.2442985608710285</v>
      </c>
      <c r="K71" s="6">
        <v>0.24600377103046225</v>
      </c>
      <c r="L71" s="6">
        <v>0.84758999999999995</v>
      </c>
      <c r="M71" s="6">
        <v>0.81975683944581645</v>
      </c>
      <c r="N71" s="6">
        <v>0.90259422279331614</v>
      </c>
      <c r="O71" s="6">
        <v>0.76310593415010231</v>
      </c>
      <c r="P71" s="6">
        <v>0.98385299339058907</v>
      </c>
      <c r="Q71" s="6">
        <v>1.076862690935614</v>
      </c>
    </row>
    <row r="72" spans="1:17" s="41" customFormat="1">
      <c r="A72" s="12" t="s">
        <v>186</v>
      </c>
      <c r="B72" s="6">
        <f>B71*0.05</f>
        <v>2.7208709357814123E-2</v>
      </c>
      <c r="C72" s="6">
        <f t="shared" ref="C72" si="46">C71*0.05</f>
        <v>4.8246077212569689E-2</v>
      </c>
      <c r="D72" s="6">
        <f t="shared" ref="D72" si="47">D71*0.05</f>
        <v>5.776702634718911E-2</v>
      </c>
      <c r="E72" s="6">
        <f t="shared" ref="E72" si="48">E71*0.05</f>
        <v>5.3574953624307045E-2</v>
      </c>
      <c r="F72" s="6">
        <f t="shared" ref="F72" si="49">F71*0.05</f>
        <v>4.5256669941901619E-2</v>
      </c>
      <c r="G72" s="6">
        <f t="shared" ref="G72" si="50">G71*0.05</f>
        <v>3.9022478120206205E-2</v>
      </c>
      <c r="H72" s="6">
        <f t="shared" ref="H72" si="51">H71*0.05</f>
        <v>3.6846879112827684E-2</v>
      </c>
      <c r="I72" s="6">
        <f t="shared" ref="I72" si="52">I71*0.05</f>
        <v>8.7571521272756993E-3</v>
      </c>
      <c r="J72" s="6">
        <f t="shared" ref="J72" si="53">J71*0.05</f>
        <v>1.2214928043551426E-2</v>
      </c>
      <c r="K72" s="6">
        <f t="shared" ref="K72" si="54">K71*0.05</f>
        <v>1.2300188551523114E-2</v>
      </c>
      <c r="L72" s="6">
        <f t="shared" ref="L72" si="55">L71*0.05</f>
        <v>4.2379500000000001E-2</v>
      </c>
      <c r="M72" s="6">
        <f t="shared" ref="M72" si="56">M71*0.05</f>
        <v>4.0987841972290828E-2</v>
      </c>
      <c r="N72" s="6">
        <f t="shared" ref="N72" si="57">N71*0.05</f>
        <v>4.512971113966581E-2</v>
      </c>
      <c r="O72" s="6">
        <f t="shared" ref="O72" si="58">O71*0.05</f>
        <v>3.8155296707505115E-2</v>
      </c>
      <c r="P72" s="6">
        <f t="shared" ref="P72" si="59">P71*0.05</f>
        <v>4.9192649669529458E-2</v>
      </c>
      <c r="Q72" s="6">
        <f t="shared" ref="Q72" si="60">Q71*0.05</f>
        <v>5.3843134546780705E-2</v>
      </c>
    </row>
    <row r="73" spans="1:17" s="41" customFormat="1" ht="20.25">
      <c r="A73" s="5" t="s">
        <v>175</v>
      </c>
      <c r="B73" s="6">
        <v>9.8543299176210581</v>
      </c>
      <c r="C73" s="6">
        <v>17.418867531385118</v>
      </c>
      <c r="D73" s="6">
        <v>20.76657519695495</v>
      </c>
      <c r="E73" s="6">
        <v>29.415310427968659</v>
      </c>
      <c r="F73" s="6">
        <v>23.947435310863714</v>
      </c>
      <c r="G73" s="6">
        <v>23.611727347862026</v>
      </c>
      <c r="H73" s="6">
        <v>17.056628914057299</v>
      </c>
      <c r="I73" s="6">
        <v>8.0747438215792648</v>
      </c>
      <c r="J73" s="6">
        <v>12.072077950324068</v>
      </c>
      <c r="K73" s="6">
        <v>6.8392522269104568</v>
      </c>
      <c r="L73" s="6">
        <v>17.530670000000001</v>
      </c>
      <c r="M73" s="6">
        <v>27.009820395056202</v>
      </c>
      <c r="N73" s="6">
        <v>33.577040593627245</v>
      </c>
      <c r="O73" s="6">
        <v>17.245555678993792</v>
      </c>
      <c r="P73" s="6">
        <v>16.340208060526702</v>
      </c>
      <c r="Q73" s="6">
        <v>28.233853829806893</v>
      </c>
    </row>
    <row r="74" spans="1:17" s="41" customFormat="1">
      <c r="A74" s="12" t="s">
        <v>186</v>
      </c>
      <c r="B74" s="6">
        <f>B73*0.05</f>
        <v>0.49271649588105293</v>
      </c>
      <c r="C74" s="6">
        <f t="shared" ref="C74" si="61">C73*0.05</f>
        <v>0.87094337656925591</v>
      </c>
      <c r="D74" s="6">
        <f t="shared" ref="D74" si="62">D73*0.05</f>
        <v>1.0383287598477475</v>
      </c>
      <c r="E74" s="6">
        <f t="shared" ref="E74" si="63">E73*0.05</f>
        <v>1.470765521398433</v>
      </c>
      <c r="F74" s="6">
        <f t="shared" ref="F74" si="64">F73*0.05</f>
        <v>1.1973717655431857</v>
      </c>
      <c r="G74" s="6">
        <f t="shared" ref="G74" si="65">G73*0.05</f>
        <v>1.1805863673931014</v>
      </c>
      <c r="H74" s="6">
        <f t="shared" ref="H74" si="66">H73*0.05</f>
        <v>0.85283144570286495</v>
      </c>
      <c r="I74" s="6">
        <f t="shared" ref="I74" si="67">I73*0.05</f>
        <v>0.40373719107896328</v>
      </c>
      <c r="J74" s="6">
        <f t="shared" ref="J74" si="68">J73*0.05</f>
        <v>0.60360389751620347</v>
      </c>
      <c r="K74" s="6">
        <f t="shared" ref="K74" si="69">K73*0.05</f>
        <v>0.34196261134552286</v>
      </c>
      <c r="L74" s="6">
        <f t="shared" ref="L74" si="70">L73*0.05</f>
        <v>0.87653350000000008</v>
      </c>
      <c r="M74" s="6">
        <f t="shared" ref="M74" si="71">M73*0.05</f>
        <v>1.3504910197528102</v>
      </c>
      <c r="N74" s="6">
        <f t="shared" ref="N74" si="72">N73*0.05</f>
        <v>1.6788520296813623</v>
      </c>
      <c r="O74" s="6">
        <f t="shared" ref="O74" si="73">O73*0.05</f>
        <v>0.86227778394968968</v>
      </c>
      <c r="P74" s="6">
        <f t="shared" ref="P74" si="74">P73*0.05</f>
        <v>0.81701040302633521</v>
      </c>
      <c r="Q74" s="6">
        <f t="shared" ref="Q74" si="75">Q73*0.05</f>
        <v>1.4116926914903447</v>
      </c>
    </row>
    <row r="75" spans="1:17" s="41" customFormat="1" ht="18.75">
      <c r="A75" s="2" t="s">
        <v>174</v>
      </c>
      <c r="B75" s="6">
        <v>0.65920519059205196</v>
      </c>
      <c r="C75" s="6">
        <v>1.5701901414796793</v>
      </c>
      <c r="D75" s="6">
        <v>2.067507188675072</v>
      </c>
      <c r="E75" s="6">
        <v>2.0231527724420539</v>
      </c>
      <c r="F75" s="6">
        <v>1.2112895377128954</v>
      </c>
      <c r="G75" s="6">
        <v>0.97426649491913564</v>
      </c>
      <c r="H75" s="6">
        <v>0.80704164877629891</v>
      </c>
      <c r="I75" s="6">
        <v>1.7623106506553645</v>
      </c>
      <c r="J75" s="6">
        <v>1.8981578032672921</v>
      </c>
      <c r="K75" s="6">
        <v>1.4711530472968963</v>
      </c>
      <c r="L75" s="6">
        <v>2.0533700000000001</v>
      </c>
      <c r="M75" s="6">
        <v>2.190483914571506</v>
      </c>
      <c r="N75" s="6">
        <v>2.6309350017379214</v>
      </c>
      <c r="O75" s="6">
        <v>2.3347311353875795</v>
      </c>
      <c r="P75" s="6">
        <v>1.876716818114107</v>
      </c>
      <c r="Q75" s="6">
        <v>2.799491008753531</v>
      </c>
    </row>
    <row r="76" spans="1:17" s="41" customFormat="1">
      <c r="A76" s="12" t="s">
        <v>186</v>
      </c>
      <c r="B76" s="6">
        <f>B75*0.05</f>
        <v>3.2960259529602597E-2</v>
      </c>
      <c r="C76" s="6">
        <f t="shared" ref="C76:Q76" si="76">C75*0.05</f>
        <v>7.8509507073983964E-2</v>
      </c>
      <c r="D76" s="6">
        <f t="shared" si="76"/>
        <v>0.1033753594337536</v>
      </c>
      <c r="E76" s="6">
        <f t="shared" si="76"/>
        <v>0.1011576386221027</v>
      </c>
      <c r="F76" s="6">
        <f t="shared" si="76"/>
        <v>6.0564476885644772E-2</v>
      </c>
      <c r="G76" s="6">
        <f t="shared" si="76"/>
        <v>4.8713324745956785E-2</v>
      </c>
      <c r="H76" s="6">
        <f t="shared" si="76"/>
        <v>4.0352082438814947E-2</v>
      </c>
      <c r="I76" s="6">
        <f t="shared" si="76"/>
        <v>8.8115532532768229E-2</v>
      </c>
      <c r="J76" s="6">
        <f t="shared" si="76"/>
        <v>9.4907890163364608E-2</v>
      </c>
      <c r="K76" s="6">
        <f t="shared" si="76"/>
        <v>7.3557652364844822E-2</v>
      </c>
      <c r="L76" s="6">
        <f t="shared" si="76"/>
        <v>0.10266850000000001</v>
      </c>
      <c r="M76" s="6">
        <f t="shared" si="76"/>
        <v>0.1095241957285753</v>
      </c>
      <c r="N76" s="6">
        <f t="shared" si="76"/>
        <v>0.13154675008689606</v>
      </c>
      <c r="O76" s="6">
        <f t="shared" si="76"/>
        <v>0.11673655676937898</v>
      </c>
      <c r="P76" s="6">
        <f t="shared" si="76"/>
        <v>9.3835840905705348E-2</v>
      </c>
      <c r="Q76" s="6">
        <f t="shared" si="76"/>
        <v>0.13997455043767656</v>
      </c>
    </row>
    <row r="77" spans="1:17" s="5" customFormat="1"/>
    <row r="78" spans="1:17" s="5" customFormat="1" ht="18.75">
      <c r="A78" s="9" t="s">
        <v>225</v>
      </c>
    </row>
    <row r="79" spans="1:17" s="5" customFormat="1" ht="20.25">
      <c r="A79" s="5" t="s">
        <v>207</v>
      </c>
    </row>
    <row r="80" spans="1:17" s="5" customFormat="1" ht="20.25">
      <c r="A80" s="5" t="s">
        <v>208</v>
      </c>
    </row>
    <row r="81" spans="1:1" s="5" customFormat="1" ht="20.25">
      <c r="A81" s="5" t="s">
        <v>209</v>
      </c>
    </row>
    <row r="82" spans="1:1" s="5" customFormat="1" ht="18.75">
      <c r="A82" s="42" t="s">
        <v>269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B5E89-CB3E-4BC8-B080-195C47BB78C6}">
  <dimension ref="A1:H91"/>
  <sheetViews>
    <sheetView workbookViewId="0">
      <selection activeCell="F30" sqref="F30"/>
    </sheetView>
  </sheetViews>
  <sheetFormatPr defaultColWidth="8.7109375" defaultRowHeight="15.75"/>
  <cols>
    <col min="1" max="1" width="35.85546875" style="5" customWidth="1"/>
    <col min="2" max="2" width="27.140625" style="12" bestFit="1" customWidth="1"/>
    <col min="3" max="3" width="45.5703125" style="81" bestFit="1" customWidth="1"/>
    <col min="4" max="4" width="13.42578125" style="12" customWidth="1"/>
    <col min="5" max="5" width="9.5703125" style="12" bestFit="1" customWidth="1"/>
    <col min="6" max="6" width="8.7109375" style="5"/>
    <col min="7" max="7" width="9.28515625" style="5" bestFit="1" customWidth="1"/>
    <col min="8" max="16384" width="8.7109375" style="5"/>
  </cols>
  <sheetData>
    <row r="1" spans="1:8">
      <c r="A1" s="4" t="s">
        <v>313</v>
      </c>
      <c r="B1" s="80"/>
    </row>
    <row r="2" spans="1:8" s="4" customFormat="1">
      <c r="B2" s="80"/>
      <c r="C2" s="82"/>
      <c r="D2" s="80"/>
      <c r="E2" s="80"/>
    </row>
    <row r="3" spans="1:8" ht="18.75">
      <c r="A3" s="5" t="s">
        <v>315</v>
      </c>
      <c r="B3" s="12" t="s">
        <v>323</v>
      </c>
      <c r="C3" s="81" t="s">
        <v>320</v>
      </c>
      <c r="D3" s="12" t="s">
        <v>249</v>
      </c>
      <c r="E3" s="12" t="s">
        <v>195</v>
      </c>
    </row>
    <row r="4" spans="1:8">
      <c r="A4" s="5" t="s">
        <v>289</v>
      </c>
      <c r="B4" s="12" t="s">
        <v>324</v>
      </c>
      <c r="C4" s="81">
        <v>0</v>
      </c>
      <c r="D4" s="12">
        <v>-0.21249999999999999</v>
      </c>
      <c r="E4" s="12">
        <v>0.72721000000000002</v>
      </c>
    </row>
    <row r="5" spans="1:8">
      <c r="A5" s="5" t="s">
        <v>289</v>
      </c>
      <c r="B5" s="12" t="s">
        <v>324</v>
      </c>
      <c r="C5" s="81">
        <v>0.1</v>
      </c>
      <c r="D5" s="12">
        <v>-0.21249999999999999</v>
      </c>
      <c r="E5" s="12">
        <v>0.32933000000000001</v>
      </c>
      <c r="H5" s="11"/>
    </row>
    <row r="6" spans="1:8">
      <c r="A6" s="5" t="s">
        <v>289</v>
      </c>
      <c r="B6" s="12" t="s">
        <v>324</v>
      </c>
      <c r="C6" s="81">
        <v>0.2</v>
      </c>
      <c r="D6" s="12">
        <v>-0.21249999999999999</v>
      </c>
      <c r="E6" s="12">
        <v>0.26901000000000003</v>
      </c>
    </row>
    <row r="7" spans="1:8">
      <c r="A7" s="5" t="s">
        <v>289</v>
      </c>
      <c r="B7" s="12" t="s">
        <v>324</v>
      </c>
      <c r="C7" s="81">
        <v>0.3</v>
      </c>
      <c r="D7" s="12">
        <v>-0.21249999999999999</v>
      </c>
      <c r="E7" s="12">
        <v>0.24462</v>
      </c>
    </row>
    <row r="8" spans="1:8">
      <c r="A8" s="5" t="s">
        <v>289</v>
      </c>
      <c r="B8" s="12" t="s">
        <v>324</v>
      </c>
      <c r="C8" s="81">
        <v>0.4</v>
      </c>
      <c r="D8" s="12">
        <v>-0.21249999999999999</v>
      </c>
      <c r="E8" s="12">
        <v>0.23143</v>
      </c>
    </row>
    <row r="9" spans="1:8">
      <c r="A9" s="5" t="s">
        <v>289</v>
      </c>
      <c r="B9" s="12" t="s">
        <v>324</v>
      </c>
      <c r="C9" s="81">
        <v>0.5</v>
      </c>
      <c r="D9" s="12">
        <v>-0.21249999999999999</v>
      </c>
      <c r="E9" s="12">
        <v>0.22316</v>
      </c>
    </row>
    <row r="10" spans="1:8">
      <c r="A10" s="5" t="s">
        <v>289</v>
      </c>
      <c r="B10" s="12" t="s">
        <v>324</v>
      </c>
      <c r="C10" s="81">
        <v>0.6</v>
      </c>
      <c r="D10" s="12">
        <v>-0.21249999999999999</v>
      </c>
      <c r="E10" s="12">
        <v>0.21748999999999999</v>
      </c>
    </row>
    <row r="11" spans="1:8">
      <c r="A11" s="5" t="s">
        <v>289</v>
      </c>
      <c r="B11" s="12" t="s">
        <v>324</v>
      </c>
      <c r="C11" s="81">
        <v>0.7</v>
      </c>
      <c r="D11" s="12">
        <v>-0.21249999999999999</v>
      </c>
      <c r="E11" s="12">
        <v>0.21337</v>
      </c>
    </row>
    <row r="12" spans="1:8">
      <c r="A12" s="5" t="s">
        <v>289</v>
      </c>
      <c r="B12" s="12" t="s">
        <v>324</v>
      </c>
      <c r="C12" s="81">
        <v>0.8</v>
      </c>
      <c r="D12" s="12">
        <v>-0.21249999999999999</v>
      </c>
      <c r="E12" s="12">
        <v>0.21023</v>
      </c>
    </row>
    <row r="13" spans="1:8">
      <c r="A13" s="5" t="s">
        <v>289</v>
      </c>
      <c r="B13" s="12" t="s">
        <v>324</v>
      </c>
      <c r="C13" s="81">
        <v>0.9</v>
      </c>
      <c r="D13" s="12">
        <v>-0.21249999999999999</v>
      </c>
      <c r="E13" s="12">
        <v>0.20776</v>
      </c>
    </row>
    <row r="14" spans="1:8">
      <c r="A14" s="5" t="s">
        <v>289</v>
      </c>
      <c r="B14" s="12" t="s">
        <v>324</v>
      </c>
      <c r="C14" s="81">
        <v>1</v>
      </c>
      <c r="D14" s="12">
        <v>-0.21249999999999999</v>
      </c>
      <c r="E14" s="12">
        <v>0.20577000000000001</v>
      </c>
    </row>
    <row r="15" spans="1:8">
      <c r="A15" s="11" t="s">
        <v>290</v>
      </c>
      <c r="B15" s="12" t="s">
        <v>325</v>
      </c>
      <c r="C15" s="81">
        <v>0</v>
      </c>
      <c r="D15" s="12">
        <v>-15.965490000000001</v>
      </c>
      <c r="E15" s="12">
        <v>0.64873999999999998</v>
      </c>
    </row>
    <row r="16" spans="1:8">
      <c r="A16" s="11" t="s">
        <v>290</v>
      </c>
      <c r="B16" s="12" t="s">
        <v>325</v>
      </c>
      <c r="C16" s="81">
        <v>0.1</v>
      </c>
      <c r="D16" s="12">
        <v>-15.965490000000001</v>
      </c>
      <c r="E16" s="12">
        <v>0.29379</v>
      </c>
    </row>
    <row r="17" spans="1:5">
      <c r="A17" s="11" t="s">
        <v>290</v>
      </c>
      <c r="B17" s="12" t="s">
        <v>325</v>
      </c>
      <c r="C17" s="81">
        <v>0.2</v>
      </c>
      <c r="D17" s="12">
        <v>-15.965490000000001</v>
      </c>
      <c r="E17" s="12">
        <v>0.23998</v>
      </c>
    </row>
    <row r="18" spans="1:5">
      <c r="A18" s="11" t="s">
        <v>290</v>
      </c>
      <c r="B18" s="12" t="s">
        <v>325</v>
      </c>
      <c r="C18" s="81">
        <v>0.3</v>
      </c>
      <c r="D18" s="12">
        <v>-15.965490000000001</v>
      </c>
      <c r="E18" s="12">
        <v>0.21822</v>
      </c>
    </row>
    <row r="19" spans="1:5">
      <c r="A19" s="11" t="s">
        <v>290</v>
      </c>
      <c r="B19" s="12" t="s">
        <v>325</v>
      </c>
      <c r="C19" s="81">
        <v>0.4</v>
      </c>
      <c r="D19" s="12">
        <v>-15.965490000000001</v>
      </c>
      <c r="E19" s="12">
        <v>0.20644999999999999</v>
      </c>
    </row>
    <row r="20" spans="1:5">
      <c r="A20" s="11" t="s">
        <v>290</v>
      </c>
      <c r="B20" s="12" t="s">
        <v>325</v>
      </c>
      <c r="C20" s="81">
        <v>0.5</v>
      </c>
      <c r="D20" s="12">
        <v>-15.965490000000001</v>
      </c>
      <c r="E20" s="12">
        <v>0.19908000000000001</v>
      </c>
    </row>
    <row r="21" spans="1:5">
      <c r="A21" s="11" t="s">
        <v>290</v>
      </c>
      <c r="B21" s="12" t="s">
        <v>325</v>
      </c>
      <c r="C21" s="81">
        <v>0.6</v>
      </c>
      <c r="D21" s="12">
        <v>-15.965490000000001</v>
      </c>
      <c r="E21" s="12">
        <v>0.19402</v>
      </c>
    </row>
    <row r="22" spans="1:5">
      <c r="A22" s="11" t="s">
        <v>290</v>
      </c>
      <c r="B22" s="12" t="s">
        <v>325</v>
      </c>
      <c r="C22" s="81">
        <v>0.7</v>
      </c>
      <c r="D22" s="12">
        <v>-15.965490000000001</v>
      </c>
      <c r="E22" s="12">
        <v>0.19034000000000001</v>
      </c>
    </row>
    <row r="23" spans="1:5">
      <c r="A23" s="11" t="s">
        <v>290</v>
      </c>
      <c r="B23" s="12" t="s">
        <v>325</v>
      </c>
      <c r="C23" s="81">
        <v>0.8</v>
      </c>
      <c r="D23" s="12">
        <v>-15.965490000000001</v>
      </c>
      <c r="E23" s="12">
        <v>0.18754000000000001</v>
      </c>
    </row>
    <row r="24" spans="1:5">
      <c r="A24" s="11" t="s">
        <v>290</v>
      </c>
      <c r="B24" s="12" t="s">
        <v>325</v>
      </c>
      <c r="C24" s="81">
        <v>0.9</v>
      </c>
      <c r="D24" s="12">
        <v>-15.965490000000001</v>
      </c>
      <c r="E24" s="12">
        <v>0.18534</v>
      </c>
    </row>
    <row r="25" spans="1:5">
      <c r="A25" s="11" t="s">
        <v>290</v>
      </c>
      <c r="B25" s="12" t="s">
        <v>325</v>
      </c>
      <c r="C25" s="81">
        <v>1</v>
      </c>
      <c r="D25" s="12">
        <v>-15.965490000000001</v>
      </c>
      <c r="E25" s="12">
        <v>0.18356</v>
      </c>
    </row>
    <row r="26" spans="1:5">
      <c r="A26" s="5" t="s">
        <v>291</v>
      </c>
      <c r="B26" s="12" t="s">
        <v>326</v>
      </c>
      <c r="C26" s="81">
        <v>0</v>
      </c>
      <c r="D26" s="12">
        <v>-21.129020000000001</v>
      </c>
      <c r="E26" s="12">
        <v>0.52275000000000005</v>
      </c>
    </row>
    <row r="27" spans="1:5">
      <c r="A27" s="5" t="s">
        <v>291</v>
      </c>
      <c r="B27" s="12" t="s">
        <v>326</v>
      </c>
      <c r="C27" s="81">
        <v>0.1</v>
      </c>
      <c r="D27" s="12">
        <v>-21.129020000000001</v>
      </c>
      <c r="E27" s="12">
        <v>0.23673</v>
      </c>
    </row>
    <row r="28" spans="1:5">
      <c r="A28" s="5" t="s">
        <v>291</v>
      </c>
      <c r="B28" s="12" t="s">
        <v>326</v>
      </c>
      <c r="C28" s="81">
        <v>0.2</v>
      </c>
      <c r="D28" s="12">
        <v>-21.129020000000001</v>
      </c>
      <c r="E28" s="12">
        <v>0.19336999999999999</v>
      </c>
    </row>
    <row r="29" spans="1:5">
      <c r="A29" s="5" t="s">
        <v>291</v>
      </c>
      <c r="B29" s="12" t="s">
        <v>326</v>
      </c>
      <c r="C29" s="81">
        <v>0.3</v>
      </c>
      <c r="D29" s="12">
        <v>-21.129020000000001</v>
      </c>
      <c r="E29" s="12">
        <v>0.17584</v>
      </c>
    </row>
    <row r="30" spans="1:5">
      <c r="A30" s="5" t="s">
        <v>291</v>
      </c>
      <c r="B30" s="12" t="s">
        <v>326</v>
      </c>
      <c r="C30" s="81">
        <v>0.4</v>
      </c>
      <c r="D30" s="12">
        <v>-21.129020000000001</v>
      </c>
      <c r="E30" s="12">
        <v>0.16636000000000001</v>
      </c>
    </row>
    <row r="31" spans="1:5">
      <c r="A31" s="5" t="s">
        <v>291</v>
      </c>
      <c r="B31" s="12" t="s">
        <v>326</v>
      </c>
      <c r="C31" s="81">
        <v>0.5</v>
      </c>
      <c r="D31" s="12">
        <v>-21.129020000000001</v>
      </c>
      <c r="E31" s="12">
        <v>0.16042000000000001</v>
      </c>
    </row>
    <row r="32" spans="1:5">
      <c r="A32" s="5" t="s">
        <v>291</v>
      </c>
      <c r="B32" s="12" t="s">
        <v>326</v>
      </c>
      <c r="C32" s="81">
        <v>0.6</v>
      </c>
      <c r="D32" s="12">
        <v>-21.129020000000001</v>
      </c>
      <c r="E32" s="12">
        <v>0.15634000000000001</v>
      </c>
    </row>
    <row r="33" spans="1:5">
      <c r="A33" s="5" t="s">
        <v>291</v>
      </c>
      <c r="B33" s="12" t="s">
        <v>326</v>
      </c>
      <c r="C33" s="81">
        <v>0.7</v>
      </c>
      <c r="D33" s="12">
        <v>-21.129020000000001</v>
      </c>
      <c r="E33" s="12">
        <v>0.15337999999999999</v>
      </c>
    </row>
    <row r="34" spans="1:5">
      <c r="A34" s="5" t="s">
        <v>291</v>
      </c>
      <c r="B34" s="12" t="s">
        <v>326</v>
      </c>
      <c r="C34" s="81">
        <v>0.8</v>
      </c>
      <c r="D34" s="12">
        <v>-21.129020000000001</v>
      </c>
      <c r="E34" s="12">
        <v>0.15112</v>
      </c>
    </row>
    <row r="35" spans="1:5">
      <c r="A35" s="5" t="s">
        <v>291</v>
      </c>
      <c r="B35" s="12" t="s">
        <v>326</v>
      </c>
      <c r="C35" s="81">
        <v>0.9</v>
      </c>
      <c r="D35" s="12">
        <v>-21.129020000000001</v>
      </c>
      <c r="E35" s="12">
        <v>0.14935000000000001</v>
      </c>
    </row>
    <row r="36" spans="1:5">
      <c r="A36" s="5" t="s">
        <v>291</v>
      </c>
      <c r="B36" s="12" t="s">
        <v>326</v>
      </c>
      <c r="C36" s="81">
        <v>1</v>
      </c>
      <c r="D36" s="12">
        <v>-21.129020000000001</v>
      </c>
      <c r="E36" s="12">
        <v>0.14791000000000001</v>
      </c>
    </row>
    <row r="37" spans="1:5">
      <c r="A37" s="5" t="s">
        <v>292</v>
      </c>
      <c r="B37" s="12" t="s">
        <v>327</v>
      </c>
      <c r="C37" s="81">
        <v>0</v>
      </c>
      <c r="D37" s="12">
        <v>-10.83489</v>
      </c>
      <c r="E37" s="12">
        <v>1.2103900000000001</v>
      </c>
    </row>
    <row r="38" spans="1:5">
      <c r="A38" s="5" t="s">
        <v>292</v>
      </c>
      <c r="B38" s="12" t="s">
        <v>327</v>
      </c>
      <c r="C38" s="81">
        <v>0.1</v>
      </c>
      <c r="D38" s="12">
        <v>-10.83489</v>
      </c>
      <c r="E38" s="12">
        <v>0.54813999999999996</v>
      </c>
    </row>
    <row r="39" spans="1:5">
      <c r="A39" s="5" t="s">
        <v>292</v>
      </c>
      <c r="B39" s="12" t="s">
        <v>327</v>
      </c>
      <c r="C39" s="81">
        <v>0.2</v>
      </c>
      <c r="D39" s="12">
        <v>-10.83489</v>
      </c>
      <c r="E39" s="12">
        <v>0.44774000000000003</v>
      </c>
    </row>
    <row r="40" spans="1:5">
      <c r="A40" s="5" t="s">
        <v>292</v>
      </c>
      <c r="B40" s="12" t="s">
        <v>327</v>
      </c>
      <c r="C40" s="81">
        <v>0.3</v>
      </c>
      <c r="D40" s="12">
        <v>-10.83489</v>
      </c>
      <c r="E40" s="12">
        <v>0.40715000000000001</v>
      </c>
    </row>
    <row r="41" spans="1:5">
      <c r="A41" s="5" t="s">
        <v>292</v>
      </c>
      <c r="B41" s="12" t="s">
        <v>327</v>
      </c>
      <c r="C41" s="81">
        <v>0.4</v>
      </c>
      <c r="D41" s="12">
        <v>-10.83489</v>
      </c>
      <c r="E41" s="12">
        <v>0.38519999999999999</v>
      </c>
    </row>
    <row r="42" spans="1:5">
      <c r="A42" s="5" t="s">
        <v>292</v>
      </c>
      <c r="B42" s="12" t="s">
        <v>327</v>
      </c>
      <c r="C42" s="81">
        <v>0.5</v>
      </c>
      <c r="D42" s="12">
        <v>-10.83489</v>
      </c>
      <c r="E42" s="12">
        <v>0.37142999999999998</v>
      </c>
    </row>
    <row r="43" spans="1:5">
      <c r="A43" s="5" t="s">
        <v>292</v>
      </c>
      <c r="B43" s="12" t="s">
        <v>327</v>
      </c>
      <c r="C43" s="81">
        <v>0.6</v>
      </c>
      <c r="D43" s="12">
        <v>-10.83489</v>
      </c>
      <c r="E43" s="12">
        <v>0.36199999999999999</v>
      </c>
    </row>
    <row r="44" spans="1:5">
      <c r="A44" s="5" t="s">
        <v>292</v>
      </c>
      <c r="B44" s="12" t="s">
        <v>327</v>
      </c>
      <c r="C44" s="81">
        <v>0.7</v>
      </c>
      <c r="D44" s="12">
        <v>-10.83489</v>
      </c>
      <c r="E44" s="12">
        <v>0.35513</v>
      </c>
    </row>
    <row r="45" spans="1:5">
      <c r="A45" s="5" t="s">
        <v>292</v>
      </c>
      <c r="B45" s="12" t="s">
        <v>327</v>
      </c>
      <c r="C45" s="81">
        <v>0.8</v>
      </c>
      <c r="D45" s="12">
        <v>-10.83489</v>
      </c>
      <c r="E45" s="12">
        <v>0.34991</v>
      </c>
    </row>
    <row r="46" spans="1:5">
      <c r="A46" s="5" t="s">
        <v>292</v>
      </c>
      <c r="B46" s="12" t="s">
        <v>327</v>
      </c>
      <c r="C46" s="81">
        <v>0.9</v>
      </c>
      <c r="D46" s="12">
        <v>-10.83489</v>
      </c>
      <c r="E46" s="12">
        <v>0.3458</v>
      </c>
    </row>
    <row r="47" spans="1:5">
      <c r="A47" s="5" t="s">
        <v>292</v>
      </c>
      <c r="B47" s="12" t="s">
        <v>327</v>
      </c>
      <c r="C47" s="81">
        <v>1</v>
      </c>
      <c r="D47" s="12">
        <v>-10.83489</v>
      </c>
      <c r="E47" s="12">
        <v>0.34249000000000002</v>
      </c>
    </row>
    <row r="48" spans="1:5">
      <c r="A48" s="5" t="s">
        <v>52</v>
      </c>
      <c r="B48" s="12" t="s">
        <v>324</v>
      </c>
      <c r="C48" s="81">
        <v>0</v>
      </c>
      <c r="D48" s="12">
        <v>-32.586379999999998</v>
      </c>
      <c r="E48" s="12">
        <v>7.6632600000000002</v>
      </c>
    </row>
    <row r="49" spans="1:5">
      <c r="A49" s="5" t="s">
        <v>52</v>
      </c>
      <c r="B49" s="12" t="s">
        <v>324</v>
      </c>
      <c r="C49" s="81">
        <v>0.1</v>
      </c>
      <c r="D49" s="12">
        <v>-32.586379999999998</v>
      </c>
      <c r="E49" s="12">
        <v>0.93872</v>
      </c>
    </row>
    <row r="50" spans="1:5">
      <c r="A50" s="5" t="s">
        <v>52</v>
      </c>
      <c r="B50" s="12" t="s">
        <v>324</v>
      </c>
      <c r="C50" s="81">
        <v>0.2</v>
      </c>
      <c r="D50" s="12">
        <v>-32.586379999999998</v>
      </c>
      <c r="E50" s="12">
        <v>0.55034000000000005</v>
      </c>
    </row>
    <row r="51" spans="1:5">
      <c r="A51" s="5" t="s">
        <v>52</v>
      </c>
      <c r="B51" s="12" t="s">
        <v>324</v>
      </c>
      <c r="C51" s="81">
        <v>0.3</v>
      </c>
      <c r="D51" s="12">
        <v>-32.586379999999998</v>
      </c>
      <c r="E51" s="12">
        <v>0.41071000000000002</v>
      </c>
    </row>
    <row r="52" spans="1:5">
      <c r="A52" s="5" t="s">
        <v>52</v>
      </c>
      <c r="B52" s="12" t="s">
        <v>324</v>
      </c>
      <c r="C52" s="81">
        <v>0.4</v>
      </c>
      <c r="D52" s="12">
        <v>-32.586379999999998</v>
      </c>
      <c r="E52" s="12">
        <v>0.33882000000000001</v>
      </c>
    </row>
    <row r="53" spans="1:5">
      <c r="A53" s="5" t="s">
        <v>52</v>
      </c>
      <c r="B53" s="12" t="s">
        <v>324</v>
      </c>
      <c r="C53" s="81">
        <v>0.5</v>
      </c>
      <c r="D53" s="12">
        <v>-32.586379999999998</v>
      </c>
      <c r="E53" s="12">
        <v>0.29499999999999998</v>
      </c>
    </row>
    <row r="54" spans="1:5">
      <c r="A54" s="5" t="s">
        <v>52</v>
      </c>
      <c r="B54" s="12" t="s">
        <v>324</v>
      </c>
      <c r="C54" s="81">
        <v>0.6</v>
      </c>
      <c r="D54" s="12">
        <v>-32.586379999999998</v>
      </c>
      <c r="E54" s="12">
        <v>0.26550000000000001</v>
      </c>
    </row>
    <row r="55" spans="1:5">
      <c r="A55" s="5" t="s">
        <v>52</v>
      </c>
      <c r="B55" s="12" t="s">
        <v>324</v>
      </c>
      <c r="C55" s="81">
        <v>0.7</v>
      </c>
      <c r="D55" s="12">
        <v>-32.586379999999998</v>
      </c>
      <c r="E55" s="12">
        <v>0.24426999999999999</v>
      </c>
    </row>
    <row r="56" spans="1:5">
      <c r="A56" s="5" t="s">
        <v>52</v>
      </c>
      <c r="B56" s="12" t="s">
        <v>324</v>
      </c>
      <c r="C56" s="81">
        <v>0.8</v>
      </c>
      <c r="D56" s="12">
        <v>-32.586379999999998</v>
      </c>
      <c r="E56" s="12">
        <v>0.22828000000000001</v>
      </c>
    </row>
    <row r="57" spans="1:5">
      <c r="A57" s="5" t="s">
        <v>52</v>
      </c>
      <c r="B57" s="12" t="s">
        <v>324</v>
      </c>
      <c r="C57" s="81">
        <v>0.9</v>
      </c>
      <c r="D57" s="12">
        <v>-32.586379999999998</v>
      </c>
      <c r="E57" s="12">
        <v>0.21579000000000001</v>
      </c>
    </row>
    <row r="58" spans="1:5">
      <c r="A58" s="5" t="s">
        <v>52</v>
      </c>
      <c r="B58" s="12" t="s">
        <v>324</v>
      </c>
      <c r="C58" s="81">
        <v>1</v>
      </c>
      <c r="D58" s="12">
        <v>-32.586379999999998</v>
      </c>
      <c r="E58" s="12">
        <v>0.20577000000000001</v>
      </c>
    </row>
    <row r="59" spans="1:5">
      <c r="A59" s="5" t="s">
        <v>52</v>
      </c>
      <c r="B59" s="12" t="s">
        <v>325</v>
      </c>
      <c r="C59" s="81">
        <v>0</v>
      </c>
      <c r="D59" s="12">
        <v>-32.586379999999998</v>
      </c>
      <c r="E59" s="12">
        <v>7.6632600000000002</v>
      </c>
    </row>
    <row r="60" spans="1:5">
      <c r="A60" s="5" t="s">
        <v>52</v>
      </c>
      <c r="B60" s="12" t="s">
        <v>325</v>
      </c>
      <c r="C60" s="81">
        <v>0.1</v>
      </c>
      <c r="D60" s="12">
        <v>-32.586379999999998</v>
      </c>
      <c r="E60" s="12">
        <v>1.2324600000000001</v>
      </c>
    </row>
    <row r="61" spans="1:5">
      <c r="A61" s="5" t="s">
        <v>52</v>
      </c>
      <c r="B61" s="12" t="s">
        <v>325</v>
      </c>
      <c r="C61" s="81">
        <v>0.2</v>
      </c>
      <c r="D61" s="12">
        <v>-32.586379999999998</v>
      </c>
      <c r="E61" s="12">
        <v>0.68913000000000002</v>
      </c>
    </row>
    <row r="62" spans="1:5">
      <c r="A62" s="5" t="s">
        <v>52</v>
      </c>
      <c r="B62" s="12" t="s">
        <v>325</v>
      </c>
      <c r="C62" s="81">
        <v>0.3</v>
      </c>
      <c r="D62" s="12">
        <v>-32.586379999999998</v>
      </c>
      <c r="E62" s="12">
        <v>0.48702000000000001</v>
      </c>
    </row>
    <row r="63" spans="1:5">
      <c r="A63" s="5" t="s">
        <v>52</v>
      </c>
      <c r="B63" s="12" t="s">
        <v>325</v>
      </c>
      <c r="C63" s="81">
        <v>0.4</v>
      </c>
      <c r="D63" s="12">
        <v>-32.586379999999998</v>
      </c>
      <c r="E63" s="12">
        <v>0.38151000000000002</v>
      </c>
    </row>
    <row r="64" spans="1:5">
      <c r="A64" s="5" t="s">
        <v>52</v>
      </c>
      <c r="B64" s="12" t="s">
        <v>325</v>
      </c>
      <c r="C64" s="81">
        <v>0.5</v>
      </c>
      <c r="D64" s="12">
        <v>-32.586379999999998</v>
      </c>
      <c r="E64" s="12">
        <v>0.31669999999999998</v>
      </c>
    </row>
    <row r="65" spans="1:5">
      <c r="A65" s="5" t="s">
        <v>52</v>
      </c>
      <c r="B65" s="12" t="s">
        <v>325</v>
      </c>
      <c r="C65" s="81">
        <v>0.6</v>
      </c>
      <c r="D65" s="12">
        <v>-32.586379999999998</v>
      </c>
      <c r="E65" s="12">
        <v>0.27284999999999998</v>
      </c>
    </row>
    <row r="66" spans="1:5">
      <c r="A66" s="5" t="s">
        <v>52</v>
      </c>
      <c r="B66" s="12" t="s">
        <v>325</v>
      </c>
      <c r="C66" s="81">
        <v>0.7</v>
      </c>
      <c r="D66" s="12">
        <v>-32.586379999999998</v>
      </c>
      <c r="E66" s="12">
        <v>0.24121000000000001</v>
      </c>
    </row>
    <row r="67" spans="1:5">
      <c r="A67" s="5" t="s">
        <v>52</v>
      </c>
      <c r="B67" s="12" t="s">
        <v>325</v>
      </c>
      <c r="C67" s="81">
        <v>0.8</v>
      </c>
      <c r="D67" s="12">
        <v>-32.586379999999998</v>
      </c>
      <c r="E67" s="12">
        <v>0.21729999999999999</v>
      </c>
    </row>
    <row r="68" spans="1:5">
      <c r="A68" s="5" t="s">
        <v>52</v>
      </c>
      <c r="B68" s="12" t="s">
        <v>325</v>
      </c>
      <c r="C68" s="81">
        <v>0.9</v>
      </c>
      <c r="D68" s="12">
        <v>-32.586379999999998</v>
      </c>
      <c r="E68" s="12">
        <v>0.19858999999999999</v>
      </c>
    </row>
    <row r="69" spans="1:5">
      <c r="A69" s="5" t="s">
        <v>52</v>
      </c>
      <c r="B69" s="12" t="s">
        <v>325</v>
      </c>
      <c r="C69" s="81">
        <v>1</v>
      </c>
      <c r="D69" s="12">
        <v>-32.586379999999998</v>
      </c>
      <c r="E69" s="12">
        <v>0.18356</v>
      </c>
    </row>
    <row r="70" spans="1:5">
      <c r="A70" s="5" t="s">
        <v>52</v>
      </c>
      <c r="B70" s="12" t="s">
        <v>326</v>
      </c>
      <c r="C70" s="81">
        <v>0</v>
      </c>
      <c r="D70" s="12">
        <v>-32.586379999999998</v>
      </c>
      <c r="E70" s="12">
        <v>7.6632600000000002</v>
      </c>
    </row>
    <row r="71" spans="1:5">
      <c r="A71" s="5" t="s">
        <v>52</v>
      </c>
      <c r="B71" s="12" t="s">
        <v>326</v>
      </c>
      <c r="C71" s="81">
        <v>0.1</v>
      </c>
      <c r="D71" s="12">
        <v>-32.586379999999998</v>
      </c>
      <c r="E71" s="12">
        <v>1.44729</v>
      </c>
    </row>
    <row r="72" spans="1:5">
      <c r="A72" s="5" t="s">
        <v>52</v>
      </c>
      <c r="B72" s="12" t="s">
        <v>326</v>
      </c>
      <c r="C72" s="81">
        <v>0.2</v>
      </c>
      <c r="D72" s="12">
        <v>-32.586379999999998</v>
      </c>
      <c r="E72" s="12">
        <v>0.78678000000000003</v>
      </c>
    </row>
    <row r="73" spans="1:5">
      <c r="A73" s="5" t="s">
        <v>52</v>
      </c>
      <c r="B73" s="12" t="s">
        <v>326</v>
      </c>
      <c r="C73" s="81">
        <v>0.3</v>
      </c>
      <c r="D73" s="12">
        <v>-32.586379999999998</v>
      </c>
      <c r="E73" s="12">
        <v>0.53427000000000002</v>
      </c>
    </row>
    <row r="74" spans="1:5">
      <c r="A74" s="5" t="s">
        <v>52</v>
      </c>
      <c r="B74" s="12" t="s">
        <v>326</v>
      </c>
      <c r="C74" s="81">
        <v>0.4</v>
      </c>
      <c r="D74" s="12">
        <v>-32.586379999999998</v>
      </c>
      <c r="E74" s="12">
        <v>0.40093000000000001</v>
      </c>
    </row>
    <row r="75" spans="1:5">
      <c r="A75" s="5" t="s">
        <v>52</v>
      </c>
      <c r="B75" s="12" t="s">
        <v>326</v>
      </c>
      <c r="C75" s="81">
        <v>0.5</v>
      </c>
      <c r="D75" s="12">
        <v>-32.586379999999998</v>
      </c>
      <c r="E75" s="12">
        <v>0.31851000000000002</v>
      </c>
    </row>
    <row r="76" spans="1:5">
      <c r="A76" s="5" t="s">
        <v>52</v>
      </c>
      <c r="B76" s="12" t="s">
        <v>326</v>
      </c>
      <c r="C76" s="81">
        <v>0.6</v>
      </c>
      <c r="D76" s="12">
        <v>-32.586379999999998</v>
      </c>
      <c r="E76" s="12">
        <v>0.26251000000000002</v>
      </c>
    </row>
    <row r="77" spans="1:5">
      <c r="A77" s="5" t="s">
        <v>52</v>
      </c>
      <c r="B77" s="12" t="s">
        <v>326</v>
      </c>
      <c r="C77" s="81">
        <v>0.7</v>
      </c>
      <c r="D77" s="12">
        <v>-32.586379999999998</v>
      </c>
      <c r="E77" s="12">
        <v>0.22198999999999999</v>
      </c>
    </row>
    <row r="78" spans="1:5">
      <c r="A78" s="5" t="s">
        <v>52</v>
      </c>
      <c r="B78" s="12" t="s">
        <v>326</v>
      </c>
      <c r="C78" s="81">
        <v>0.8</v>
      </c>
      <c r="D78" s="12">
        <v>-32.586379999999998</v>
      </c>
      <c r="E78" s="12">
        <v>0.1913</v>
      </c>
    </row>
    <row r="79" spans="1:5">
      <c r="A79" s="5" t="s">
        <v>52</v>
      </c>
      <c r="B79" s="12" t="s">
        <v>326</v>
      </c>
      <c r="C79" s="81">
        <v>0.9</v>
      </c>
      <c r="D79" s="12">
        <v>-32.586379999999998</v>
      </c>
      <c r="E79" s="12">
        <v>0.16725999999999999</v>
      </c>
    </row>
    <row r="80" spans="1:5">
      <c r="A80" s="5" t="s">
        <v>52</v>
      </c>
      <c r="B80" s="12" t="s">
        <v>326</v>
      </c>
      <c r="C80" s="81">
        <v>1</v>
      </c>
      <c r="D80" s="12">
        <v>-32.586379999999998</v>
      </c>
      <c r="E80" s="12">
        <v>0.14791000000000001</v>
      </c>
    </row>
    <row r="81" spans="1:5">
      <c r="A81" s="5" t="s">
        <v>52</v>
      </c>
      <c r="B81" s="12" t="s">
        <v>327</v>
      </c>
      <c r="C81" s="81">
        <v>0</v>
      </c>
      <c r="D81" s="12">
        <v>-32.586379999999998</v>
      </c>
      <c r="E81" s="12">
        <v>7.6632600000000002</v>
      </c>
    </row>
    <row r="82" spans="1:5">
      <c r="A82" s="5" t="s">
        <v>52</v>
      </c>
      <c r="B82" s="12" t="s">
        <v>327</v>
      </c>
      <c r="C82" s="81">
        <v>0.1</v>
      </c>
      <c r="D82" s="12">
        <v>-32.586379999999998</v>
      </c>
      <c r="E82" s="12">
        <v>1.57698</v>
      </c>
    </row>
    <row r="83" spans="1:5">
      <c r="A83" s="5" t="s">
        <v>52</v>
      </c>
      <c r="B83" s="12" t="s">
        <v>327</v>
      </c>
      <c r="C83" s="81">
        <v>0.2</v>
      </c>
      <c r="D83" s="12">
        <v>-32.586379999999998</v>
      </c>
      <c r="E83" s="12">
        <v>0.94786000000000004</v>
      </c>
    </row>
    <row r="84" spans="1:5">
      <c r="A84" s="5" t="s">
        <v>52</v>
      </c>
      <c r="B84" s="12" t="s">
        <v>327</v>
      </c>
      <c r="C84" s="81">
        <v>0.3</v>
      </c>
      <c r="D84" s="12">
        <v>-32.586379999999998</v>
      </c>
      <c r="E84" s="12">
        <v>0.70821999999999996</v>
      </c>
    </row>
    <row r="85" spans="1:5">
      <c r="A85" s="5" t="s">
        <v>52</v>
      </c>
      <c r="B85" s="12" t="s">
        <v>327</v>
      </c>
      <c r="C85" s="81">
        <v>0.4</v>
      </c>
      <c r="D85" s="12">
        <v>-32.586379999999998</v>
      </c>
      <c r="E85" s="12">
        <v>0.58187</v>
      </c>
    </row>
    <row r="86" spans="1:5">
      <c r="A86" s="5" t="s">
        <v>52</v>
      </c>
      <c r="B86" s="12" t="s">
        <v>327</v>
      </c>
      <c r="C86" s="81">
        <v>0.5</v>
      </c>
      <c r="D86" s="12">
        <v>-32.586379999999998</v>
      </c>
      <c r="E86" s="12">
        <v>0.50383999999999995</v>
      </c>
    </row>
    <row r="87" spans="1:5">
      <c r="A87" s="5" t="s">
        <v>52</v>
      </c>
      <c r="B87" s="12" t="s">
        <v>327</v>
      </c>
      <c r="C87" s="81">
        <v>0.6</v>
      </c>
      <c r="D87" s="12">
        <v>-32.586379999999998</v>
      </c>
      <c r="E87" s="12">
        <v>0.45084999999999997</v>
      </c>
    </row>
    <row r="88" spans="1:5">
      <c r="A88" s="5" t="s">
        <v>52</v>
      </c>
      <c r="B88" s="12" t="s">
        <v>327</v>
      </c>
      <c r="C88" s="81">
        <v>0.7</v>
      </c>
      <c r="D88" s="12">
        <v>-32.586379999999998</v>
      </c>
      <c r="E88" s="12">
        <v>0.41252</v>
      </c>
    </row>
    <row r="89" spans="1:5">
      <c r="A89" s="5" t="s">
        <v>52</v>
      </c>
      <c r="B89" s="12" t="s">
        <v>327</v>
      </c>
      <c r="C89" s="81">
        <v>0.8</v>
      </c>
      <c r="D89" s="12">
        <v>-32.586379999999998</v>
      </c>
      <c r="E89" s="12">
        <v>0.38350000000000001</v>
      </c>
    </row>
    <row r="90" spans="1:5">
      <c r="A90" s="5" t="s">
        <v>52</v>
      </c>
      <c r="B90" s="12" t="s">
        <v>327</v>
      </c>
      <c r="C90" s="81">
        <v>0.9</v>
      </c>
      <c r="D90" s="12">
        <v>-32.586379999999998</v>
      </c>
      <c r="E90" s="12">
        <v>0.36076999999999998</v>
      </c>
    </row>
    <row r="91" spans="1:5">
      <c r="A91" s="5" t="s">
        <v>52</v>
      </c>
      <c r="B91" s="12" t="s">
        <v>327</v>
      </c>
      <c r="C91" s="81">
        <v>1</v>
      </c>
      <c r="D91" s="12">
        <v>-32.586379999999998</v>
      </c>
      <c r="E91" s="12">
        <v>0.34249000000000002</v>
      </c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7BC37-6219-42C4-ADCD-003769852134}">
  <dimension ref="A1:P51"/>
  <sheetViews>
    <sheetView zoomScale="115" zoomScaleNormal="115" workbookViewId="0"/>
  </sheetViews>
  <sheetFormatPr defaultColWidth="8.7109375" defaultRowHeight="15"/>
  <cols>
    <col min="1" max="1" width="51.140625" style="46" customWidth="1"/>
    <col min="2" max="2" width="52.140625" style="46" customWidth="1"/>
    <col min="3" max="3" width="44.85546875" style="46" bestFit="1" customWidth="1"/>
    <col min="4" max="4" width="9" style="46" bestFit="1" customWidth="1"/>
    <col min="5" max="5" width="9.5703125" style="46" bestFit="1" customWidth="1"/>
    <col min="6" max="11" width="8.7109375" style="46"/>
    <col min="12" max="12" width="49.42578125" style="46" customWidth="1"/>
    <col min="13" max="13" width="53.7109375" style="46" bestFit="1" customWidth="1"/>
    <col min="14" max="14" width="42.85546875" style="49" bestFit="1" customWidth="1"/>
    <col min="15" max="15" width="9" style="46" bestFit="1" customWidth="1"/>
    <col min="16" max="16" width="9.5703125" style="46" bestFit="1" customWidth="1"/>
    <col min="17" max="16384" width="8.7109375" style="46"/>
  </cols>
  <sheetData>
    <row r="1" spans="1:14" ht="15.75">
      <c r="A1" s="4" t="s">
        <v>328</v>
      </c>
    </row>
    <row r="2" spans="1:14" ht="15.75">
      <c r="A2" s="4"/>
    </row>
    <row r="3" spans="1:14" ht="15.75">
      <c r="A3" s="4"/>
    </row>
    <row r="4" spans="1:14" ht="18.75">
      <c r="A4" s="47" t="s">
        <v>311</v>
      </c>
      <c r="B4" s="47" t="s">
        <v>312</v>
      </c>
      <c r="C4" s="50" t="s">
        <v>245</v>
      </c>
      <c r="D4" s="5" t="s">
        <v>249</v>
      </c>
      <c r="E4" s="5" t="s">
        <v>195</v>
      </c>
      <c r="N4" s="46"/>
    </row>
    <row r="5" spans="1:14" ht="15.75">
      <c r="A5" s="47" t="s">
        <v>52</v>
      </c>
      <c r="B5" s="5" t="s">
        <v>291</v>
      </c>
      <c r="C5" s="50" t="s">
        <v>234</v>
      </c>
      <c r="D5" s="51">
        <v>-32.586382078329002</v>
      </c>
      <c r="E5" s="51">
        <v>7.6632603406326014</v>
      </c>
      <c r="H5" s="5"/>
      <c r="N5" s="46"/>
    </row>
    <row r="6" spans="1:14" ht="15.75">
      <c r="A6" s="47" t="s">
        <v>52</v>
      </c>
      <c r="B6" s="5" t="s">
        <v>291</v>
      </c>
      <c r="C6" s="50" t="s">
        <v>235</v>
      </c>
      <c r="D6" s="51">
        <v>-31.440645376496104</v>
      </c>
      <c r="E6" s="51">
        <v>6.6521286472749006</v>
      </c>
      <c r="H6" s="11"/>
      <c r="N6" s="46"/>
    </row>
    <row r="7" spans="1:14" ht="15.75">
      <c r="A7" s="47" t="s">
        <v>52</v>
      </c>
      <c r="B7" s="5" t="s">
        <v>291</v>
      </c>
      <c r="C7" s="50" t="s">
        <v>236</v>
      </c>
      <c r="D7" s="51">
        <v>-30.294908674663205</v>
      </c>
      <c r="E7" s="51">
        <v>5.730350948195448</v>
      </c>
      <c r="H7" s="5"/>
      <c r="N7" s="46"/>
    </row>
    <row r="8" spans="1:14" ht="15.75">
      <c r="A8" s="47" t="s">
        <v>52</v>
      </c>
      <c r="B8" s="5" t="s">
        <v>291</v>
      </c>
      <c r="C8" s="50" t="s">
        <v>237</v>
      </c>
      <c r="D8" s="51">
        <v>-29.149171972830299</v>
      </c>
      <c r="E8" s="51">
        <v>4.8865840857293961</v>
      </c>
      <c r="H8" s="5"/>
      <c r="N8" s="46"/>
    </row>
    <row r="9" spans="1:14" ht="15.75">
      <c r="A9" s="47" t="s">
        <v>52</v>
      </c>
      <c r="B9" s="5" t="s">
        <v>291</v>
      </c>
      <c r="C9" s="50" t="s">
        <v>238</v>
      </c>
      <c r="D9" s="51">
        <v>-28.0034352709974</v>
      </c>
      <c r="E9" s="51">
        <v>4.1113269187987145</v>
      </c>
      <c r="N9" s="46"/>
    </row>
    <row r="10" spans="1:14" ht="15.75">
      <c r="A10" s="47" t="s">
        <v>52</v>
      </c>
      <c r="B10" s="5" t="s">
        <v>291</v>
      </c>
      <c r="C10" s="50" t="s">
        <v>239</v>
      </c>
      <c r="D10" s="51">
        <v>-26.857698569164501</v>
      </c>
      <c r="E10" s="51">
        <v>3.3965610037915082</v>
      </c>
      <c r="N10" s="46"/>
    </row>
    <row r="11" spans="1:14" ht="15.75">
      <c r="A11" s="47" t="s">
        <v>52</v>
      </c>
      <c r="B11" s="5" t="s">
        <v>291</v>
      </c>
      <c r="C11" s="50" t="s">
        <v>240</v>
      </c>
      <c r="D11" s="51">
        <v>-25.711961867331603</v>
      </c>
      <c r="E11" s="51">
        <v>2.7354722273523269</v>
      </c>
      <c r="N11" s="46"/>
    </row>
    <row r="12" spans="1:14" ht="15.75">
      <c r="A12" s="47" t="s">
        <v>52</v>
      </c>
      <c r="B12" s="5" t="s">
        <v>291</v>
      </c>
      <c r="C12" s="50" t="s">
        <v>241</v>
      </c>
      <c r="D12" s="51">
        <v>-24.5662251654987</v>
      </c>
      <c r="E12" s="51">
        <v>2.1222328836098789</v>
      </c>
      <c r="N12" s="46"/>
    </row>
    <row r="13" spans="1:14" ht="15.75">
      <c r="A13" s="47" t="s">
        <v>52</v>
      </c>
      <c r="B13" s="5" t="s">
        <v>291</v>
      </c>
      <c r="C13" s="50" t="s">
        <v>242</v>
      </c>
      <c r="D13" s="51">
        <v>-23.420488463665798</v>
      </c>
      <c r="E13" s="51">
        <v>1.5518294183053698</v>
      </c>
      <c r="N13" s="46"/>
    </row>
    <row r="14" spans="1:14" ht="15.75">
      <c r="A14" s="47" t="s">
        <v>52</v>
      </c>
      <c r="B14" s="5" t="s">
        <v>291</v>
      </c>
      <c r="C14" s="50" t="s">
        <v>243</v>
      </c>
      <c r="D14" s="51">
        <v>-22.274751761832899</v>
      </c>
      <c r="E14" s="51">
        <v>1.0199250518945986</v>
      </c>
      <c r="N14" s="46"/>
    </row>
    <row r="15" spans="1:14" ht="15.75">
      <c r="A15" s="47" t="s">
        <v>52</v>
      </c>
      <c r="B15" s="5" t="s">
        <v>291</v>
      </c>
      <c r="C15" s="50" t="s">
        <v>244</v>
      </c>
      <c r="D15" s="51">
        <v>-21.12901506</v>
      </c>
      <c r="E15" s="51">
        <v>0.52274931111986322</v>
      </c>
      <c r="N15" s="46"/>
    </row>
    <row r="16" spans="1:14" ht="15.75">
      <c r="A16" s="47" t="s">
        <v>52</v>
      </c>
      <c r="B16" s="5" t="s">
        <v>292</v>
      </c>
      <c r="C16" s="50" t="s">
        <v>234</v>
      </c>
      <c r="D16" s="51">
        <v>-32.586382078329002</v>
      </c>
      <c r="E16" s="51">
        <v>7.6632603406325988</v>
      </c>
      <c r="N16" s="46"/>
    </row>
    <row r="17" spans="1:14" ht="15.75">
      <c r="A17" s="47" t="s">
        <v>52</v>
      </c>
      <c r="B17" s="5" t="s">
        <v>292</v>
      </c>
      <c r="C17" s="50" t="s">
        <v>235</v>
      </c>
      <c r="D17" s="51">
        <v>-30.411232828496104</v>
      </c>
      <c r="E17" s="51">
        <v>6.7340280390339373</v>
      </c>
      <c r="N17" s="46"/>
    </row>
    <row r="18" spans="1:14" ht="15.75">
      <c r="A18" s="47" t="s">
        <v>52</v>
      </c>
      <c r="B18" s="5" t="s">
        <v>292</v>
      </c>
      <c r="C18" s="50" t="s">
        <v>236</v>
      </c>
      <c r="D18" s="51">
        <v>-28.236083578663205</v>
      </c>
      <c r="E18" s="51">
        <v>5.8914247192264</v>
      </c>
      <c r="N18" s="46"/>
    </row>
    <row r="19" spans="1:14" ht="15.75">
      <c r="A19" s="47" t="s">
        <v>52</v>
      </c>
      <c r="B19" s="5" t="s">
        <v>292</v>
      </c>
      <c r="C19" s="50" t="s">
        <v>237</v>
      </c>
      <c r="D19" s="51">
        <v>-26.060934328830299</v>
      </c>
      <c r="E19" s="51">
        <v>5.1238757497206544</v>
      </c>
      <c r="N19" s="46"/>
    </row>
    <row r="20" spans="1:14" ht="15.75">
      <c r="A20" s="47" t="s">
        <v>52</v>
      </c>
      <c r="B20" s="5" t="s">
        <v>292</v>
      </c>
      <c r="C20" s="50" t="s">
        <v>238</v>
      </c>
      <c r="D20" s="51">
        <v>-23.885785078997401</v>
      </c>
      <c r="E20" s="51">
        <v>4.4217805845780775</v>
      </c>
      <c r="N20" s="46"/>
    </row>
    <row r="21" spans="1:14" ht="15.75">
      <c r="A21" s="47" t="s">
        <v>52</v>
      </c>
      <c r="B21" s="5" t="s">
        <v>292</v>
      </c>
      <c r="C21" s="50" t="s">
        <v>239</v>
      </c>
      <c r="D21" s="51">
        <v>-21.710635829164502</v>
      </c>
      <c r="E21" s="51">
        <v>3.7771091169495525</v>
      </c>
      <c r="N21" s="46"/>
    </row>
    <row r="22" spans="1:14" ht="15.75">
      <c r="A22" s="47" t="s">
        <v>52</v>
      </c>
      <c r="B22" s="5" t="s">
        <v>292</v>
      </c>
      <c r="C22" s="50" t="s">
        <v>240</v>
      </c>
      <c r="D22" s="51">
        <v>-19.535486579331604</v>
      </c>
      <c r="E22" s="51">
        <v>3.1830931830651585</v>
      </c>
      <c r="N22" s="46"/>
    </row>
    <row r="23" spans="1:14" ht="15.75">
      <c r="A23" s="47" t="s">
        <v>52</v>
      </c>
      <c r="B23" s="5" t="s">
        <v>292</v>
      </c>
      <c r="C23" s="50" t="s">
        <v>241</v>
      </c>
      <c r="D23" s="51">
        <v>-17.360337329498702</v>
      </c>
      <c r="E23" s="51">
        <v>2.6339880380801906</v>
      </c>
      <c r="N23" s="46"/>
    </row>
    <row r="24" spans="1:14" ht="15.75">
      <c r="A24" s="47" t="s">
        <v>52</v>
      </c>
      <c r="B24" s="5" t="s">
        <v>292</v>
      </c>
      <c r="C24" s="50" t="s">
        <v>242</v>
      </c>
      <c r="D24" s="51">
        <v>-15.185188079665799</v>
      </c>
      <c r="E24" s="51">
        <v>2.1248859623647207</v>
      </c>
      <c r="N24" s="46"/>
    </row>
    <row r="25" spans="1:14" ht="15.75">
      <c r="A25" s="47" t="s">
        <v>52</v>
      </c>
      <c r="B25" s="5" t="s">
        <v>292</v>
      </c>
      <c r="C25" s="50" t="s">
        <v>243</v>
      </c>
      <c r="D25" s="51">
        <v>-13.010038829832901</v>
      </c>
      <c r="E25" s="51">
        <v>1.6515691731858628</v>
      </c>
      <c r="N25" s="46"/>
    </row>
    <row r="26" spans="1:14" ht="15.75">
      <c r="A26" s="47" t="s">
        <v>52</v>
      </c>
      <c r="B26" s="5" t="s">
        <v>292</v>
      </c>
      <c r="C26" s="50" t="s">
        <v>244</v>
      </c>
      <c r="D26" s="51">
        <v>-10.83488958</v>
      </c>
      <c r="E26" s="51">
        <v>1.2103927002439794</v>
      </c>
      <c r="N26" s="46"/>
    </row>
    <row r="27" spans="1:14" ht="15.75">
      <c r="A27" s="47" t="s">
        <v>52</v>
      </c>
      <c r="B27" s="11" t="s">
        <v>290</v>
      </c>
      <c r="C27" s="50" t="s">
        <v>234</v>
      </c>
      <c r="D27" s="51">
        <v>-32.586382078329002</v>
      </c>
      <c r="E27" s="51">
        <v>7.6632603406325988</v>
      </c>
      <c r="N27" s="46"/>
    </row>
    <row r="28" spans="1:14" ht="15.75">
      <c r="A28" s="47" t="s">
        <v>52</v>
      </c>
      <c r="B28" s="11" t="s">
        <v>290</v>
      </c>
      <c r="C28" s="50" t="s">
        <v>235</v>
      </c>
      <c r="D28" s="51">
        <v>-30.924292736496103</v>
      </c>
      <c r="E28" s="51">
        <v>6.4380402549450837</v>
      </c>
      <c r="N28" s="46"/>
    </row>
    <row r="29" spans="1:14" ht="15.75">
      <c r="A29" s="47" t="s">
        <v>52</v>
      </c>
      <c r="B29" s="11" t="s">
        <v>290</v>
      </c>
      <c r="C29" s="50" t="s">
        <v>236</v>
      </c>
      <c r="D29" s="51">
        <v>-29.262203394663203</v>
      </c>
      <c r="E29" s="51">
        <v>5.4005474293577409</v>
      </c>
      <c r="N29" s="46"/>
    </row>
    <row r="30" spans="1:14" ht="15.75">
      <c r="A30" s="47" t="s">
        <v>52</v>
      </c>
      <c r="B30" s="11" t="s">
        <v>290</v>
      </c>
      <c r="C30" s="50" t="s">
        <v>237</v>
      </c>
      <c r="D30" s="51">
        <v>-27.6001140528303</v>
      </c>
      <c r="E30" s="51">
        <v>4.5107068590422994</v>
      </c>
      <c r="N30" s="46"/>
    </row>
    <row r="31" spans="1:14" ht="15.75">
      <c r="A31" s="47" t="s">
        <v>52</v>
      </c>
      <c r="B31" s="11" t="s">
        <v>290</v>
      </c>
      <c r="C31" s="50" t="s">
        <v>238</v>
      </c>
      <c r="D31" s="51">
        <v>-25.9380247109974</v>
      </c>
      <c r="E31" s="51">
        <v>3.7390924439259896</v>
      </c>
      <c r="N31" s="46"/>
    </row>
    <row r="32" spans="1:14" ht="15.75">
      <c r="A32" s="47" t="s">
        <v>52</v>
      </c>
      <c r="B32" s="11" t="s">
        <v>290</v>
      </c>
      <c r="C32" s="50" t="s">
        <v>239</v>
      </c>
      <c r="D32" s="51">
        <v>-24.2759353691645</v>
      </c>
      <c r="E32" s="51">
        <v>3.0636102327332977</v>
      </c>
      <c r="N32" s="46"/>
    </row>
    <row r="33" spans="1:14" ht="15.75">
      <c r="A33" s="47" t="s">
        <v>52</v>
      </c>
      <c r="B33" s="11" t="s">
        <v>290</v>
      </c>
      <c r="C33" s="50" t="s">
        <v>240</v>
      </c>
      <c r="D33" s="51">
        <v>-22.613846027331604</v>
      </c>
      <c r="E33" s="51">
        <v>2.4673486353288006</v>
      </c>
      <c r="N33" s="46"/>
    </row>
    <row r="34" spans="1:14" ht="15.75">
      <c r="A34" s="47" t="s">
        <v>52</v>
      </c>
      <c r="B34" s="11" t="s">
        <v>290</v>
      </c>
      <c r="C34" s="50" t="s">
        <v>241</v>
      </c>
      <c r="D34" s="51">
        <v>-20.951756685498701</v>
      </c>
      <c r="E34" s="51">
        <v>1.9371431195220949</v>
      </c>
      <c r="N34" s="46"/>
    </row>
    <row r="35" spans="1:14" ht="15.75">
      <c r="A35" s="47" t="s">
        <v>52</v>
      </c>
      <c r="B35" s="11" t="s">
        <v>290</v>
      </c>
      <c r="C35" s="50" t="s">
        <v>242</v>
      </c>
      <c r="D35" s="51">
        <v>-19.289667343665798</v>
      </c>
      <c r="E35" s="51">
        <v>1.4625928961109849</v>
      </c>
      <c r="N35" s="46"/>
    </row>
    <row r="36" spans="1:14" ht="15.75">
      <c r="A36" s="47" t="s">
        <v>52</v>
      </c>
      <c r="B36" s="11" t="s">
        <v>290</v>
      </c>
      <c r="C36" s="50" t="s">
        <v>243</v>
      </c>
      <c r="D36" s="51">
        <v>-17.627578001832902</v>
      </c>
      <c r="E36" s="51">
        <v>1.035371815909697</v>
      </c>
      <c r="N36" s="46"/>
    </row>
    <row r="37" spans="1:14" ht="15.75">
      <c r="A37" s="47" t="s">
        <v>52</v>
      </c>
      <c r="B37" s="11" t="s">
        <v>290</v>
      </c>
      <c r="C37" s="50" t="s">
        <v>244</v>
      </c>
      <c r="D37" s="51">
        <v>-15.96548866</v>
      </c>
      <c r="E37" s="51">
        <v>0.64873565588616267</v>
      </c>
      <c r="N37" s="46"/>
    </row>
    <row r="38" spans="1:14" ht="15.75">
      <c r="A38" s="47" t="s">
        <v>52</v>
      </c>
      <c r="B38" s="5" t="s">
        <v>289</v>
      </c>
      <c r="C38" s="50" t="s">
        <v>234</v>
      </c>
      <c r="D38" s="51">
        <v>-32.586382078329002</v>
      </c>
      <c r="E38" s="51">
        <v>7.6632603406325988</v>
      </c>
      <c r="N38" s="46"/>
    </row>
    <row r="39" spans="1:14" ht="15.75">
      <c r="A39" s="47" t="s">
        <v>52</v>
      </c>
      <c r="B39" s="5" t="s">
        <v>289</v>
      </c>
      <c r="C39" s="50" t="s">
        <v>235</v>
      </c>
      <c r="D39" s="51">
        <v>-29.348993630496103</v>
      </c>
      <c r="E39" s="51">
        <v>6.0339549478290051</v>
      </c>
      <c r="N39" s="46"/>
    </row>
    <row r="40" spans="1:14" ht="15.75">
      <c r="A40" s="47" t="s">
        <v>52</v>
      </c>
      <c r="B40" s="5" t="s">
        <v>289</v>
      </c>
      <c r="C40" s="50" t="s">
        <v>236</v>
      </c>
      <c r="D40" s="51">
        <v>-26.111605182663205</v>
      </c>
      <c r="E40" s="51">
        <v>4.8294228298695288</v>
      </c>
      <c r="N40" s="46"/>
    </row>
    <row r="41" spans="1:14" ht="15.75">
      <c r="A41" s="47" t="s">
        <v>52</v>
      </c>
      <c r="B41" s="5" t="s">
        <v>289</v>
      </c>
      <c r="C41" s="50" t="s">
        <v>237</v>
      </c>
      <c r="D41" s="51">
        <v>-22.874216734830298</v>
      </c>
      <c r="E41" s="51">
        <v>3.9027075477345927</v>
      </c>
      <c r="N41" s="46"/>
    </row>
    <row r="42" spans="1:14" ht="15.75">
      <c r="A42" s="47" t="s">
        <v>52</v>
      </c>
      <c r="B42" s="5" t="s">
        <v>289</v>
      </c>
      <c r="C42" s="50" t="s">
        <v>238</v>
      </c>
      <c r="D42" s="51">
        <v>-19.6368282869974</v>
      </c>
      <c r="E42" s="51">
        <v>3.1676323870032541</v>
      </c>
      <c r="N42" s="46"/>
    </row>
    <row r="43" spans="1:14" ht="15.75">
      <c r="A43" s="47" t="s">
        <v>52</v>
      </c>
      <c r="B43" s="5" t="s">
        <v>289</v>
      </c>
      <c r="C43" s="50" t="s">
        <v>239</v>
      </c>
      <c r="D43" s="51">
        <v>-16.399439839164501</v>
      </c>
      <c r="E43" s="51">
        <v>2.5703225309434581</v>
      </c>
      <c r="N43" s="46"/>
    </row>
    <row r="44" spans="1:14" ht="15.75">
      <c r="A44" s="47" t="s">
        <v>52</v>
      </c>
      <c r="B44" s="5" t="s">
        <v>289</v>
      </c>
      <c r="C44" s="50" t="s">
        <v>240</v>
      </c>
      <c r="D44" s="51">
        <v>-13.162051391331602</v>
      </c>
      <c r="E44" s="51">
        <v>2.0753670185642852</v>
      </c>
      <c r="N44" s="46"/>
    </row>
    <row r="45" spans="1:14" ht="15.75">
      <c r="A45" s="47" t="s">
        <v>52</v>
      </c>
      <c r="B45" s="5" t="s">
        <v>289</v>
      </c>
      <c r="C45" s="50" t="s">
        <v>241</v>
      </c>
      <c r="D45" s="51">
        <v>-9.924662943498701</v>
      </c>
      <c r="E45" s="51">
        <v>1.6585331099197662</v>
      </c>
      <c r="N45" s="46"/>
    </row>
    <row r="46" spans="1:14" ht="15.75">
      <c r="A46" s="47" t="s">
        <v>52</v>
      </c>
      <c r="B46" s="5" t="s">
        <v>289</v>
      </c>
      <c r="C46" s="50" t="s">
        <v>242</v>
      </c>
      <c r="D46" s="51">
        <v>-6.6872744956657995</v>
      </c>
      <c r="E46" s="51">
        <v>1.302678112528628</v>
      </c>
      <c r="N46" s="46"/>
    </row>
    <row r="47" spans="1:14" ht="15.75">
      <c r="A47" s="47" t="s">
        <v>52</v>
      </c>
      <c r="B47" s="5" t="s">
        <v>289</v>
      </c>
      <c r="C47" s="50" t="s">
        <v>243</v>
      </c>
      <c r="D47" s="51">
        <v>-3.4498860478328996</v>
      </c>
      <c r="E47" s="51">
        <v>0.99533310151018839</v>
      </c>
      <c r="N47" s="46"/>
    </row>
    <row r="48" spans="1:14" ht="15.75">
      <c r="A48" s="47" t="s">
        <v>52</v>
      </c>
      <c r="B48" s="5" t="s">
        <v>289</v>
      </c>
      <c r="C48" s="50" t="s">
        <v>244</v>
      </c>
      <c r="D48" s="51">
        <v>-0.21249760000000001</v>
      </c>
      <c r="E48" s="51">
        <v>0.72721174329174598</v>
      </c>
      <c r="N48" s="46"/>
    </row>
    <row r="49" spans="12:16">
      <c r="L49" s="47"/>
      <c r="N49" s="50"/>
      <c r="O49" s="51"/>
      <c r="P49" s="51"/>
    </row>
    <row r="50" spans="12:16">
      <c r="L50" s="47"/>
      <c r="N50" s="50"/>
      <c r="O50" s="51"/>
      <c r="P50" s="51"/>
    </row>
    <row r="51" spans="12:16">
      <c r="L51" s="47"/>
      <c r="N51" s="50"/>
      <c r="O51" s="51"/>
      <c r="P51" s="51"/>
    </row>
  </sheetData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C4961-47F8-4C64-A794-D0688A147D85}">
  <dimension ref="A1:G13"/>
  <sheetViews>
    <sheetView workbookViewId="0"/>
  </sheetViews>
  <sheetFormatPr defaultColWidth="8.7109375" defaultRowHeight="15.75"/>
  <cols>
    <col min="1" max="2" width="42.140625" style="54" customWidth="1"/>
    <col min="3" max="3" width="24.28515625" style="54" customWidth="1"/>
    <col min="4" max="4" width="53" style="54" bestFit="1" customWidth="1"/>
    <col min="5" max="5" width="34.85546875" style="54" bestFit="1" customWidth="1"/>
    <col min="6" max="6" width="23.140625" style="54" customWidth="1"/>
    <col min="7" max="7" width="26.5703125" style="54" bestFit="1" customWidth="1"/>
    <col min="8" max="8" width="15.5703125" style="54" bestFit="1" customWidth="1"/>
    <col min="9" max="16384" width="8.7109375" style="54"/>
  </cols>
  <sheetData>
    <row r="1" spans="1:7" s="46" customFormat="1" ht="18.75">
      <c r="A1" s="4" t="s">
        <v>329</v>
      </c>
    </row>
    <row r="3" spans="1:7">
      <c r="A3" s="54" t="s">
        <v>184</v>
      </c>
      <c r="B3" s="54" t="s">
        <v>258</v>
      </c>
      <c r="C3" s="54" t="s">
        <v>227</v>
      </c>
      <c r="D3" s="54" t="s">
        <v>272</v>
      </c>
      <c r="E3" s="54" t="s">
        <v>252</v>
      </c>
      <c r="F3" s="54" t="s">
        <v>268</v>
      </c>
      <c r="G3" s="54" t="s">
        <v>261</v>
      </c>
    </row>
    <row r="4" spans="1:7">
      <c r="A4" s="91" t="s">
        <v>253</v>
      </c>
      <c r="B4" s="1" t="s">
        <v>257</v>
      </c>
      <c r="C4" s="58">
        <v>3.29</v>
      </c>
      <c r="D4" s="64">
        <v>0.4</v>
      </c>
      <c r="E4" s="60">
        <v>0.2152</v>
      </c>
      <c r="F4" s="64">
        <f>(C4-C5)/C4</f>
        <v>0.75288753799392105</v>
      </c>
      <c r="G4" s="64">
        <f>E4*D4/C4</f>
        <v>2.6164133738601825E-2</v>
      </c>
    </row>
    <row r="5" spans="1:7" s="55" customFormat="1">
      <c r="A5" s="91"/>
      <c r="B5" s="61" t="s">
        <v>259</v>
      </c>
      <c r="C5" s="62">
        <v>0.81299999999999994</v>
      </c>
      <c r="D5" s="59">
        <v>0.4</v>
      </c>
      <c r="E5" s="63">
        <v>0.2152</v>
      </c>
      <c r="F5" s="59"/>
      <c r="G5" s="59">
        <f t="shared" ref="G5:G11" si="0">E5*D5/C5</f>
        <v>0.10587945879458796</v>
      </c>
    </row>
    <row r="6" spans="1:7">
      <c r="A6" s="91" t="s">
        <v>254</v>
      </c>
      <c r="B6" s="1" t="s">
        <v>257</v>
      </c>
      <c r="C6" s="58">
        <v>1.97</v>
      </c>
      <c r="D6" s="64">
        <v>0.4</v>
      </c>
      <c r="E6" s="60">
        <v>0.2152</v>
      </c>
      <c r="F6" s="64">
        <f>(C6-C7)/C6</f>
        <v>0.73857868020304573</v>
      </c>
      <c r="G6" s="64">
        <f t="shared" si="0"/>
        <v>4.3695431472081221E-2</v>
      </c>
    </row>
    <row r="7" spans="1:7" s="55" customFormat="1">
      <c r="A7" s="91"/>
      <c r="B7" s="61" t="s">
        <v>259</v>
      </c>
      <c r="C7" s="62">
        <v>0.51500000000000001</v>
      </c>
      <c r="D7" s="59">
        <v>0.4</v>
      </c>
      <c r="E7" s="63">
        <v>0.2152</v>
      </c>
      <c r="F7" s="59"/>
      <c r="G7" s="59">
        <f t="shared" si="0"/>
        <v>0.16714563106796118</v>
      </c>
    </row>
    <row r="8" spans="1:7">
      <c r="A8" s="91" t="s">
        <v>255</v>
      </c>
      <c r="B8" s="1" t="s">
        <v>257</v>
      </c>
      <c r="C8" s="58">
        <v>5.22</v>
      </c>
      <c r="D8" s="64">
        <v>0.4</v>
      </c>
      <c r="E8" s="60">
        <v>0.2152</v>
      </c>
      <c r="F8" s="64">
        <f>(C8-C9)/C8</f>
        <v>0.90632183908045982</v>
      </c>
      <c r="G8" s="64">
        <f t="shared" si="0"/>
        <v>1.6490421455938698E-2</v>
      </c>
    </row>
    <row r="9" spans="1:7" s="55" customFormat="1">
      <c r="A9" s="91"/>
      <c r="B9" s="61" t="s">
        <v>259</v>
      </c>
      <c r="C9" s="62">
        <v>0.48899999999999999</v>
      </c>
      <c r="D9" s="59">
        <v>0.4</v>
      </c>
      <c r="E9" s="63">
        <v>0.2152</v>
      </c>
      <c r="F9" s="59"/>
      <c r="G9" s="59">
        <f t="shared" si="0"/>
        <v>0.17603271983640084</v>
      </c>
    </row>
    <row r="10" spans="1:7">
      <c r="A10" s="91" t="s">
        <v>256</v>
      </c>
      <c r="B10" s="1" t="s">
        <v>257</v>
      </c>
      <c r="C10" s="58">
        <v>2.2000000000000002</v>
      </c>
      <c r="D10" s="64">
        <v>0.4</v>
      </c>
      <c r="E10" s="60">
        <v>0.2152</v>
      </c>
      <c r="F10" s="64">
        <f>(C10-C11)/C10</f>
        <v>0.82727272727272738</v>
      </c>
      <c r="G10" s="64">
        <f t="shared" si="0"/>
        <v>3.9127272727272726E-2</v>
      </c>
    </row>
    <row r="11" spans="1:7" s="55" customFormat="1">
      <c r="A11" s="91"/>
      <c r="B11" s="61" t="s">
        <v>259</v>
      </c>
      <c r="C11" s="62">
        <v>0.38</v>
      </c>
      <c r="D11" s="59">
        <v>0.4</v>
      </c>
      <c r="E11" s="63">
        <v>0.2152</v>
      </c>
      <c r="F11" s="59"/>
      <c r="G11" s="59">
        <f t="shared" si="0"/>
        <v>0.22652631578947369</v>
      </c>
    </row>
    <row r="12" spans="1:7">
      <c r="C12" s="56"/>
      <c r="D12" s="57"/>
    </row>
    <row r="13" spans="1:7" ht="18.75">
      <c r="A13" s="5" t="s">
        <v>260</v>
      </c>
    </row>
  </sheetData>
  <sortState xmlns:xlrd2="http://schemas.microsoft.com/office/spreadsheetml/2017/richdata2" ref="A4:H11">
    <sortCondition ref="B4:B11"/>
  </sortState>
  <mergeCells count="4">
    <mergeCell ref="A4:A5"/>
    <mergeCell ref="A6:A7"/>
    <mergeCell ref="A8:A9"/>
    <mergeCell ref="A10:A11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2CE42-E101-4A75-BD72-94ED53F21662}">
  <dimension ref="A1"/>
  <sheetViews>
    <sheetView workbookViewId="0">
      <selection activeCell="A2" sqref="A2"/>
    </sheetView>
  </sheetViews>
  <sheetFormatPr defaultRowHeight="15"/>
  <sheetData>
    <row r="1" spans="1:1">
      <c r="A1" t="s">
        <v>331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95"/>
  <sheetViews>
    <sheetView workbookViewId="0">
      <pane ySplit="1" topLeftCell="A5" activePane="bottomLeft" state="frozen"/>
      <selection pane="bottomLeft" activeCell="C46" sqref="C46"/>
    </sheetView>
  </sheetViews>
  <sheetFormatPr defaultColWidth="9" defaultRowHeight="15.75"/>
  <cols>
    <col min="1" max="1" width="22.5703125" style="25" customWidth="1"/>
    <col min="2" max="2" width="14.85546875" style="25" customWidth="1"/>
    <col min="3" max="4" width="9" style="25"/>
    <col min="5" max="5" width="9.140625" style="25" customWidth="1"/>
    <col min="6" max="6" width="13.28515625" style="25" customWidth="1"/>
    <col min="7" max="14" width="9" style="25"/>
    <col min="15" max="15" width="11.42578125" style="25" bestFit="1" customWidth="1"/>
    <col min="16" max="18" width="9" style="25"/>
    <col min="19" max="19" width="9" style="26"/>
    <col min="20" max="22" width="9" style="25"/>
    <col min="23" max="23" width="9" style="27"/>
    <col min="24" max="16384" width="9" style="25"/>
  </cols>
  <sheetData>
    <row r="1" spans="1:23" s="17" customFormat="1">
      <c r="A1" s="17" t="s">
        <v>212</v>
      </c>
      <c r="S1" s="18"/>
      <c r="W1" s="19"/>
    </row>
    <row r="3" spans="1:23" s="20" customFormat="1" ht="17.100000000000001" customHeight="1">
      <c r="A3" s="87" t="s">
        <v>0</v>
      </c>
      <c r="B3" s="83" t="s">
        <v>205</v>
      </c>
      <c r="C3" s="83"/>
      <c r="D3" s="83"/>
      <c r="E3" s="87" t="s">
        <v>1</v>
      </c>
      <c r="F3" s="83" t="s">
        <v>2</v>
      </c>
      <c r="G3" s="83"/>
      <c r="H3" s="83"/>
      <c r="I3" s="83"/>
      <c r="J3" s="83"/>
      <c r="K3" s="83"/>
      <c r="L3" s="83"/>
      <c r="M3" s="83"/>
      <c r="O3" s="83" t="s">
        <v>206</v>
      </c>
      <c r="P3" s="83"/>
      <c r="Q3" s="83"/>
      <c r="R3" s="83"/>
      <c r="S3" s="84"/>
      <c r="T3" s="83"/>
      <c r="U3" s="83"/>
      <c r="V3" s="83"/>
      <c r="W3" s="21" t="s">
        <v>3</v>
      </c>
    </row>
    <row r="4" spans="1:23" s="22" customFormat="1">
      <c r="A4" s="88"/>
      <c r="B4" s="22" t="s">
        <v>4</v>
      </c>
      <c r="C4" s="22" t="s">
        <v>5</v>
      </c>
      <c r="D4" s="22" t="s">
        <v>6</v>
      </c>
      <c r="E4" s="88"/>
      <c r="F4" s="22" t="s">
        <v>27</v>
      </c>
      <c r="G4" s="22" t="s">
        <v>17</v>
      </c>
      <c r="H4" s="23" t="s">
        <v>8</v>
      </c>
      <c r="I4" s="22" t="s">
        <v>17</v>
      </c>
      <c r="J4" s="23" t="s">
        <v>9</v>
      </c>
      <c r="K4" s="22" t="s">
        <v>17</v>
      </c>
      <c r="L4" s="23" t="s">
        <v>10</v>
      </c>
      <c r="M4" s="22" t="s">
        <v>17</v>
      </c>
      <c r="O4" s="22" t="s">
        <v>7</v>
      </c>
      <c r="P4" s="22" t="s">
        <v>17</v>
      </c>
      <c r="Q4" s="23" t="s">
        <v>8</v>
      </c>
      <c r="R4" s="22" t="s">
        <v>17</v>
      </c>
      <c r="S4" s="23" t="s">
        <v>9</v>
      </c>
      <c r="T4" s="22" t="s">
        <v>17</v>
      </c>
      <c r="U4" s="23" t="s">
        <v>10</v>
      </c>
      <c r="V4" s="22" t="s">
        <v>17</v>
      </c>
      <c r="W4" s="24"/>
    </row>
    <row r="5" spans="1:23">
      <c r="A5" s="85" t="s">
        <v>18</v>
      </c>
      <c r="B5" s="86"/>
      <c r="C5" s="86"/>
    </row>
    <row r="6" spans="1:23">
      <c r="A6" s="25">
        <v>1</v>
      </c>
      <c r="B6" s="28">
        <v>3.9203968001018099</v>
      </c>
      <c r="C6" s="29">
        <v>41.900868367957102</v>
      </c>
      <c r="D6" s="30">
        <v>168.32841308465001</v>
      </c>
      <c r="E6" s="31">
        <f t="shared" ref="E6:E28" si="0">C6/D6</f>
        <v>0.24892332554032776</v>
      </c>
      <c r="F6" s="32">
        <v>4.7533838824569997E-2</v>
      </c>
      <c r="G6" s="32">
        <v>4.0866686345147297E-3</v>
      </c>
      <c r="H6" s="32">
        <v>0.14234187125834299</v>
      </c>
      <c r="I6" s="32">
        <v>1.2451962869314499E-2</v>
      </c>
      <c r="J6" s="32">
        <v>2.0801840590521301E-2</v>
      </c>
      <c r="K6" s="32">
        <v>5.5138452825535898E-4</v>
      </c>
      <c r="L6" s="32">
        <v>7.2656076283729998E-3</v>
      </c>
      <c r="M6" s="32">
        <v>5.0282204661616296E-4</v>
      </c>
      <c r="N6" s="32"/>
      <c r="O6" s="29">
        <v>76.02</v>
      </c>
      <c r="P6" s="30">
        <v>257.37</v>
      </c>
      <c r="Q6" s="30">
        <v>135.127611622529</v>
      </c>
      <c r="R6" s="29">
        <v>11.0684446581858</v>
      </c>
      <c r="S6" s="30">
        <v>132.72159028582399</v>
      </c>
      <c r="T6" s="29">
        <v>3.4827581073751501</v>
      </c>
      <c r="U6" s="30">
        <v>146.32319872273399</v>
      </c>
      <c r="V6" s="29">
        <v>10.0898451936387</v>
      </c>
      <c r="W6" s="33">
        <v>0.98</v>
      </c>
    </row>
    <row r="7" spans="1:23">
      <c r="A7" s="25">
        <v>2</v>
      </c>
      <c r="B7" s="28">
        <v>3.58837221469045</v>
      </c>
      <c r="C7" s="29">
        <v>37.948986734127203</v>
      </c>
      <c r="D7" s="30">
        <v>146.73143477146601</v>
      </c>
      <c r="E7" s="31">
        <f t="shared" si="0"/>
        <v>0.25862888067054407</v>
      </c>
      <c r="F7" s="32">
        <v>4.9462116568193999E-2</v>
      </c>
      <c r="G7" s="32">
        <v>3.20800247901181E-3</v>
      </c>
      <c r="H7" s="32">
        <v>0.145861005322103</v>
      </c>
      <c r="I7" s="32">
        <v>9.5080363456698808E-3</v>
      </c>
      <c r="J7" s="32">
        <v>2.17402978341357E-2</v>
      </c>
      <c r="K7" s="32">
        <v>5.5725934578336998E-4</v>
      </c>
      <c r="L7" s="32">
        <v>7.2133965192179503E-3</v>
      </c>
      <c r="M7" s="32">
        <v>4.8231234052321101E-4</v>
      </c>
      <c r="N7" s="32"/>
      <c r="O7" s="30">
        <v>168.6</v>
      </c>
      <c r="P7" s="30">
        <v>156.46</v>
      </c>
      <c r="Q7" s="30">
        <v>138.25082411764299</v>
      </c>
      <c r="R7" s="29">
        <v>8.4258910116087993</v>
      </c>
      <c r="S7" s="30">
        <v>138.64527175748501</v>
      </c>
      <c r="T7" s="29">
        <v>3.5166851413570899</v>
      </c>
      <c r="U7" s="30">
        <v>145.27548081529801</v>
      </c>
      <c r="V7" s="29">
        <v>9.6787902341312293</v>
      </c>
      <c r="W7" s="33">
        <v>0.99</v>
      </c>
    </row>
    <row r="8" spans="1:23">
      <c r="A8" s="25">
        <v>3</v>
      </c>
      <c r="B8" s="28">
        <v>4.3892613636046196</v>
      </c>
      <c r="C8" s="29">
        <v>37.2022102618647</v>
      </c>
      <c r="D8" s="30">
        <v>177.19670457533201</v>
      </c>
      <c r="E8" s="31">
        <f t="shared" si="0"/>
        <v>0.20994865762895068</v>
      </c>
      <c r="F8" s="32">
        <v>4.67058279137492E-2</v>
      </c>
      <c r="G8" s="32">
        <v>3.7565529740727199E-3</v>
      </c>
      <c r="H8" s="32">
        <v>0.14445610743078699</v>
      </c>
      <c r="I8" s="32">
        <v>1.0810840633146799E-2</v>
      </c>
      <c r="J8" s="32">
        <v>2.1530246415272701E-2</v>
      </c>
      <c r="K8" s="32">
        <v>6.2910971708092598E-4</v>
      </c>
      <c r="L8" s="32">
        <v>8.6144290905358894E-3</v>
      </c>
      <c r="M8" s="32">
        <v>1.05938787951238E-3</v>
      </c>
      <c r="N8" s="32"/>
      <c r="O8" s="29">
        <v>35.28</v>
      </c>
      <c r="P8" s="30">
        <v>181.46</v>
      </c>
      <c r="Q8" s="30">
        <v>137.00513662627199</v>
      </c>
      <c r="R8" s="29">
        <v>9.5920342395556695</v>
      </c>
      <c r="S8" s="30">
        <v>137.31986876167301</v>
      </c>
      <c r="T8" s="29">
        <v>3.9707186180931902</v>
      </c>
      <c r="U8" s="30">
        <v>173.37112918828799</v>
      </c>
      <c r="V8" s="29">
        <v>21.229707969056602</v>
      </c>
      <c r="W8" s="33" t="s">
        <v>12</v>
      </c>
    </row>
    <row r="9" spans="1:23">
      <c r="A9" s="25">
        <v>4</v>
      </c>
      <c r="B9" s="28">
        <v>3.4040400204178298</v>
      </c>
      <c r="C9" s="29">
        <v>38.3047018696805</v>
      </c>
      <c r="D9" s="30">
        <v>143.93764649664601</v>
      </c>
      <c r="E9" s="31">
        <f t="shared" si="0"/>
        <v>0.26612010687956511</v>
      </c>
      <c r="F9" s="32">
        <v>5.0934772370840702E-2</v>
      </c>
      <c r="G9" s="32">
        <v>4.3828189013517E-3</v>
      </c>
      <c r="H9" s="32">
        <v>0.14192559074070199</v>
      </c>
      <c r="I9" s="32">
        <v>1.07641887197327E-2</v>
      </c>
      <c r="J9" s="32">
        <v>2.1158237140105101E-2</v>
      </c>
      <c r="K9" s="32">
        <v>5.6724075364176303E-4</v>
      </c>
      <c r="L9" s="32">
        <v>6.6747811574177996E-3</v>
      </c>
      <c r="M9" s="32">
        <v>4.8714944864426701E-4</v>
      </c>
      <c r="N9" s="32"/>
      <c r="O9" s="30">
        <v>238.95500000000001</v>
      </c>
      <c r="P9" s="30">
        <v>199.97499999999999</v>
      </c>
      <c r="Q9" s="30">
        <v>134.75752870122199</v>
      </c>
      <c r="R9" s="29">
        <v>9.5717932881161296</v>
      </c>
      <c r="S9" s="30">
        <v>134.97185934845501</v>
      </c>
      <c r="T9" s="29">
        <v>3.58164490166447</v>
      </c>
      <c r="U9" s="30">
        <v>134.46394014315501</v>
      </c>
      <c r="V9" s="29">
        <v>9.78108928955686</v>
      </c>
      <c r="W9" s="33" t="s">
        <v>12</v>
      </c>
    </row>
    <row r="10" spans="1:23">
      <c r="A10" s="25">
        <v>5</v>
      </c>
      <c r="B10" s="28">
        <v>3.1579980776707401</v>
      </c>
      <c r="C10" s="29">
        <v>36.313606155663997</v>
      </c>
      <c r="D10" s="30">
        <v>125.18868286947399</v>
      </c>
      <c r="E10" s="31">
        <f t="shared" si="0"/>
        <v>0.29007099781955376</v>
      </c>
      <c r="F10" s="32">
        <v>5.1261304011476098E-2</v>
      </c>
      <c r="G10" s="32">
        <v>4.3933923699642601E-3</v>
      </c>
      <c r="H10" s="32">
        <v>0.15453569922253499</v>
      </c>
      <c r="I10" s="32">
        <v>1.27668189116984E-2</v>
      </c>
      <c r="J10" s="32">
        <v>2.1992584111814598E-2</v>
      </c>
      <c r="K10" s="32">
        <v>7.1732550616036904E-4</v>
      </c>
      <c r="L10" s="32">
        <v>7.6129922357276603E-3</v>
      </c>
      <c r="M10" s="32">
        <v>5.8502127557339995E-4</v>
      </c>
      <c r="N10" s="32"/>
      <c r="O10" s="30">
        <v>253.77</v>
      </c>
      <c r="P10" s="30">
        <v>198.1225</v>
      </c>
      <c r="Q10" s="30">
        <v>145.90878929601999</v>
      </c>
      <c r="R10" s="29">
        <v>11.2285117602163</v>
      </c>
      <c r="S10" s="30">
        <v>140.236812277295</v>
      </c>
      <c r="T10" s="29">
        <v>4.5253018426191902</v>
      </c>
      <c r="U10" s="30">
        <v>153.292767108551</v>
      </c>
      <c r="V10" s="29">
        <v>11.7352433233794</v>
      </c>
      <c r="W10" s="33" t="s">
        <v>13</v>
      </c>
    </row>
    <row r="11" spans="1:23">
      <c r="A11" s="25">
        <v>6</v>
      </c>
      <c r="B11" s="28">
        <v>2.8879064261467802</v>
      </c>
      <c r="C11" s="29">
        <v>29.607045479158</v>
      </c>
      <c r="D11" s="30">
        <v>119.73621349381099</v>
      </c>
      <c r="E11" s="31">
        <f t="shared" si="0"/>
        <v>0.24726893072068251</v>
      </c>
      <c r="F11" s="32">
        <v>5.0454608545878403E-2</v>
      </c>
      <c r="G11" s="32">
        <v>4.47584834991991E-3</v>
      </c>
      <c r="H11" s="32">
        <v>0.14688356571590999</v>
      </c>
      <c r="I11" s="32">
        <v>1.11942633906077E-2</v>
      </c>
      <c r="J11" s="32">
        <v>2.1855704909589001E-2</v>
      </c>
      <c r="K11" s="32">
        <v>6.7814756513459899E-4</v>
      </c>
      <c r="L11" s="32">
        <v>7.5095001310034803E-3</v>
      </c>
      <c r="M11" s="32">
        <v>5.0383834994189301E-4</v>
      </c>
      <c r="N11" s="32"/>
      <c r="O11" s="30">
        <v>216.74</v>
      </c>
      <c r="P11" s="30">
        <v>192.57</v>
      </c>
      <c r="Q11" s="30">
        <v>139.15654259737499</v>
      </c>
      <c r="R11" s="29">
        <v>9.91119217522008</v>
      </c>
      <c r="S11" s="30">
        <v>139.37336264013601</v>
      </c>
      <c r="T11" s="29">
        <v>4.2787807380950102</v>
      </c>
      <c r="U11" s="30">
        <v>151.21665901303001</v>
      </c>
      <c r="V11" s="29">
        <v>10.1077913443635</v>
      </c>
      <c r="W11" s="33" t="s">
        <v>12</v>
      </c>
    </row>
    <row r="12" spans="1:23">
      <c r="A12" s="25">
        <v>7</v>
      </c>
      <c r="B12" s="28">
        <v>3.4634319371420501</v>
      </c>
      <c r="C12" s="29">
        <v>40.305870375437301</v>
      </c>
      <c r="D12" s="30">
        <v>146.670051981451</v>
      </c>
      <c r="E12" s="31">
        <f t="shared" si="0"/>
        <v>0.27480640956297397</v>
      </c>
      <c r="F12" s="32">
        <v>5.0450885385840298E-2</v>
      </c>
      <c r="G12" s="32">
        <v>3.8061266282300101E-3</v>
      </c>
      <c r="H12" s="32">
        <v>0.1417018031218</v>
      </c>
      <c r="I12" s="32">
        <v>9.9326229172630003E-3</v>
      </c>
      <c r="J12" s="32">
        <v>2.0897252731652102E-2</v>
      </c>
      <c r="K12" s="32">
        <v>6.1995161870950397E-4</v>
      </c>
      <c r="L12" s="32">
        <v>7.6988529047524196E-3</v>
      </c>
      <c r="M12" s="32">
        <v>5.6825332116497602E-4</v>
      </c>
      <c r="N12" s="32"/>
      <c r="O12" s="30">
        <v>216.74</v>
      </c>
      <c r="P12" s="30">
        <v>178.68</v>
      </c>
      <c r="Q12" s="30">
        <v>134.55852061689001</v>
      </c>
      <c r="R12" s="29">
        <v>8.8341438832714907</v>
      </c>
      <c r="S12" s="30">
        <v>133.32409452573901</v>
      </c>
      <c r="T12" s="29">
        <v>3.91532126149457</v>
      </c>
      <c r="U12" s="30">
        <v>155.015017149388</v>
      </c>
      <c r="V12" s="29">
        <v>11.397915044066201</v>
      </c>
      <c r="W12" s="33" t="s">
        <v>12</v>
      </c>
    </row>
    <row r="13" spans="1:23">
      <c r="A13" s="25">
        <v>8</v>
      </c>
      <c r="B13" s="28">
        <v>6.4336257307792497</v>
      </c>
      <c r="C13" s="29">
        <v>83.705098495640897</v>
      </c>
      <c r="D13" s="30">
        <v>257.62137850220398</v>
      </c>
      <c r="E13" s="31">
        <f t="shared" si="0"/>
        <v>0.32491518748287729</v>
      </c>
      <c r="F13" s="32">
        <v>5.0656522227003203E-2</v>
      </c>
      <c r="G13" s="32">
        <v>2.73335548861134E-3</v>
      </c>
      <c r="H13" s="32">
        <v>0.147267549325794</v>
      </c>
      <c r="I13" s="32">
        <v>7.18990620171173E-3</v>
      </c>
      <c r="J13" s="32">
        <v>2.2096706973085099E-2</v>
      </c>
      <c r="K13" s="32">
        <v>5.8201771226524396E-4</v>
      </c>
      <c r="L13" s="32">
        <v>7.0227127284298897E-3</v>
      </c>
      <c r="M13" s="32">
        <v>2.8588227186699202E-4</v>
      </c>
      <c r="N13" s="32"/>
      <c r="O13" s="30">
        <v>233.4</v>
      </c>
      <c r="P13" s="30">
        <v>125.9075</v>
      </c>
      <c r="Q13" s="30">
        <v>139.49644213693799</v>
      </c>
      <c r="R13" s="29">
        <v>6.3640952808154996</v>
      </c>
      <c r="S13" s="30">
        <v>140.893553734807</v>
      </c>
      <c r="T13" s="29">
        <v>3.6716026971525801</v>
      </c>
      <c r="U13" s="30">
        <v>141.44857658588899</v>
      </c>
      <c r="V13" s="29">
        <v>5.7380212987557204</v>
      </c>
      <c r="W13" s="33" t="s">
        <v>12</v>
      </c>
    </row>
    <row r="14" spans="1:23">
      <c r="A14" s="25">
        <v>9</v>
      </c>
      <c r="B14" s="28">
        <v>3.8879943480335499</v>
      </c>
      <c r="C14" s="29">
        <v>44.648355884077198</v>
      </c>
      <c r="D14" s="30">
        <v>162.47492190708601</v>
      </c>
      <c r="E14" s="31">
        <f t="shared" si="0"/>
        <v>0.27480152235192395</v>
      </c>
      <c r="F14" s="32">
        <v>4.84572576530082E-2</v>
      </c>
      <c r="G14" s="32">
        <v>4.3890133371192897E-3</v>
      </c>
      <c r="H14" s="32">
        <v>0.14273219264407599</v>
      </c>
      <c r="I14" s="32">
        <v>1.24561332810093E-2</v>
      </c>
      <c r="J14" s="32">
        <v>2.1066927426875399E-2</v>
      </c>
      <c r="K14" s="32">
        <v>5.7549536881725395E-4</v>
      </c>
      <c r="L14" s="32">
        <v>7.3739904645583297E-3</v>
      </c>
      <c r="M14" s="32">
        <v>4.6967832183571499E-4</v>
      </c>
      <c r="N14" s="32"/>
      <c r="O14" s="30">
        <v>120.46</v>
      </c>
      <c r="P14" s="30">
        <v>199.97</v>
      </c>
      <c r="Q14" s="30">
        <v>135.474493791919</v>
      </c>
      <c r="R14" s="29">
        <v>11.068371768939301</v>
      </c>
      <c r="S14" s="30">
        <v>134.39540946336501</v>
      </c>
      <c r="T14" s="29">
        <v>3.6340629660174102</v>
      </c>
      <c r="U14" s="30">
        <v>148.497938704619</v>
      </c>
      <c r="V14" s="29">
        <v>9.4237548363144601</v>
      </c>
      <c r="W14" s="33" t="s">
        <v>12</v>
      </c>
    </row>
    <row r="15" spans="1:23">
      <c r="A15" s="25">
        <v>10</v>
      </c>
      <c r="B15" s="28">
        <v>3.6996011717945798</v>
      </c>
      <c r="C15" s="29">
        <v>38.692122600740902</v>
      </c>
      <c r="D15" s="30">
        <v>165.02060783832999</v>
      </c>
      <c r="E15" s="31">
        <f t="shared" si="0"/>
        <v>0.23446842856528208</v>
      </c>
      <c r="F15" s="32">
        <v>4.8944287791488301E-2</v>
      </c>
      <c r="G15" s="32">
        <v>3.8821555369681899E-3</v>
      </c>
      <c r="H15" s="32">
        <v>0.13827419308974101</v>
      </c>
      <c r="I15" s="32">
        <v>1.02343927618099E-2</v>
      </c>
      <c r="J15" s="32">
        <v>2.0265268770259599E-2</v>
      </c>
      <c r="K15" s="32">
        <v>6.4285619848863896E-4</v>
      </c>
      <c r="L15" s="32">
        <v>6.5276159044621203E-3</v>
      </c>
      <c r="M15" s="32">
        <v>4.1591162014506598E-4</v>
      </c>
      <c r="N15" s="32"/>
      <c r="O15" s="30">
        <v>146.38</v>
      </c>
      <c r="P15" s="30">
        <v>174.05</v>
      </c>
      <c r="Q15" s="30">
        <v>131.50555885988101</v>
      </c>
      <c r="R15" s="29">
        <v>9.1298981707558493</v>
      </c>
      <c r="S15" s="30">
        <v>129.33222179747301</v>
      </c>
      <c r="T15" s="29">
        <v>4.0624041412205001</v>
      </c>
      <c r="U15" s="30">
        <v>131.50890917890101</v>
      </c>
      <c r="V15" s="29">
        <v>8.3519821284540505</v>
      </c>
      <c r="W15" s="33" t="s">
        <v>11</v>
      </c>
    </row>
    <row r="16" spans="1:23">
      <c r="A16" s="25">
        <v>11</v>
      </c>
      <c r="B16" s="28">
        <v>2.8066428225778601</v>
      </c>
      <c r="C16" s="29">
        <v>27.407655911353899</v>
      </c>
      <c r="D16" s="30">
        <v>119.629851524899</v>
      </c>
      <c r="E16" s="31">
        <f t="shared" si="0"/>
        <v>0.22910381950653383</v>
      </c>
      <c r="F16" s="32">
        <v>4.93478585124714E-2</v>
      </c>
      <c r="G16" s="32">
        <v>3.4195754563338099E-3</v>
      </c>
      <c r="H16" s="32">
        <v>0.14189513876556301</v>
      </c>
      <c r="I16" s="32">
        <v>9.7631498746272808E-3</v>
      </c>
      <c r="J16" s="32">
        <v>2.0991329558084401E-2</v>
      </c>
      <c r="K16" s="32">
        <v>5.3595376980508701E-4</v>
      </c>
      <c r="L16" s="32">
        <v>8.53519147314683E-3</v>
      </c>
      <c r="M16" s="32">
        <v>5.4802229705273701E-4</v>
      </c>
      <c r="N16" s="32"/>
      <c r="O16" s="30">
        <v>164.9</v>
      </c>
      <c r="P16" s="30">
        <v>155.53</v>
      </c>
      <c r="Q16" s="30">
        <v>134.73045090207799</v>
      </c>
      <c r="R16" s="29">
        <v>8.6819608854742008</v>
      </c>
      <c r="S16" s="30">
        <v>133.91811145086501</v>
      </c>
      <c r="T16" s="29">
        <v>3.3847190624154702</v>
      </c>
      <c r="U16" s="30">
        <v>171.783176757897</v>
      </c>
      <c r="V16" s="29">
        <v>10.983009744207401</v>
      </c>
      <c r="W16" s="33" t="s">
        <v>12</v>
      </c>
    </row>
    <row r="17" spans="1:23">
      <c r="A17" s="25">
        <v>13</v>
      </c>
      <c r="B17" s="28">
        <v>5.3588784691170499</v>
      </c>
      <c r="C17" s="29">
        <v>57.127525650204497</v>
      </c>
      <c r="D17" s="30">
        <v>200.93988948561201</v>
      </c>
      <c r="E17" s="31">
        <f t="shared" si="0"/>
        <v>0.28430156797859202</v>
      </c>
      <c r="F17" s="32">
        <v>5.2726553809432503E-2</v>
      </c>
      <c r="G17" s="32">
        <v>3.9953753660332903E-3</v>
      </c>
      <c r="H17" s="32">
        <v>0.154483005550204</v>
      </c>
      <c r="I17" s="32">
        <v>1.13783968377366E-2</v>
      </c>
      <c r="J17" s="32">
        <v>2.1779264097461101E-2</v>
      </c>
      <c r="K17" s="32">
        <v>4.9063790511451398E-4</v>
      </c>
      <c r="L17" s="32">
        <v>8.0078110725528492E-3</v>
      </c>
      <c r="M17" s="32">
        <v>4.7585584728486398E-4</v>
      </c>
      <c r="N17" s="32"/>
      <c r="O17" s="30">
        <v>316.72500000000002</v>
      </c>
      <c r="P17" s="30">
        <v>139.79750000000001</v>
      </c>
      <c r="Q17" s="30">
        <v>145.86244557277701</v>
      </c>
      <c r="R17" s="29">
        <v>10.007941838523699</v>
      </c>
      <c r="S17" s="30">
        <v>138.891114936316</v>
      </c>
      <c r="T17" s="29">
        <v>3.096347261989</v>
      </c>
      <c r="U17" s="30">
        <v>161.21109043085099</v>
      </c>
      <c r="V17" s="29">
        <v>9.5416989474492198</v>
      </c>
      <c r="W17" s="33" t="s">
        <v>14</v>
      </c>
    </row>
    <row r="18" spans="1:23">
      <c r="A18" s="25">
        <v>14</v>
      </c>
      <c r="B18" s="28">
        <v>3.7965326761944902</v>
      </c>
      <c r="C18" s="29">
        <v>34.640622993027698</v>
      </c>
      <c r="D18" s="30">
        <v>164.46738577478899</v>
      </c>
      <c r="E18" s="31">
        <f t="shared" si="0"/>
        <v>0.2106230534998734</v>
      </c>
      <c r="F18" s="32">
        <v>5.2371679968976501E-2</v>
      </c>
      <c r="G18" s="32">
        <v>3.6959844687718302E-3</v>
      </c>
      <c r="H18" s="32">
        <v>0.14927145652309201</v>
      </c>
      <c r="I18" s="32">
        <v>9.4612795646465808E-3</v>
      </c>
      <c r="J18" s="32">
        <v>2.1621806680837199E-2</v>
      </c>
      <c r="K18" s="32">
        <v>4.8305360568761399E-4</v>
      </c>
      <c r="L18" s="32">
        <v>6.6789024614222403E-3</v>
      </c>
      <c r="M18" s="32">
        <v>3.9691687846583201E-4</v>
      </c>
      <c r="N18" s="32"/>
      <c r="O18" s="30">
        <v>301.91000000000003</v>
      </c>
      <c r="P18" s="30">
        <v>161.09</v>
      </c>
      <c r="Q18" s="30">
        <v>141.26844245538501</v>
      </c>
      <c r="R18" s="29">
        <v>8.3596066255661192</v>
      </c>
      <c r="S18" s="30">
        <v>137.897638188039</v>
      </c>
      <c r="T18" s="29">
        <v>3.0489685291496702</v>
      </c>
      <c r="U18" s="30">
        <v>134.54668838407801</v>
      </c>
      <c r="V18" s="29">
        <v>7.9693481039768299</v>
      </c>
      <c r="W18" s="33" t="s">
        <v>15</v>
      </c>
    </row>
    <row r="19" spans="1:23">
      <c r="A19" s="25">
        <v>15</v>
      </c>
      <c r="B19" s="28">
        <v>2.3236594250005398</v>
      </c>
      <c r="C19" s="29">
        <v>23.001685995759399</v>
      </c>
      <c r="D19" s="30">
        <v>102.112486886806</v>
      </c>
      <c r="E19" s="31">
        <f t="shared" si="0"/>
        <v>0.22525830774503894</v>
      </c>
      <c r="F19" s="32">
        <v>5.2072990631294398E-2</v>
      </c>
      <c r="G19" s="32">
        <v>4.3069246867545197E-3</v>
      </c>
      <c r="H19" s="32">
        <v>0.14217678731147301</v>
      </c>
      <c r="I19" s="32">
        <v>1.0116726507805301E-2</v>
      </c>
      <c r="J19" s="32">
        <v>2.10403337856368E-2</v>
      </c>
      <c r="K19" s="32">
        <v>5.1848486059796999E-4</v>
      </c>
      <c r="L19" s="32">
        <v>6.6024732415894804E-3</v>
      </c>
      <c r="M19" s="32">
        <v>4.6828918155450102E-4</v>
      </c>
      <c r="N19" s="32"/>
      <c r="O19" s="30">
        <v>287.10000000000002</v>
      </c>
      <c r="P19" s="30">
        <v>195.345</v>
      </c>
      <c r="Q19" s="30">
        <v>134.98086434893699</v>
      </c>
      <c r="R19" s="29">
        <v>8.9941309612435596</v>
      </c>
      <c r="S19" s="30">
        <v>134.22751071553799</v>
      </c>
      <c r="T19" s="29">
        <v>3.2742951502255799</v>
      </c>
      <c r="U19" s="30">
        <v>133.01207442803599</v>
      </c>
      <c r="V19" s="29">
        <v>9.4030842816189697</v>
      </c>
      <c r="W19" s="33" t="s">
        <v>12</v>
      </c>
    </row>
    <row r="20" spans="1:23">
      <c r="A20" s="25">
        <v>17</v>
      </c>
      <c r="B20" s="28">
        <v>2.7678979579565302</v>
      </c>
      <c r="C20" s="29">
        <v>27.184202519052999</v>
      </c>
      <c r="D20" s="30">
        <v>114.592058847554</v>
      </c>
      <c r="E20" s="31">
        <f t="shared" si="0"/>
        <v>0.23722588451977406</v>
      </c>
      <c r="F20" s="32">
        <v>5.0862084839082403E-2</v>
      </c>
      <c r="G20" s="32">
        <v>4.4108967317789197E-3</v>
      </c>
      <c r="H20" s="32">
        <v>0.14771128876878301</v>
      </c>
      <c r="I20" s="32">
        <v>1.16866164046147E-2</v>
      </c>
      <c r="J20" s="32">
        <v>2.0875231975302399E-2</v>
      </c>
      <c r="K20" s="32">
        <v>6.6984867559744996E-4</v>
      </c>
      <c r="L20" s="32">
        <v>7.5478682472117E-3</v>
      </c>
      <c r="M20" s="32">
        <v>4.6032078589627E-4</v>
      </c>
      <c r="N20" s="32"/>
      <c r="O20" s="30">
        <v>235.25</v>
      </c>
      <c r="P20" s="30">
        <v>206.45500000000001</v>
      </c>
      <c r="Q20" s="30">
        <v>139.88909544476701</v>
      </c>
      <c r="R20" s="29">
        <v>10.339616401865699</v>
      </c>
      <c r="S20" s="30">
        <v>133.18504385569599</v>
      </c>
      <c r="T20" s="29">
        <v>4.2304348413737101</v>
      </c>
      <c r="U20" s="30">
        <v>151.986369235946</v>
      </c>
      <c r="V20" s="29">
        <v>9.2344087603018803</v>
      </c>
      <c r="W20" s="33" t="s">
        <v>14</v>
      </c>
    </row>
    <row r="21" spans="1:23">
      <c r="A21" s="25">
        <v>18</v>
      </c>
      <c r="B21" s="28">
        <v>5.39195612173142</v>
      </c>
      <c r="C21" s="29">
        <v>55.261654009949197</v>
      </c>
      <c r="D21" s="30">
        <v>209.307629626981</v>
      </c>
      <c r="E21" s="31">
        <f t="shared" si="0"/>
        <v>0.26402121178494126</v>
      </c>
      <c r="F21" s="32">
        <v>4.8449108639757599E-2</v>
      </c>
      <c r="G21" s="32">
        <v>4.1140757387261601E-3</v>
      </c>
      <c r="H21" s="32">
        <v>0.145034717574752</v>
      </c>
      <c r="I21" s="32">
        <v>1.08794584172822E-2</v>
      </c>
      <c r="J21" s="32">
        <v>2.26753898863154E-2</v>
      </c>
      <c r="K21" s="32">
        <v>5.9364362197755196E-4</v>
      </c>
      <c r="L21" s="32">
        <v>7.7958643152701897E-3</v>
      </c>
      <c r="M21" s="32">
        <v>5.8336603090952395E-4</v>
      </c>
      <c r="N21" s="32"/>
      <c r="O21" s="30">
        <v>120.46</v>
      </c>
      <c r="P21" s="30">
        <v>188.86</v>
      </c>
      <c r="Q21" s="30">
        <v>137.51836073769101</v>
      </c>
      <c r="R21" s="29">
        <v>9.6480363908800797</v>
      </c>
      <c r="S21" s="30">
        <v>144.54230250648399</v>
      </c>
      <c r="T21" s="29">
        <v>3.7428348243845302</v>
      </c>
      <c r="U21" s="30">
        <v>156.960759573199</v>
      </c>
      <c r="V21" s="29">
        <v>11.699916494988599</v>
      </c>
      <c r="W21" s="33" t="s">
        <v>14</v>
      </c>
    </row>
    <row r="22" spans="1:23">
      <c r="A22" s="25">
        <v>19</v>
      </c>
      <c r="B22" s="28">
        <v>4.2120680585938901</v>
      </c>
      <c r="C22" s="29">
        <v>43.679549633761802</v>
      </c>
      <c r="D22" s="30">
        <v>176.06865021935499</v>
      </c>
      <c r="E22" s="31">
        <f t="shared" si="0"/>
        <v>0.24808249270579213</v>
      </c>
      <c r="F22" s="32">
        <v>5.15308844294309E-2</v>
      </c>
      <c r="G22" s="32">
        <v>2.7772816307297101E-3</v>
      </c>
      <c r="H22" s="32">
        <v>0.146034989698694</v>
      </c>
      <c r="I22" s="32">
        <v>7.49586416948854E-3</v>
      </c>
      <c r="J22" s="32">
        <v>2.1055158744657802E-2</v>
      </c>
      <c r="K22" s="32">
        <v>5.0775745638423104E-4</v>
      </c>
      <c r="L22" s="32">
        <v>7.4524847816837703E-3</v>
      </c>
      <c r="M22" s="32">
        <v>4.2585123665039702E-4</v>
      </c>
      <c r="N22" s="32"/>
      <c r="O22" s="30">
        <v>264.88</v>
      </c>
      <c r="P22" s="29">
        <v>91.655000000000001</v>
      </c>
      <c r="Q22" s="30">
        <v>138.40498537822799</v>
      </c>
      <c r="R22" s="29">
        <v>6.6419766649689302</v>
      </c>
      <c r="S22" s="30">
        <v>134.32110851880799</v>
      </c>
      <c r="T22" s="29">
        <v>3.2065384418164999</v>
      </c>
      <c r="U22" s="30">
        <v>150.07280888425399</v>
      </c>
      <c r="V22" s="29">
        <v>8.5437304377594092</v>
      </c>
      <c r="W22" s="33" t="s">
        <v>15</v>
      </c>
    </row>
    <row r="23" spans="1:23">
      <c r="A23" s="25">
        <v>20</v>
      </c>
      <c r="B23" s="28">
        <v>3.6421504604677399</v>
      </c>
      <c r="C23" s="29">
        <v>36.881565962169901</v>
      </c>
      <c r="D23" s="30">
        <v>158.508775385202</v>
      </c>
      <c r="E23" s="31">
        <f t="shared" si="0"/>
        <v>0.23267838561329945</v>
      </c>
      <c r="F23" s="32">
        <v>5.0521714136570299E-2</v>
      </c>
      <c r="G23" s="32">
        <v>3.2629101389699999E-3</v>
      </c>
      <c r="H23" s="32">
        <v>0.143513785212221</v>
      </c>
      <c r="I23" s="32">
        <v>8.4553464580771898E-3</v>
      </c>
      <c r="J23" s="32">
        <v>2.1398182472062498E-2</v>
      </c>
      <c r="K23" s="32">
        <v>4.8240883189864598E-4</v>
      </c>
      <c r="L23" s="32">
        <v>6.6883959977382503E-3</v>
      </c>
      <c r="M23" s="32">
        <v>3.7400772774066898E-4</v>
      </c>
      <c r="N23" s="32"/>
      <c r="O23" s="30">
        <v>220.44</v>
      </c>
      <c r="P23" s="30">
        <v>149.97999999999999</v>
      </c>
      <c r="Q23" s="30">
        <v>136.16874619244899</v>
      </c>
      <c r="R23" s="29">
        <v>7.5084957571152904</v>
      </c>
      <c r="S23" s="30">
        <v>136.486419223643</v>
      </c>
      <c r="T23" s="29">
        <v>3.04554894670156</v>
      </c>
      <c r="U23" s="30">
        <v>134.737299927707</v>
      </c>
      <c r="V23" s="29">
        <v>7.5093044141894003</v>
      </c>
      <c r="W23" s="33" t="s">
        <v>12</v>
      </c>
    </row>
    <row r="24" spans="1:23">
      <c r="A24" s="25">
        <v>21</v>
      </c>
      <c r="B24" s="28">
        <v>4.2091840275239898</v>
      </c>
      <c r="C24" s="29">
        <v>54.4585435141909</v>
      </c>
      <c r="D24" s="30">
        <v>173.44710568623901</v>
      </c>
      <c r="E24" s="31">
        <f t="shared" si="0"/>
        <v>0.31397781645722522</v>
      </c>
      <c r="F24" s="32">
        <v>4.9351077011432799E-2</v>
      </c>
      <c r="G24" s="32">
        <v>2.9614963330465201E-3</v>
      </c>
      <c r="H24" s="32">
        <v>0.13954714490329201</v>
      </c>
      <c r="I24" s="32">
        <v>7.6278389394542597E-3</v>
      </c>
      <c r="J24" s="32">
        <v>2.0822069871866199E-2</v>
      </c>
      <c r="K24" s="32">
        <v>3.7826678365176201E-4</v>
      </c>
      <c r="L24" s="32">
        <v>6.6682190454200804E-3</v>
      </c>
      <c r="M24" s="32">
        <v>2.8118509329748501E-4</v>
      </c>
      <c r="N24" s="32"/>
      <c r="O24" s="30">
        <v>164.9</v>
      </c>
      <c r="P24" s="30">
        <v>140.7225</v>
      </c>
      <c r="Q24" s="30">
        <v>132.640444912698</v>
      </c>
      <c r="R24" s="29">
        <v>6.7973145110784499</v>
      </c>
      <c r="S24" s="30">
        <v>132.84933793365701</v>
      </c>
      <c r="T24" s="29">
        <v>2.3898031271187201</v>
      </c>
      <c r="U24" s="30">
        <v>134.33218424616501</v>
      </c>
      <c r="V24" s="29">
        <v>5.6457303611728902</v>
      </c>
      <c r="W24" s="33" t="s">
        <v>12</v>
      </c>
    </row>
    <row r="25" spans="1:23">
      <c r="A25" s="25">
        <v>22</v>
      </c>
      <c r="B25" s="28">
        <v>3.7938469138817998</v>
      </c>
      <c r="C25" s="29">
        <v>52.857755683122001</v>
      </c>
      <c r="D25" s="30">
        <v>152.60288437254599</v>
      </c>
      <c r="E25" s="31">
        <f t="shared" si="0"/>
        <v>0.34637455183403709</v>
      </c>
      <c r="F25" s="32">
        <v>4.9619326975062203E-2</v>
      </c>
      <c r="G25" s="32">
        <v>2.5880862817166598E-3</v>
      </c>
      <c r="H25" s="32">
        <v>0.14035923402936201</v>
      </c>
      <c r="I25" s="32">
        <v>7.11453025020636E-3</v>
      </c>
      <c r="J25" s="32">
        <v>2.0872537465381001E-2</v>
      </c>
      <c r="K25" s="32">
        <v>3.7885030703635502E-4</v>
      </c>
      <c r="L25" s="32">
        <v>7.3790341193901701E-3</v>
      </c>
      <c r="M25" s="32">
        <v>3.05894263978755E-4</v>
      </c>
      <c r="N25" s="32"/>
      <c r="O25" s="30">
        <v>176.01</v>
      </c>
      <c r="P25" s="30">
        <v>122.205</v>
      </c>
      <c r="Q25" s="30">
        <v>133.36379178241</v>
      </c>
      <c r="R25" s="29">
        <v>6.3354716931783104</v>
      </c>
      <c r="S25" s="30">
        <v>133.16802909292099</v>
      </c>
      <c r="T25" s="29">
        <v>2.3933733220919202</v>
      </c>
      <c r="U25" s="30">
        <v>148.59913572696601</v>
      </c>
      <c r="V25" s="29">
        <v>6.1375157908033904</v>
      </c>
      <c r="W25" s="33" t="s">
        <v>12</v>
      </c>
    </row>
    <row r="26" spans="1:23">
      <c r="A26" s="25">
        <v>23</v>
      </c>
      <c r="B26" s="28">
        <v>3.4395983634431802</v>
      </c>
      <c r="C26" s="29">
        <v>39.721034712844698</v>
      </c>
      <c r="D26" s="30">
        <v>150.33631330916</v>
      </c>
      <c r="E26" s="31">
        <f t="shared" si="0"/>
        <v>0.26421450572065142</v>
      </c>
      <c r="F26" s="32">
        <v>5.0369741708238699E-2</v>
      </c>
      <c r="G26" s="32">
        <v>3.5901701194911398E-3</v>
      </c>
      <c r="H26" s="32">
        <v>0.13888500533628301</v>
      </c>
      <c r="I26" s="32">
        <v>8.9976675791179992E-3</v>
      </c>
      <c r="J26" s="32">
        <v>2.05122707766962E-2</v>
      </c>
      <c r="K26" s="32">
        <v>4.7519920922131501E-4</v>
      </c>
      <c r="L26" s="32">
        <v>6.1534379977892604E-3</v>
      </c>
      <c r="M26" s="32">
        <v>4.9489465823721501E-4</v>
      </c>
      <c r="N26" s="32"/>
      <c r="O26" s="30">
        <v>213.035</v>
      </c>
      <c r="P26" s="30">
        <v>164.79249999999999</v>
      </c>
      <c r="Q26" s="30">
        <v>132.050280036304</v>
      </c>
      <c r="R26" s="29">
        <v>8.0224530783312407</v>
      </c>
      <c r="S26" s="30">
        <v>130.892683155188</v>
      </c>
      <c r="T26" s="29">
        <v>3.00259010339474</v>
      </c>
      <c r="U26" s="30">
        <v>123.993590858899</v>
      </c>
      <c r="V26" s="29">
        <v>9.9417479358175704</v>
      </c>
      <c r="W26" s="33" t="s">
        <v>12</v>
      </c>
    </row>
    <row r="27" spans="1:23">
      <c r="A27" s="25">
        <v>24</v>
      </c>
      <c r="B27" s="28">
        <v>4.5837363584824802</v>
      </c>
      <c r="C27" s="29">
        <v>57.854421987675302</v>
      </c>
      <c r="D27" s="30">
        <v>187.58833232434199</v>
      </c>
      <c r="E27" s="31">
        <f t="shared" si="0"/>
        <v>0.30841162278496331</v>
      </c>
      <c r="F27" s="32">
        <v>5.13949622168169E-2</v>
      </c>
      <c r="G27" s="32">
        <v>2.6202249715897501E-3</v>
      </c>
      <c r="H27" s="32">
        <v>0.148173195664447</v>
      </c>
      <c r="I27" s="32">
        <v>7.2264470755238498E-3</v>
      </c>
      <c r="J27" s="32">
        <v>2.1384673404400201E-2</v>
      </c>
      <c r="K27" s="32">
        <v>3.9332033279166798E-4</v>
      </c>
      <c r="L27" s="32">
        <v>6.7473726661074502E-3</v>
      </c>
      <c r="M27" s="32">
        <v>2.7700360469986001E-4</v>
      </c>
      <c r="N27" s="32"/>
      <c r="O27" s="30">
        <v>257.47000000000003</v>
      </c>
      <c r="P27" s="29">
        <v>86.1</v>
      </c>
      <c r="Q27" s="30">
        <v>140.297663422422</v>
      </c>
      <c r="R27" s="29">
        <v>6.3913959085286702</v>
      </c>
      <c r="S27" s="30">
        <v>136.40115803681201</v>
      </c>
      <c r="T27" s="29">
        <v>2.4835125331955799</v>
      </c>
      <c r="U27" s="30">
        <v>135.92139520418399</v>
      </c>
      <c r="V27" s="29">
        <v>5.5613357206841902</v>
      </c>
      <c r="W27" s="33" t="s">
        <v>15</v>
      </c>
    </row>
    <row r="28" spans="1:23">
      <c r="A28" s="25">
        <v>25</v>
      </c>
      <c r="B28" s="28">
        <v>5.2547141743655503</v>
      </c>
      <c r="C28" s="29">
        <v>70.674438784676397</v>
      </c>
      <c r="D28" s="30">
        <v>210.95221995357099</v>
      </c>
      <c r="E28" s="31">
        <f t="shared" si="0"/>
        <v>0.33502581200724652</v>
      </c>
      <c r="F28" s="32">
        <v>4.8926065331156801E-2</v>
      </c>
      <c r="G28" s="32">
        <v>2.8667862856568901E-3</v>
      </c>
      <c r="H28" s="32">
        <v>0.14136050147897899</v>
      </c>
      <c r="I28" s="32">
        <v>8.3519770509773092E-3</v>
      </c>
      <c r="J28" s="32">
        <v>2.1209903224257701E-2</v>
      </c>
      <c r="K28" s="32">
        <v>3.9844784128020898E-4</v>
      </c>
      <c r="L28" s="32">
        <v>6.74166737665036E-3</v>
      </c>
      <c r="M28" s="32">
        <v>3.1283809784407802E-4</v>
      </c>
      <c r="N28" s="32"/>
      <c r="O28" s="30">
        <v>142.68</v>
      </c>
      <c r="P28" s="26">
        <v>-62.03</v>
      </c>
      <c r="Q28" s="30">
        <v>134.254935466321</v>
      </c>
      <c r="R28" s="29">
        <v>7.4306900084524203</v>
      </c>
      <c r="S28" s="30">
        <v>135.298011104452</v>
      </c>
      <c r="T28" s="29">
        <v>2.5162733022676802</v>
      </c>
      <c r="U28" s="30">
        <v>135.80685113536501</v>
      </c>
      <c r="V28" s="29">
        <v>6.2808119403200298</v>
      </c>
      <c r="W28" s="33" t="s">
        <v>12</v>
      </c>
    </row>
    <row r="29" spans="1:23">
      <c r="B29" s="28"/>
      <c r="C29" s="29"/>
      <c r="D29" s="30"/>
      <c r="E29" s="31"/>
      <c r="F29" s="32"/>
      <c r="G29" s="32"/>
      <c r="H29" s="32"/>
      <c r="I29" s="32"/>
      <c r="J29" s="32"/>
      <c r="K29" s="32"/>
      <c r="L29" s="32"/>
      <c r="M29" s="32"/>
      <c r="N29" s="32"/>
      <c r="O29" s="30"/>
      <c r="P29" s="26"/>
      <c r="Q29" s="30"/>
      <c r="R29" s="29"/>
      <c r="S29" s="30"/>
      <c r="T29" s="29"/>
      <c r="U29" s="30"/>
      <c r="V29" s="29"/>
      <c r="W29" s="33"/>
    </row>
    <row r="30" spans="1:23">
      <c r="A30" s="89" t="s">
        <v>19</v>
      </c>
      <c r="B30" s="89"/>
      <c r="E30" s="31"/>
    </row>
    <row r="31" spans="1:23">
      <c r="A31" s="25">
        <v>1</v>
      </c>
      <c r="B31" s="29">
        <v>176.72431722123099</v>
      </c>
      <c r="C31" s="30">
        <v>241.54204279452799</v>
      </c>
      <c r="D31" s="30">
        <v>355.44241499518</v>
      </c>
      <c r="E31" s="31">
        <f t="shared" ref="E31:E66" si="1">C31/D31</f>
        <v>0.67955323451705507</v>
      </c>
      <c r="F31" s="32">
        <v>0.106701054655191</v>
      </c>
      <c r="G31" s="32">
        <v>3.2833743603332302E-3</v>
      </c>
      <c r="H31" s="32">
        <v>4.7906340148056499</v>
      </c>
      <c r="I31" s="32">
        <v>0.14878021876807199</v>
      </c>
      <c r="J31" s="32">
        <v>0.324848710683727</v>
      </c>
      <c r="K31" s="32">
        <v>9.7801615034435099E-3</v>
      </c>
      <c r="L31" s="32">
        <v>7.8173540883612905E-2</v>
      </c>
      <c r="M31" s="32">
        <v>2.5137133051415998E-3</v>
      </c>
      <c r="N31" s="32"/>
      <c r="O31" s="30">
        <v>1743.5150000000001</v>
      </c>
      <c r="P31" s="29">
        <v>56.017499999999998</v>
      </c>
      <c r="Q31" s="30">
        <v>1783.2581482292501</v>
      </c>
      <c r="R31" s="29">
        <v>26.116659126919501</v>
      </c>
      <c r="S31" s="30">
        <v>1813.3651719776201</v>
      </c>
      <c r="T31" s="29">
        <v>47.598127460720796</v>
      </c>
      <c r="U31" s="30">
        <v>1521.3429742767501</v>
      </c>
      <c r="V31" s="29">
        <v>47.123904941526298</v>
      </c>
      <c r="W31" s="33" t="s">
        <v>11</v>
      </c>
    </row>
    <row r="32" spans="1:23">
      <c r="A32" s="25">
        <v>2</v>
      </c>
      <c r="B32" s="29">
        <v>27.8235047589265</v>
      </c>
      <c r="C32" s="30">
        <v>194.86081042677301</v>
      </c>
      <c r="D32" s="29">
        <v>19.243470497479201</v>
      </c>
      <c r="E32" s="31">
        <f t="shared" si="1"/>
        <v>10.126074215786534</v>
      </c>
      <c r="F32" s="32">
        <v>9.6786728779467507E-2</v>
      </c>
      <c r="G32" s="32">
        <v>4.7328194832589703E-3</v>
      </c>
      <c r="H32" s="32">
        <v>3.6052117131638601</v>
      </c>
      <c r="I32" s="32">
        <v>0.175432090760689</v>
      </c>
      <c r="J32" s="32">
        <v>0.273225982088666</v>
      </c>
      <c r="K32" s="32">
        <v>1.05227251663169E-2</v>
      </c>
      <c r="L32" s="32">
        <v>6.4741459990323894E-2</v>
      </c>
      <c r="M32" s="32">
        <v>2.0737757782082898E-3</v>
      </c>
      <c r="N32" s="32"/>
      <c r="O32" s="30">
        <v>1564.82</v>
      </c>
      <c r="P32" s="29">
        <v>60.182499999999898</v>
      </c>
      <c r="Q32" s="30">
        <v>1550.68146751169</v>
      </c>
      <c r="R32" s="29">
        <v>38.694627065481299</v>
      </c>
      <c r="S32" s="30">
        <v>1557.1559912077901</v>
      </c>
      <c r="T32" s="29">
        <v>53.283779788340198</v>
      </c>
      <c r="U32" s="30">
        <v>1267.95369616584</v>
      </c>
      <c r="V32" s="29">
        <v>39.366955501237101</v>
      </c>
      <c r="W32" s="33" t="s">
        <v>12</v>
      </c>
    </row>
    <row r="33" spans="1:23">
      <c r="A33" s="25">
        <v>3</v>
      </c>
      <c r="B33" s="29">
        <v>81.399848453009199</v>
      </c>
      <c r="C33" s="30">
        <v>135.72492223836301</v>
      </c>
      <c r="D33" s="30">
        <v>159.19138509051999</v>
      </c>
      <c r="E33" s="31">
        <f t="shared" si="1"/>
        <v>0.85258961822077628</v>
      </c>
      <c r="F33" s="32">
        <v>0.106869218664237</v>
      </c>
      <c r="G33" s="32">
        <v>3.6773174806612502E-3</v>
      </c>
      <c r="H33" s="32">
        <v>4.6393818650816296</v>
      </c>
      <c r="I33" s="32">
        <v>0.15901910468108099</v>
      </c>
      <c r="J33" s="32">
        <v>0.313652962986046</v>
      </c>
      <c r="K33" s="32">
        <v>8.9344581011913497E-3</v>
      </c>
      <c r="L33" s="32">
        <v>7.2656743717441796E-2</v>
      </c>
      <c r="M33" s="32">
        <v>2.2671313984356E-3</v>
      </c>
      <c r="N33" s="32"/>
      <c r="O33" s="30">
        <v>1746.6</v>
      </c>
      <c r="P33" s="29">
        <v>62.962499999999999</v>
      </c>
      <c r="Q33" s="30">
        <v>1756.3836737714801</v>
      </c>
      <c r="R33" s="29">
        <v>28.656637468700598</v>
      </c>
      <c r="S33" s="30">
        <v>1758.65771386549</v>
      </c>
      <c r="T33" s="29">
        <v>43.853840158409803</v>
      </c>
      <c r="U33" s="30">
        <v>1417.6555660383799</v>
      </c>
      <c r="V33" s="29">
        <v>42.719889566031</v>
      </c>
      <c r="W33" s="33" t="s">
        <v>12</v>
      </c>
    </row>
    <row r="34" spans="1:23">
      <c r="A34" s="25">
        <v>4</v>
      </c>
      <c r="B34" s="28">
        <v>16.906791634599202</v>
      </c>
      <c r="C34" s="30">
        <v>113.30095138070899</v>
      </c>
      <c r="D34" s="30">
        <v>226.97939284827299</v>
      </c>
      <c r="E34" s="31">
        <f t="shared" si="1"/>
        <v>0.49916844854918757</v>
      </c>
      <c r="F34" s="32">
        <v>5.2592736953782901E-2</v>
      </c>
      <c r="G34" s="32">
        <v>3.2028312480950399E-3</v>
      </c>
      <c r="H34" s="32">
        <v>0.44327942391611602</v>
      </c>
      <c r="I34" s="32">
        <v>3.5491454099099103E-2</v>
      </c>
      <c r="J34" s="32">
        <v>5.8008428785472299E-2</v>
      </c>
      <c r="K34" s="32">
        <v>3.0126320666611899E-3</v>
      </c>
      <c r="L34" s="32">
        <v>2.0689690932560099E-2</v>
      </c>
      <c r="M34" s="32">
        <v>1.2137389517403801E-3</v>
      </c>
      <c r="N34" s="32"/>
      <c r="O34" s="30">
        <v>322.27999999999997</v>
      </c>
      <c r="P34" s="30">
        <v>138.87</v>
      </c>
      <c r="Q34" s="30">
        <v>372.56221964080902</v>
      </c>
      <c r="R34" s="29">
        <v>24.9704079018648</v>
      </c>
      <c r="S34" s="30">
        <v>363.50233760077901</v>
      </c>
      <c r="T34" s="29">
        <v>18.3569279187547</v>
      </c>
      <c r="U34" s="30">
        <v>413.917460915991</v>
      </c>
      <c r="V34" s="29">
        <v>24.0350903181271</v>
      </c>
      <c r="W34" s="33" t="s">
        <v>15</v>
      </c>
    </row>
    <row r="35" spans="1:23">
      <c r="A35" s="25">
        <v>7</v>
      </c>
      <c r="B35" s="29">
        <v>81.173239354016005</v>
      </c>
      <c r="C35" s="29">
        <v>83.933445418046702</v>
      </c>
      <c r="D35" s="30">
        <v>167.701195147367</v>
      </c>
      <c r="E35" s="31">
        <f t="shared" si="1"/>
        <v>0.50049402059591996</v>
      </c>
      <c r="F35" s="32">
        <v>0.12453061019269</v>
      </c>
      <c r="G35" s="32">
        <v>4.14776421252045E-3</v>
      </c>
      <c r="H35" s="32">
        <v>5.6471541848747</v>
      </c>
      <c r="I35" s="32">
        <v>0.208683110129502</v>
      </c>
      <c r="J35" s="32">
        <v>0.32914790693585799</v>
      </c>
      <c r="K35" s="32">
        <v>1.1052012563675599E-2</v>
      </c>
      <c r="L35" s="32">
        <v>7.5208968438396098E-2</v>
      </c>
      <c r="M35" s="32">
        <v>2.7142763341676799E-3</v>
      </c>
      <c r="N35" s="32"/>
      <c r="O35" s="30">
        <v>2021.91</v>
      </c>
      <c r="P35" s="29">
        <v>58.944999999999901</v>
      </c>
      <c r="Q35" s="30">
        <v>1923.32722846149</v>
      </c>
      <c r="R35" s="29">
        <v>31.904113027250801</v>
      </c>
      <c r="S35" s="30">
        <v>1834.2502203977101</v>
      </c>
      <c r="T35" s="29">
        <v>53.611800996160397</v>
      </c>
      <c r="U35" s="30">
        <v>1465.6903877413799</v>
      </c>
      <c r="V35" s="29">
        <v>51.024103046363003</v>
      </c>
      <c r="W35" s="33" t="s">
        <v>14</v>
      </c>
    </row>
    <row r="36" spans="1:23">
      <c r="A36" s="25">
        <v>9</v>
      </c>
      <c r="B36" s="29">
        <v>342.62754604248198</v>
      </c>
      <c r="C36" s="30">
        <v>254.80635920335399</v>
      </c>
      <c r="D36" s="30">
        <v>521.877832949511</v>
      </c>
      <c r="E36" s="31">
        <f t="shared" si="1"/>
        <v>0.48824905584369821</v>
      </c>
      <c r="F36" s="32">
        <v>0.14532049403585401</v>
      </c>
      <c r="G36" s="32">
        <v>4.3433281543744503E-3</v>
      </c>
      <c r="H36" s="32">
        <v>8.6998420581085192</v>
      </c>
      <c r="I36" s="32">
        <v>0.26941878695733601</v>
      </c>
      <c r="J36" s="32">
        <v>0.43239906120708999</v>
      </c>
      <c r="K36" s="32">
        <v>1.2401636060313101E-2</v>
      </c>
      <c r="L36" s="32">
        <v>0.106532959829338</v>
      </c>
      <c r="M36" s="32">
        <v>3.3689203155406202E-3</v>
      </c>
      <c r="N36" s="32"/>
      <c r="O36" s="30">
        <v>2291.665</v>
      </c>
      <c r="P36" s="29">
        <v>51.545000000000101</v>
      </c>
      <c r="Q36" s="30">
        <v>2307.0615857313801</v>
      </c>
      <c r="R36" s="29">
        <v>28.246457338280301</v>
      </c>
      <c r="S36" s="30">
        <v>2316.5234729628201</v>
      </c>
      <c r="T36" s="29">
        <v>55.826733021178399</v>
      </c>
      <c r="U36" s="30">
        <v>2046.11758523923</v>
      </c>
      <c r="V36" s="29">
        <v>61.537603799421198</v>
      </c>
      <c r="W36" s="33" t="s">
        <v>12</v>
      </c>
    </row>
    <row r="37" spans="1:23">
      <c r="A37" s="25">
        <v>10</v>
      </c>
      <c r="B37" s="29">
        <v>145.69449229516701</v>
      </c>
      <c r="C37" s="30">
        <v>141.99583466619299</v>
      </c>
      <c r="D37" s="30">
        <v>216.47964965314799</v>
      </c>
      <c r="E37" s="31">
        <f t="shared" si="1"/>
        <v>0.65593156166736311</v>
      </c>
      <c r="F37" s="32">
        <v>0.15157375111983701</v>
      </c>
      <c r="G37" s="32">
        <v>4.8833726842137199E-3</v>
      </c>
      <c r="H37" s="32">
        <v>9.4596215507419998</v>
      </c>
      <c r="I37" s="32">
        <v>0.32247732070348001</v>
      </c>
      <c r="J37" s="32">
        <v>0.45159425907152101</v>
      </c>
      <c r="K37" s="32">
        <v>1.35258963548902E-2</v>
      </c>
      <c r="L37" s="32">
        <v>0.111463186392339</v>
      </c>
      <c r="M37" s="32">
        <v>3.7128286894723399E-3</v>
      </c>
      <c r="N37" s="32"/>
      <c r="O37" s="30">
        <v>2364.8200000000002</v>
      </c>
      <c r="P37" s="29">
        <v>54.164999999999999</v>
      </c>
      <c r="Q37" s="30">
        <v>2383.6343375791698</v>
      </c>
      <c r="R37" s="29">
        <v>31.346891047608</v>
      </c>
      <c r="S37" s="30">
        <v>2402.3364477161099</v>
      </c>
      <c r="T37" s="29">
        <v>60.081432241079398</v>
      </c>
      <c r="U37" s="30">
        <v>2135.97439553204</v>
      </c>
      <c r="V37" s="29">
        <v>67.5186928309503</v>
      </c>
      <c r="W37" s="33" t="s">
        <v>12</v>
      </c>
    </row>
    <row r="38" spans="1:23">
      <c r="A38" s="25">
        <v>11</v>
      </c>
      <c r="B38" s="28">
        <v>7.2618615441248302</v>
      </c>
      <c r="C38" s="29">
        <v>29.259318671471299</v>
      </c>
      <c r="D38" s="30">
        <v>148.35124721090699</v>
      </c>
      <c r="E38" s="31">
        <f t="shared" si="1"/>
        <v>0.19723001472224974</v>
      </c>
      <c r="F38" s="32">
        <v>5.8175403125623998E-2</v>
      </c>
      <c r="G38" s="32">
        <v>5.4108475074429599E-3</v>
      </c>
      <c r="H38" s="32">
        <v>0.18290411184009001</v>
      </c>
      <c r="I38" s="32">
        <v>1.8059972547821799E-2</v>
      </c>
      <c r="J38" s="32">
        <v>2.5816936143435502E-2</v>
      </c>
      <c r="K38" s="32">
        <v>1.6439266953714501E-3</v>
      </c>
      <c r="L38" s="32">
        <v>8.7696928576744701E-2</v>
      </c>
      <c r="M38" s="32">
        <v>7.9810825238551805E-2</v>
      </c>
      <c r="N38" s="32"/>
      <c r="O38" s="30">
        <v>600.02499999999998</v>
      </c>
      <c r="P38" s="30">
        <v>203.67750000000001</v>
      </c>
      <c r="Q38" s="30">
        <v>170.55645695372999</v>
      </c>
      <c r="R38" s="29">
        <v>15.502780879965901</v>
      </c>
      <c r="S38" s="30">
        <v>164.31462380345599</v>
      </c>
      <c r="T38" s="29">
        <v>10.3311057438998</v>
      </c>
      <c r="U38" s="30">
        <v>1699.09148733199</v>
      </c>
      <c r="V38" s="30">
        <v>1483.0920139488901</v>
      </c>
      <c r="W38" s="33" t="s">
        <v>13</v>
      </c>
    </row>
    <row r="39" spans="1:23">
      <c r="A39" s="25">
        <v>12</v>
      </c>
      <c r="B39" s="28">
        <v>5.8484068334830299</v>
      </c>
      <c r="C39" s="30">
        <v>243.836121470173</v>
      </c>
      <c r="D39" s="30">
        <v>140.31866935983601</v>
      </c>
      <c r="E39" s="31">
        <f t="shared" si="1"/>
        <v>1.7377311414269099</v>
      </c>
      <c r="F39" s="32">
        <v>4.9866551787364898E-2</v>
      </c>
      <c r="G39" s="32">
        <v>5.5087118366793303E-3</v>
      </c>
      <c r="H39" s="32">
        <v>0.14477822017314601</v>
      </c>
      <c r="I39" s="32">
        <v>1.3751649963461799E-2</v>
      </c>
      <c r="J39" s="32">
        <v>2.18497403955079E-2</v>
      </c>
      <c r="K39" s="32">
        <v>1.0987730828733301E-3</v>
      </c>
      <c r="L39" s="32">
        <v>7.3487074854814297E-3</v>
      </c>
      <c r="M39" s="32">
        <v>4.1930511382552097E-4</v>
      </c>
      <c r="N39" s="32"/>
      <c r="O39" s="30">
        <v>187.12</v>
      </c>
      <c r="P39" s="30">
        <v>240.70500000000001</v>
      </c>
      <c r="Q39" s="30">
        <v>137.290880919063</v>
      </c>
      <c r="R39" s="29">
        <v>12.1976476148121</v>
      </c>
      <c r="S39" s="30">
        <v>139.33573517454201</v>
      </c>
      <c r="T39" s="29">
        <v>6.9320990892674903</v>
      </c>
      <c r="U39" s="30">
        <v>147.990647703001</v>
      </c>
      <c r="V39" s="29">
        <v>8.4132641122079601</v>
      </c>
      <c r="W39" s="33" t="s">
        <v>11</v>
      </c>
    </row>
    <row r="40" spans="1:23">
      <c r="A40" s="25">
        <v>13</v>
      </c>
      <c r="B40" s="28">
        <v>5.64821174960524</v>
      </c>
      <c r="C40" s="30">
        <v>54.156511601422999</v>
      </c>
      <c r="D40" s="30">
        <v>238.24194669224599</v>
      </c>
      <c r="E40" s="28">
        <f t="shared" si="1"/>
        <v>0.22731728124846462</v>
      </c>
      <c r="F40" s="32">
        <v>4.7673492774476502E-2</v>
      </c>
      <c r="G40" s="32">
        <v>3.3844717351976701E-3</v>
      </c>
      <c r="H40" s="32">
        <v>0.14117225377470299</v>
      </c>
      <c r="I40" s="32">
        <v>9.8304807369327292E-3</v>
      </c>
      <c r="J40" s="32">
        <v>2.1156574421576101E-2</v>
      </c>
      <c r="K40" s="32">
        <v>7.0368119615031805E-4</v>
      </c>
      <c r="L40" s="32">
        <v>5.1972652777982603E-2</v>
      </c>
      <c r="M40" s="32">
        <v>1.9249459434821799E-3</v>
      </c>
      <c r="N40" s="32"/>
      <c r="O40" s="30">
        <v>83.424999999999997</v>
      </c>
      <c r="P40" s="29">
        <v>159.23500000000001</v>
      </c>
      <c r="Q40" s="30">
        <v>134.08745175444</v>
      </c>
      <c r="R40" s="29">
        <v>8.7473611680150096</v>
      </c>
      <c r="S40" s="30">
        <v>134.96136285472599</v>
      </c>
      <c r="T40" s="29">
        <v>4.4428356911847899</v>
      </c>
      <c r="U40" s="30">
        <v>102.41262896498699</v>
      </c>
      <c r="V40" s="29">
        <v>6.8779873038199204</v>
      </c>
      <c r="W40" s="33" t="s">
        <v>12</v>
      </c>
    </row>
    <row r="41" spans="1:23">
      <c r="A41" s="25">
        <v>14</v>
      </c>
      <c r="B41" s="28">
        <v>4.6713063286112</v>
      </c>
      <c r="C41" s="30">
        <v>93.706099358009993</v>
      </c>
      <c r="D41" s="30">
        <v>139.23778462544399</v>
      </c>
      <c r="E41" s="31">
        <f t="shared" si="1"/>
        <v>0.67299332296964998</v>
      </c>
      <c r="F41" s="32">
        <v>5.9246646260741803E-2</v>
      </c>
      <c r="G41" s="32">
        <v>3.0462281793358502E-3</v>
      </c>
      <c r="H41" s="32">
        <v>0.79892840867321402</v>
      </c>
      <c r="I41" s="32">
        <v>4.3957180015411601E-2</v>
      </c>
      <c r="J41" s="32">
        <v>9.9416639394979606E-2</v>
      </c>
      <c r="K41" s="32">
        <v>3.9446965275504696E-3</v>
      </c>
      <c r="L41" s="32">
        <v>3.0444251385562102E-2</v>
      </c>
      <c r="M41" s="32">
        <v>1.3480160217401601E-3</v>
      </c>
      <c r="N41" s="32"/>
      <c r="O41" s="30">
        <v>575.96</v>
      </c>
      <c r="P41" s="30">
        <v>111.095</v>
      </c>
      <c r="Q41" s="30">
        <v>596.22395198137303</v>
      </c>
      <c r="R41" s="29">
        <v>24.814402875374601</v>
      </c>
      <c r="S41" s="30">
        <v>610.98927515256503</v>
      </c>
      <c r="T41" s="29">
        <v>23.132026314505399</v>
      </c>
      <c r="U41" s="30">
        <v>606.16515973860703</v>
      </c>
      <c r="V41" s="29">
        <v>26.4414185233049</v>
      </c>
      <c r="W41" s="33" t="s">
        <v>11</v>
      </c>
    </row>
    <row r="42" spans="1:23">
      <c r="A42" s="25">
        <v>15</v>
      </c>
      <c r="B42" s="29">
        <v>300.88697462893202</v>
      </c>
      <c r="C42" s="30">
        <v>206.820870085558</v>
      </c>
      <c r="D42" s="30">
        <v>453.37291422849302</v>
      </c>
      <c r="E42" s="31">
        <f t="shared" si="1"/>
        <v>0.45618267786796685</v>
      </c>
      <c r="F42" s="32">
        <v>0.12999470352164699</v>
      </c>
      <c r="G42" s="32">
        <v>4.2660753794949999E-3</v>
      </c>
      <c r="H42" s="32">
        <v>6.6746886823588696</v>
      </c>
      <c r="I42" s="32">
        <v>0.24359242852485299</v>
      </c>
      <c r="J42" s="32">
        <v>0.37300578045855898</v>
      </c>
      <c r="K42" s="32">
        <v>1.09513608725388E-2</v>
      </c>
      <c r="L42" s="32">
        <v>9.1244099087336106E-2</v>
      </c>
      <c r="M42" s="32">
        <v>4.1178934618538001E-3</v>
      </c>
      <c r="N42" s="32"/>
      <c r="O42" s="30">
        <v>2097.84</v>
      </c>
      <c r="P42" s="29">
        <v>57.717500000000001</v>
      </c>
      <c r="Q42" s="30">
        <v>2069.2772808970599</v>
      </c>
      <c r="R42" s="29">
        <v>32.258671661661303</v>
      </c>
      <c r="S42" s="30">
        <v>2043.5283601650599</v>
      </c>
      <c r="T42" s="29">
        <v>51.429692107089799</v>
      </c>
      <c r="U42" s="30">
        <v>1764.8998620909599</v>
      </c>
      <c r="V42" s="29">
        <v>76.272397019123304</v>
      </c>
      <c r="W42" s="33" t="s">
        <v>12</v>
      </c>
    </row>
    <row r="43" spans="1:23">
      <c r="A43" s="25">
        <v>16</v>
      </c>
      <c r="B43" s="28">
        <v>3.7071973437588199</v>
      </c>
      <c r="C43" s="29">
        <v>40.997273996721802</v>
      </c>
      <c r="D43" s="30">
        <v>125.56515465131299</v>
      </c>
      <c r="E43" s="31">
        <f t="shared" si="1"/>
        <v>0.32650199898665205</v>
      </c>
      <c r="F43" s="32">
        <v>5.3828657545474903E-2</v>
      </c>
      <c r="G43" s="32">
        <v>6.2593787847046497E-3</v>
      </c>
      <c r="H43" s="32">
        <v>0.151666098109632</v>
      </c>
      <c r="I43" s="32">
        <v>1.48735844948588E-2</v>
      </c>
      <c r="J43" s="32">
        <v>2.2120869197032302E-2</v>
      </c>
      <c r="K43" s="32">
        <v>9.0826836143998401E-4</v>
      </c>
      <c r="L43" s="32">
        <v>8.3267051164338593E-3</v>
      </c>
      <c r="M43" s="32">
        <v>7.1464580325156604E-4</v>
      </c>
      <c r="N43" s="32"/>
      <c r="O43" s="30">
        <v>364.87</v>
      </c>
      <c r="P43" s="30">
        <v>262.92750000000001</v>
      </c>
      <c r="Q43" s="30">
        <v>143.38191081836001</v>
      </c>
      <c r="R43" s="29">
        <v>13.1138730980886</v>
      </c>
      <c r="S43" s="30">
        <v>141.04594426793599</v>
      </c>
      <c r="T43" s="29">
        <v>5.7288641178933704</v>
      </c>
      <c r="U43" s="30">
        <v>167.60443365018</v>
      </c>
      <c r="V43" s="29">
        <v>14.325301636689399</v>
      </c>
      <c r="W43" s="33" t="s">
        <v>11</v>
      </c>
    </row>
    <row r="44" spans="1:23">
      <c r="A44" s="25">
        <v>17</v>
      </c>
      <c r="B44" s="28">
        <v>9.0074004083570092</v>
      </c>
      <c r="C44" s="30">
        <v>350.863509061228</v>
      </c>
      <c r="D44" s="30">
        <v>223.43768940617099</v>
      </c>
      <c r="E44" s="31">
        <f t="shared" si="1"/>
        <v>1.5702968912438893</v>
      </c>
      <c r="F44" s="32">
        <v>4.8674833927602502E-2</v>
      </c>
      <c r="G44" s="32">
        <v>3.5011649737451498E-3</v>
      </c>
      <c r="H44" s="32">
        <v>0.147779766817598</v>
      </c>
      <c r="I44" s="32">
        <v>1.01629206472632E-2</v>
      </c>
      <c r="J44" s="32">
        <v>2.2168765005859299E-2</v>
      </c>
      <c r="K44" s="32">
        <v>7.0060932385276799E-4</v>
      </c>
      <c r="L44" s="32">
        <v>6.8694824031995403E-3</v>
      </c>
      <c r="M44" s="32">
        <v>2.6377340556179402E-4</v>
      </c>
      <c r="N44" s="32"/>
      <c r="O44" s="30">
        <v>131.57</v>
      </c>
      <c r="P44" s="30">
        <v>168.49</v>
      </c>
      <c r="Q44" s="30">
        <v>139.94967633889701</v>
      </c>
      <c r="R44" s="29">
        <v>8.9911285905509004</v>
      </c>
      <c r="S44" s="30">
        <v>141.348011270749</v>
      </c>
      <c r="T44" s="29">
        <v>4.4191251720775604</v>
      </c>
      <c r="U44" s="30">
        <v>138.37281479035099</v>
      </c>
      <c r="V44" s="29">
        <v>5.2950739015903601</v>
      </c>
      <c r="W44" s="33" t="s">
        <v>12</v>
      </c>
    </row>
    <row r="45" spans="1:23">
      <c r="A45" s="25">
        <v>18</v>
      </c>
      <c r="B45" s="28">
        <v>9.5099738330808599</v>
      </c>
      <c r="C45" s="30">
        <v>374.11848047794501</v>
      </c>
      <c r="D45" s="30">
        <v>236.64247877720601</v>
      </c>
      <c r="E45" s="31">
        <f t="shared" si="1"/>
        <v>1.5809438880589559</v>
      </c>
      <c r="F45" s="32">
        <v>5.1022044725173403E-2</v>
      </c>
      <c r="G45" s="32">
        <v>3.9655774266292697E-3</v>
      </c>
      <c r="H45" s="32">
        <v>0.151151467226491</v>
      </c>
      <c r="I45" s="32">
        <v>1.0935584816936E-2</v>
      </c>
      <c r="J45" s="32">
        <v>2.1823894357599599E-2</v>
      </c>
      <c r="K45" s="32">
        <v>7.4040096064998599E-4</v>
      </c>
      <c r="L45" s="32">
        <v>6.6295356600743604E-3</v>
      </c>
      <c r="M45" s="32">
        <v>2.8901724119077598E-4</v>
      </c>
      <c r="N45" s="32"/>
      <c r="O45" s="30">
        <v>242.66</v>
      </c>
      <c r="P45" s="30">
        <v>179.60499999999999</v>
      </c>
      <c r="Q45" s="30">
        <v>142.928077658505</v>
      </c>
      <c r="R45" s="29">
        <v>9.6463162848369208</v>
      </c>
      <c r="S45" s="30">
        <v>139.17268148289801</v>
      </c>
      <c r="T45" s="29">
        <v>4.6715965613302597</v>
      </c>
      <c r="U45" s="30">
        <v>133.55547109671301</v>
      </c>
      <c r="V45" s="29">
        <v>5.8032099029655004</v>
      </c>
      <c r="W45" s="33" t="s">
        <v>15</v>
      </c>
    </row>
    <row r="46" spans="1:23">
      <c r="A46" s="25">
        <v>19</v>
      </c>
      <c r="B46" s="28">
        <v>4.83961227529353</v>
      </c>
      <c r="C46" s="29">
        <v>88.002494451709694</v>
      </c>
      <c r="D46" s="30">
        <v>147.55956759046299</v>
      </c>
      <c r="E46" s="31">
        <f t="shared" si="1"/>
        <v>0.59638623159937643</v>
      </c>
      <c r="F46" s="32">
        <v>5.0192521672245097E-2</v>
      </c>
      <c r="G46" s="32">
        <v>4.3710039248892997E-3</v>
      </c>
      <c r="H46" s="32">
        <v>0.15038132464901899</v>
      </c>
      <c r="I46" s="32">
        <v>1.1139983714576999E-2</v>
      </c>
      <c r="J46" s="32">
        <v>2.2512496953908698E-2</v>
      </c>
      <c r="K46" s="32">
        <v>7.7007587623959602E-4</v>
      </c>
      <c r="L46" s="32">
        <v>8.3893631204426007E-3</v>
      </c>
      <c r="M46" s="32">
        <v>4.4318718921872001E-4</v>
      </c>
      <c r="N46" s="32"/>
      <c r="O46" s="30">
        <v>211.185</v>
      </c>
      <c r="P46" s="30">
        <v>183.31</v>
      </c>
      <c r="Q46" s="30">
        <v>142.24853943623501</v>
      </c>
      <c r="R46" s="29">
        <v>9.8331724933147004</v>
      </c>
      <c r="S46" s="30">
        <v>143.515428331637</v>
      </c>
      <c r="T46" s="29">
        <v>4.8555499270554501</v>
      </c>
      <c r="U46" s="30">
        <v>168.860394177644</v>
      </c>
      <c r="V46" s="29">
        <v>8.8832756663724002</v>
      </c>
      <c r="W46" s="33" t="s">
        <v>12</v>
      </c>
    </row>
    <row r="47" spans="1:23">
      <c r="A47" s="25">
        <v>21</v>
      </c>
      <c r="B47" s="28">
        <v>103.772087517709</v>
      </c>
      <c r="C47" s="29">
        <v>106.061731839071</v>
      </c>
      <c r="D47" s="30">
        <v>649.621316390061</v>
      </c>
      <c r="E47" s="31">
        <f t="shared" si="1"/>
        <v>0.16326701289368853</v>
      </c>
      <c r="F47" s="32">
        <v>6.8322445614601796E-2</v>
      </c>
      <c r="G47" s="32">
        <v>2.0737728930340202E-3</v>
      </c>
      <c r="H47" s="32">
        <v>1.2735943115738499</v>
      </c>
      <c r="I47" s="32">
        <v>4.5793661155740302E-2</v>
      </c>
      <c r="J47" s="32">
        <v>0.13422424402650801</v>
      </c>
      <c r="K47" s="32">
        <v>4.38159846868693E-3</v>
      </c>
      <c r="L47" s="32">
        <v>4.6960633332194301E-2</v>
      </c>
      <c r="M47" s="32">
        <v>1.4822251283165601E-3</v>
      </c>
      <c r="N47" s="32"/>
      <c r="O47" s="30">
        <v>879.63</v>
      </c>
      <c r="P47" s="29">
        <v>62.962499999999999</v>
      </c>
      <c r="Q47" s="30">
        <v>833.99703143708496</v>
      </c>
      <c r="R47" s="29">
        <v>20.459226758941199</v>
      </c>
      <c r="S47" s="30">
        <v>811.91898025146304</v>
      </c>
      <c r="T47" s="29">
        <v>24.906869921639899</v>
      </c>
      <c r="U47" s="30">
        <v>927.56607761142504</v>
      </c>
      <c r="V47" s="29">
        <v>28.615281107280602</v>
      </c>
      <c r="W47" s="33" t="s">
        <v>15</v>
      </c>
    </row>
    <row r="48" spans="1:23">
      <c r="A48" s="25">
        <v>22</v>
      </c>
      <c r="B48" s="29">
        <v>40.816216914941499</v>
      </c>
      <c r="C48" s="30">
        <v>332.79711691250299</v>
      </c>
      <c r="D48" s="30">
        <v>370.93131300463699</v>
      </c>
      <c r="E48" s="31">
        <f t="shared" si="1"/>
        <v>0.89719337582142256</v>
      </c>
      <c r="F48" s="32">
        <v>5.4986590373255102E-2</v>
      </c>
      <c r="G48" s="32">
        <v>2.11534865258494E-3</v>
      </c>
      <c r="H48" s="32">
        <v>0.53639691760442298</v>
      </c>
      <c r="I48" s="32">
        <v>2.0888499810485298E-2</v>
      </c>
      <c r="J48" s="32">
        <v>7.0434678056568903E-2</v>
      </c>
      <c r="K48" s="32">
        <v>2.0183381124220402E-3</v>
      </c>
      <c r="L48" s="32">
        <v>2.2155991787642399E-2</v>
      </c>
      <c r="M48" s="32">
        <v>7.1622588665234E-4</v>
      </c>
      <c r="N48" s="32"/>
      <c r="O48" s="30">
        <v>413.01</v>
      </c>
      <c r="P48" s="29">
        <v>85.177499999999995</v>
      </c>
      <c r="Q48" s="30">
        <v>436.04610980566201</v>
      </c>
      <c r="R48" s="29">
        <v>13.8080988791104</v>
      </c>
      <c r="S48" s="30">
        <v>438.77393814390501</v>
      </c>
      <c r="T48" s="29">
        <v>12.157224964638299</v>
      </c>
      <c r="U48" s="30">
        <v>442.93307685188802</v>
      </c>
      <c r="V48" s="29">
        <v>14.162731835469501</v>
      </c>
      <c r="W48" s="33" t="s">
        <v>12</v>
      </c>
    </row>
    <row r="49" spans="1:23">
      <c r="A49" s="25">
        <v>24</v>
      </c>
      <c r="B49" s="30">
        <v>1283.11094032084</v>
      </c>
      <c r="C49" s="30">
        <v>346.77413737373001</v>
      </c>
      <c r="D49" s="30">
        <v>2065.3168869413398</v>
      </c>
      <c r="E49" s="31">
        <f t="shared" si="1"/>
        <v>0.16790359850651784</v>
      </c>
      <c r="F49" s="32">
        <v>0.16585571589966799</v>
      </c>
      <c r="G49" s="32">
        <v>4.7249991361141604E-3</v>
      </c>
      <c r="H49" s="32">
        <v>10.380904844800201</v>
      </c>
      <c r="I49" s="32">
        <v>0.32819498777478501</v>
      </c>
      <c r="J49" s="32">
        <v>0.45076058158742499</v>
      </c>
      <c r="K49" s="32">
        <v>1.34150020156942E-2</v>
      </c>
      <c r="L49" s="32">
        <v>0.126785658270821</v>
      </c>
      <c r="M49" s="32">
        <v>3.6614447726477299E-3</v>
      </c>
      <c r="N49" s="32"/>
      <c r="O49" s="30">
        <v>2516.355</v>
      </c>
      <c r="P49" s="29">
        <v>43.517500000000197</v>
      </c>
      <c r="Q49" s="30">
        <v>2469.3475528076801</v>
      </c>
      <c r="R49" s="29">
        <v>29.3290504934605</v>
      </c>
      <c r="S49" s="30">
        <v>2398.6330890300601</v>
      </c>
      <c r="T49" s="29">
        <v>59.623258169161701</v>
      </c>
      <c r="U49" s="30">
        <v>2412.7140798364499</v>
      </c>
      <c r="V49" s="29">
        <v>65.678824955628201</v>
      </c>
      <c r="W49" s="33" t="s">
        <v>15</v>
      </c>
    </row>
    <row r="50" spans="1:23">
      <c r="A50" s="25">
        <v>26</v>
      </c>
      <c r="B50" s="28">
        <v>17.162983645680701</v>
      </c>
      <c r="C50" s="30">
        <v>120.681261018887</v>
      </c>
      <c r="D50" s="30">
        <v>167.818583814249</v>
      </c>
      <c r="E50" s="31">
        <f t="shared" si="1"/>
        <v>0.71911738423715799</v>
      </c>
      <c r="F50" s="32">
        <v>5.5780126982200799E-2</v>
      </c>
      <c r="G50" s="32">
        <v>2.5772683559647999E-3</v>
      </c>
      <c r="H50" s="32">
        <v>0.52989313402014804</v>
      </c>
      <c r="I50" s="32">
        <v>2.4429400277429798E-2</v>
      </c>
      <c r="J50" s="32">
        <v>6.9529053074456199E-2</v>
      </c>
      <c r="K50" s="32">
        <v>2.2177940343552998E-3</v>
      </c>
      <c r="L50" s="32">
        <v>2.0602178515829499E-2</v>
      </c>
      <c r="M50" s="32">
        <v>7.4705786263600698E-4</v>
      </c>
      <c r="N50" s="32"/>
      <c r="O50" s="30">
        <v>442.64</v>
      </c>
      <c r="P50" s="29">
        <v>99.064999999999998</v>
      </c>
      <c r="Q50" s="30">
        <v>431.73872764306299</v>
      </c>
      <c r="R50" s="29">
        <v>16.216338612602001</v>
      </c>
      <c r="S50" s="30">
        <v>433.31773905794898</v>
      </c>
      <c r="T50" s="29">
        <v>13.369444308830399</v>
      </c>
      <c r="U50" s="30">
        <v>412.184420205648</v>
      </c>
      <c r="V50" s="29">
        <v>14.7948970363888</v>
      </c>
      <c r="W50" s="33" t="s">
        <v>12</v>
      </c>
    </row>
    <row r="51" spans="1:23">
      <c r="A51" s="25">
        <v>29</v>
      </c>
      <c r="B51" s="28">
        <v>6.0454986728608198</v>
      </c>
      <c r="C51" s="30">
        <v>220.06848217008201</v>
      </c>
      <c r="D51" s="30">
        <v>156.90217493672299</v>
      </c>
      <c r="E51" s="31">
        <f t="shared" si="1"/>
        <v>1.4025840129930216</v>
      </c>
      <c r="F51" s="32">
        <v>4.8622646207886401E-2</v>
      </c>
      <c r="G51" s="32">
        <v>4.0280208059436801E-3</v>
      </c>
      <c r="H51" s="32">
        <v>0.14573264235768801</v>
      </c>
      <c r="I51" s="32">
        <v>1.1987821825361299E-2</v>
      </c>
      <c r="J51" s="32">
        <v>2.1591900759040002E-2</v>
      </c>
      <c r="K51" s="32">
        <v>7.41874685454295E-4</v>
      </c>
      <c r="L51" s="32">
        <v>7.1060074832202096E-3</v>
      </c>
      <c r="M51" s="32">
        <v>2.8199411325812698E-4</v>
      </c>
      <c r="N51" s="32"/>
      <c r="O51" s="30">
        <v>127.86499999999999</v>
      </c>
      <c r="P51" s="30">
        <v>194.41499999999999</v>
      </c>
      <c r="Q51" s="30">
        <v>138.137071333417</v>
      </c>
      <c r="R51" s="29">
        <v>10.6243869171442</v>
      </c>
      <c r="S51" s="30">
        <v>137.70892962787801</v>
      </c>
      <c r="T51" s="29">
        <v>4.6819427872880102</v>
      </c>
      <c r="U51" s="30">
        <v>143.12033926148601</v>
      </c>
      <c r="V51" s="29">
        <v>5.65951288321624</v>
      </c>
      <c r="W51" s="33" t="s">
        <v>12</v>
      </c>
    </row>
    <row r="52" spans="1:23">
      <c r="A52" s="25">
        <v>30</v>
      </c>
      <c r="B52" s="28">
        <v>6.7424888151007503</v>
      </c>
      <c r="C52" s="30">
        <v>258.06256755931997</v>
      </c>
      <c r="D52" s="30">
        <v>155.977659062464</v>
      </c>
      <c r="E52" s="31">
        <f t="shared" si="1"/>
        <v>1.6544841685050182</v>
      </c>
      <c r="F52" s="32">
        <v>5.1401208664957197E-2</v>
      </c>
      <c r="G52" s="32">
        <v>4.4743238260135697E-3</v>
      </c>
      <c r="H52" s="32">
        <v>0.16261047818211499</v>
      </c>
      <c r="I52" s="32">
        <v>1.29159492084658E-2</v>
      </c>
      <c r="J52" s="32">
        <v>2.32331533942612E-2</v>
      </c>
      <c r="K52" s="32">
        <v>8.7795838232678305E-4</v>
      </c>
      <c r="L52" s="32">
        <v>6.9356702120930303E-3</v>
      </c>
      <c r="M52" s="32">
        <v>2.9736029957808498E-4</v>
      </c>
      <c r="N52" s="32"/>
      <c r="O52" s="30">
        <v>257.47000000000003</v>
      </c>
      <c r="P52" s="30">
        <v>199.97499999999999</v>
      </c>
      <c r="Q52" s="30">
        <v>152.985621119158</v>
      </c>
      <c r="R52" s="29">
        <v>11.280814923042</v>
      </c>
      <c r="S52" s="30">
        <v>148.057195377695</v>
      </c>
      <c r="T52" s="29">
        <v>5.53175448900011</v>
      </c>
      <c r="U52" s="30">
        <v>139.70144691672499</v>
      </c>
      <c r="V52" s="29">
        <v>5.9689158596971597</v>
      </c>
      <c r="W52" s="33" t="s">
        <v>13</v>
      </c>
    </row>
    <row r="53" spans="1:23">
      <c r="A53" s="25">
        <v>31</v>
      </c>
      <c r="B53" s="28">
        <v>9.4204725485663499</v>
      </c>
      <c r="C53" s="30">
        <v>458.15938263431099</v>
      </c>
      <c r="D53" s="30">
        <v>230.74468511253599</v>
      </c>
      <c r="E53" s="31">
        <f t="shared" si="1"/>
        <v>1.9855685187759062</v>
      </c>
      <c r="F53" s="32">
        <v>5.0292153161684901E-2</v>
      </c>
      <c r="G53" s="32">
        <v>3.9483704890507102E-3</v>
      </c>
      <c r="H53" s="32">
        <v>0.138053513329459</v>
      </c>
      <c r="I53" s="32">
        <v>9.2529940326300797E-3</v>
      </c>
      <c r="J53" s="32">
        <v>2.0557939699857499E-2</v>
      </c>
      <c r="K53" s="32">
        <v>6.9750511307948096E-4</v>
      </c>
      <c r="L53" s="32">
        <v>6.47242843617873E-3</v>
      </c>
      <c r="M53" s="32">
        <v>2.4611599562534599E-4</v>
      </c>
      <c r="N53" s="32"/>
      <c r="O53" s="30">
        <v>209.33</v>
      </c>
      <c r="P53" s="30">
        <v>186.08750000000001</v>
      </c>
      <c r="Q53" s="30">
        <v>131.308685194585</v>
      </c>
      <c r="R53" s="29">
        <v>8.2560993240404308</v>
      </c>
      <c r="S53" s="30">
        <v>131.181160045876</v>
      </c>
      <c r="T53" s="29">
        <v>4.4064014593247602</v>
      </c>
      <c r="U53" s="30">
        <v>130.40065116661299</v>
      </c>
      <c r="V53" s="29">
        <v>4.9425623350204102</v>
      </c>
      <c r="W53" s="33" t="s">
        <v>12</v>
      </c>
    </row>
    <row r="54" spans="1:23">
      <c r="A54" s="25">
        <v>32</v>
      </c>
      <c r="B54" s="28">
        <v>5.2445492189958403</v>
      </c>
      <c r="C54" s="30">
        <v>186.63398340599801</v>
      </c>
      <c r="D54" s="30">
        <v>153.50420017093001</v>
      </c>
      <c r="E54" s="31">
        <f t="shared" si="1"/>
        <v>1.2158233012398183</v>
      </c>
      <c r="F54" s="32">
        <v>4.93731519177125E-2</v>
      </c>
      <c r="G54" s="32">
        <v>5.1577334172932202E-3</v>
      </c>
      <c r="H54" s="32">
        <v>0.13884711627334001</v>
      </c>
      <c r="I54" s="32">
        <v>1.4201147571309899E-2</v>
      </c>
      <c r="J54" s="32">
        <v>2.0504028127582698E-2</v>
      </c>
      <c r="K54" s="32">
        <v>8.4362389405892298E-4</v>
      </c>
      <c r="L54" s="32">
        <v>6.5575571656276898E-3</v>
      </c>
      <c r="M54" s="32">
        <v>3.3308274584595602E-4</v>
      </c>
      <c r="N54" s="32"/>
      <c r="O54" s="30">
        <v>164.9</v>
      </c>
      <c r="P54" s="30">
        <v>229.595</v>
      </c>
      <c r="Q54" s="30">
        <v>132.01649914341201</v>
      </c>
      <c r="R54" s="29">
        <v>12.6618988607947</v>
      </c>
      <c r="S54" s="30">
        <v>130.840615437579</v>
      </c>
      <c r="T54" s="29">
        <v>5.3295497508455503</v>
      </c>
      <c r="U54" s="30">
        <v>132.110155084789</v>
      </c>
      <c r="V54" s="29">
        <v>6.6884844156248304</v>
      </c>
      <c r="W54" s="33" t="s">
        <v>12</v>
      </c>
    </row>
    <row r="55" spans="1:23">
      <c r="A55" s="25">
        <v>33</v>
      </c>
      <c r="B55" s="28">
        <v>7.4740187205595401</v>
      </c>
      <c r="C55" s="30">
        <v>314.81561675139898</v>
      </c>
      <c r="D55" s="30">
        <v>193.56614762035699</v>
      </c>
      <c r="E55" s="31">
        <f t="shared" si="1"/>
        <v>1.6263981105252436</v>
      </c>
      <c r="F55" s="32">
        <v>5.2621025750905798E-2</v>
      </c>
      <c r="G55" s="32">
        <v>4.3141391973536298E-3</v>
      </c>
      <c r="H55" s="32">
        <v>0.144194993492333</v>
      </c>
      <c r="I55" s="32">
        <v>1.0652976359816E-2</v>
      </c>
      <c r="J55" s="32">
        <v>2.05529541025339E-2</v>
      </c>
      <c r="K55" s="32">
        <v>7.3615320058451604E-4</v>
      </c>
      <c r="L55" s="32">
        <v>6.7556776431651304E-3</v>
      </c>
      <c r="M55" s="32">
        <v>2.5942599275816602E-4</v>
      </c>
      <c r="N55" s="32"/>
      <c r="O55" s="30">
        <v>322.27999999999997</v>
      </c>
      <c r="P55" s="30">
        <v>188.86500000000001</v>
      </c>
      <c r="Q55" s="30">
        <v>136.773444981251</v>
      </c>
      <c r="R55" s="29">
        <v>9.4541360344442005</v>
      </c>
      <c r="S55" s="30">
        <v>131.14966815056599</v>
      </c>
      <c r="T55" s="29">
        <v>4.6505169370175103</v>
      </c>
      <c r="U55" s="30">
        <v>136.08813157253499</v>
      </c>
      <c r="V55" s="29">
        <v>5.20839120602548</v>
      </c>
      <c r="W55" s="33" t="s">
        <v>14</v>
      </c>
    </row>
    <row r="56" spans="1:23">
      <c r="A56" s="25">
        <v>34</v>
      </c>
      <c r="B56" s="28">
        <v>9.8797717870360504</v>
      </c>
      <c r="C56" s="30">
        <v>208.26812030770699</v>
      </c>
      <c r="D56" s="30">
        <v>317.38911897293701</v>
      </c>
      <c r="E56" s="31">
        <f t="shared" si="1"/>
        <v>0.6561917465275976</v>
      </c>
      <c r="F56" s="32">
        <v>5.1257623618039601E-2</v>
      </c>
      <c r="G56" s="32">
        <v>3.2569533721169201E-3</v>
      </c>
      <c r="H56" s="32">
        <v>0.14879667080876799</v>
      </c>
      <c r="I56" s="32">
        <v>9.1809756806510694E-3</v>
      </c>
      <c r="J56" s="32">
        <v>2.14327707449736E-2</v>
      </c>
      <c r="K56" s="32">
        <v>6.8714802708956296E-4</v>
      </c>
      <c r="L56" s="32">
        <v>7.3822623059833902E-3</v>
      </c>
      <c r="M56" s="32">
        <v>3.3918269294490701E-4</v>
      </c>
      <c r="N56" s="32"/>
      <c r="O56" s="30">
        <v>253.77</v>
      </c>
      <c r="P56" s="30">
        <v>146.27500000000001</v>
      </c>
      <c r="Q56" s="30">
        <v>140.84888189547101</v>
      </c>
      <c r="R56" s="29">
        <v>8.1153233273804606</v>
      </c>
      <c r="S56" s="30">
        <v>136.70471465596901</v>
      </c>
      <c r="T56" s="29">
        <v>4.3373216835465698</v>
      </c>
      <c r="U56" s="30">
        <v>148.66390652125199</v>
      </c>
      <c r="V56" s="29">
        <v>6.8053988193313897</v>
      </c>
      <c r="W56" s="33" t="s">
        <v>15</v>
      </c>
    </row>
    <row r="57" spans="1:23">
      <c r="A57" s="25">
        <v>35</v>
      </c>
      <c r="B57" s="28">
        <v>7.4715455927863204</v>
      </c>
      <c r="C57" s="30">
        <v>257.767056725803</v>
      </c>
      <c r="D57" s="30">
        <v>191.81127107280699</v>
      </c>
      <c r="E57" s="31">
        <f t="shared" si="1"/>
        <v>1.3438577164110486</v>
      </c>
      <c r="F57" s="32">
        <v>4.8568477883941703E-2</v>
      </c>
      <c r="G57" s="32">
        <v>4.5117904914405999E-3</v>
      </c>
      <c r="H57" s="32">
        <v>0.14563662073306399</v>
      </c>
      <c r="I57" s="32">
        <v>1.23103787987185E-2</v>
      </c>
      <c r="J57" s="32">
        <v>2.2380072568058601E-2</v>
      </c>
      <c r="K57" s="32">
        <v>8.3840102322878902E-4</v>
      </c>
      <c r="L57" s="32">
        <v>6.5854420749757699E-3</v>
      </c>
      <c r="M57" s="32">
        <v>2.9226827303218902E-4</v>
      </c>
      <c r="N57" s="32"/>
      <c r="O57" s="30">
        <v>127.86499999999999</v>
      </c>
      <c r="P57" s="30">
        <v>203.67500000000001</v>
      </c>
      <c r="Q57" s="30">
        <v>138.051970488244</v>
      </c>
      <c r="R57" s="29">
        <v>10.911149696491099</v>
      </c>
      <c r="S57" s="30">
        <v>142.680506778379</v>
      </c>
      <c r="T57" s="29">
        <v>5.2869323260030301</v>
      </c>
      <c r="U57" s="30">
        <v>132.67009161870899</v>
      </c>
      <c r="V57" s="29">
        <v>5.8687448090755101</v>
      </c>
      <c r="W57" s="33" t="s">
        <v>13</v>
      </c>
    </row>
    <row r="58" spans="1:23">
      <c r="A58" s="25">
        <v>36</v>
      </c>
      <c r="B58" s="28">
        <v>6.89182795950643</v>
      </c>
      <c r="C58" s="30">
        <v>283.89529022145803</v>
      </c>
      <c r="D58" s="30">
        <v>182.10093499292401</v>
      </c>
      <c r="E58" s="31">
        <f t="shared" si="1"/>
        <v>1.5589996296970661</v>
      </c>
      <c r="F58" s="32">
        <v>5.07120634918398E-2</v>
      </c>
      <c r="G58" s="32">
        <v>4.1554078943773698E-3</v>
      </c>
      <c r="H58" s="32">
        <v>0.14423840491033499</v>
      </c>
      <c r="I58" s="32">
        <v>1.1729105790114E-2</v>
      </c>
      <c r="J58" s="32">
        <v>2.1122376834075099E-2</v>
      </c>
      <c r="K58" s="32">
        <v>8.0246072152711199E-4</v>
      </c>
      <c r="L58" s="32">
        <v>6.6956047380156199E-3</v>
      </c>
      <c r="M58" s="32">
        <v>2.7129089547716701E-4</v>
      </c>
      <c r="N58" s="32"/>
      <c r="O58" s="30">
        <v>227.845</v>
      </c>
      <c r="P58" s="30">
        <v>186.08750000000001</v>
      </c>
      <c r="Q58" s="30">
        <v>136.81196846914699</v>
      </c>
      <c r="R58" s="29">
        <v>10.40867963663</v>
      </c>
      <c r="S58" s="30">
        <v>134.74547480187701</v>
      </c>
      <c r="T58" s="29">
        <v>5.0665109741983203</v>
      </c>
      <c r="U58" s="30">
        <v>134.88203605841699</v>
      </c>
      <c r="V58" s="29">
        <v>5.4469230976314096</v>
      </c>
      <c r="W58" s="33" t="s">
        <v>11</v>
      </c>
    </row>
    <row r="59" spans="1:23">
      <c r="A59" s="25">
        <v>37</v>
      </c>
      <c r="B59" s="28">
        <v>5.45312914058613</v>
      </c>
      <c r="C59" s="30">
        <v>177.414505840712</v>
      </c>
      <c r="D59" s="30">
        <v>169.579103296234</v>
      </c>
      <c r="E59" s="31">
        <f t="shared" si="1"/>
        <v>1.0462050004521519</v>
      </c>
      <c r="F59" s="32">
        <v>4.9601447411557399E-2</v>
      </c>
      <c r="G59" s="32">
        <v>4.0276970143318302E-3</v>
      </c>
      <c r="H59" s="32">
        <v>0.138245756816294</v>
      </c>
      <c r="I59" s="32">
        <v>9.7974800423245405E-3</v>
      </c>
      <c r="J59" s="32">
        <v>2.0437356419618798E-2</v>
      </c>
      <c r="K59" s="32">
        <v>7.6986611179246604E-4</v>
      </c>
      <c r="L59" s="32">
        <v>6.7456625899161501E-3</v>
      </c>
      <c r="M59" s="32">
        <v>2.9922257635532E-4</v>
      </c>
      <c r="N59" s="32"/>
      <c r="O59" s="30">
        <v>176.01</v>
      </c>
      <c r="P59" s="30">
        <v>177.75</v>
      </c>
      <c r="Q59" s="30">
        <v>131.480192326055</v>
      </c>
      <c r="R59" s="29">
        <v>8.7403934036427096</v>
      </c>
      <c r="S59" s="30">
        <v>130.41944367128301</v>
      </c>
      <c r="T59" s="29">
        <v>4.8639890494028899</v>
      </c>
      <c r="U59" s="30">
        <v>135.88706238062699</v>
      </c>
      <c r="V59" s="29">
        <v>6.00743095294506</v>
      </c>
      <c r="W59" s="33" t="s">
        <v>12</v>
      </c>
    </row>
    <row r="60" spans="1:23">
      <c r="A60" s="25">
        <v>42</v>
      </c>
      <c r="B60" s="29">
        <v>77.2822080430184</v>
      </c>
      <c r="C60" s="30">
        <v>473.01283732021102</v>
      </c>
      <c r="D60" s="30">
        <v>503.07477692968303</v>
      </c>
      <c r="E60" s="31">
        <f t="shared" si="1"/>
        <v>0.94024359600585994</v>
      </c>
      <c r="F60" s="32">
        <v>6.3018606097747704E-2</v>
      </c>
      <c r="G60" s="32">
        <v>2.1420452230749799E-3</v>
      </c>
      <c r="H60" s="32">
        <v>0.84153563237110895</v>
      </c>
      <c r="I60" s="32">
        <v>3.0372696317998299E-2</v>
      </c>
      <c r="J60" s="32">
        <v>9.7013858077456605E-2</v>
      </c>
      <c r="K60" s="32">
        <v>2.9990267781167799E-3</v>
      </c>
      <c r="L60" s="32">
        <v>3.5294972284535001E-2</v>
      </c>
      <c r="M60" s="32">
        <v>1.17783734000781E-3</v>
      </c>
      <c r="N60" s="32"/>
      <c r="O60" s="30">
        <v>709.27</v>
      </c>
      <c r="P60" s="29">
        <v>76.844999999999999</v>
      </c>
      <c r="Q60" s="30">
        <v>619.99269570055901</v>
      </c>
      <c r="R60" s="29">
        <v>16.7521559639321</v>
      </c>
      <c r="S60" s="30">
        <v>596.88518239075904</v>
      </c>
      <c r="T60" s="29">
        <v>17.626214821210599</v>
      </c>
      <c r="U60" s="30">
        <v>701.08910539983799</v>
      </c>
      <c r="V60" s="29">
        <v>22.995105713312299</v>
      </c>
      <c r="W60" s="33" t="s">
        <v>13</v>
      </c>
    </row>
    <row r="61" spans="1:23">
      <c r="A61" s="25">
        <v>44</v>
      </c>
      <c r="B61" s="29">
        <v>51.510559576612401</v>
      </c>
      <c r="C61" s="30">
        <v>128.62767972741699</v>
      </c>
      <c r="D61" s="30">
        <v>212.73422330420499</v>
      </c>
      <c r="E61" s="31">
        <f t="shared" si="1"/>
        <v>0.60464027710051338</v>
      </c>
      <c r="F61" s="32">
        <v>7.3851548287390004E-2</v>
      </c>
      <c r="G61" s="32">
        <v>2.4203160658226299E-3</v>
      </c>
      <c r="H61" s="32">
        <v>1.78147857718602</v>
      </c>
      <c r="I61" s="32">
        <v>6.2104140844662897E-2</v>
      </c>
      <c r="J61" s="32">
        <v>0.17456610152361801</v>
      </c>
      <c r="K61" s="32">
        <v>5.2748261658385398E-3</v>
      </c>
      <c r="L61" s="32">
        <v>5.4120014207236902E-2</v>
      </c>
      <c r="M61" s="32">
        <v>1.6383440185311899E-3</v>
      </c>
      <c r="N61" s="32"/>
      <c r="O61" s="30">
        <v>1038.895</v>
      </c>
      <c r="P61" s="29">
        <v>65.894999999999996</v>
      </c>
      <c r="Q61" s="30">
        <v>1038.7192451754599</v>
      </c>
      <c r="R61" s="29">
        <v>22.682212883337499</v>
      </c>
      <c r="S61" s="30">
        <v>1037.2203326231099</v>
      </c>
      <c r="T61" s="29">
        <v>28.955439403352401</v>
      </c>
      <c r="U61" s="30">
        <v>1065.31195773121</v>
      </c>
      <c r="V61" s="29">
        <v>31.4144338889629</v>
      </c>
      <c r="W61" s="33" t="s">
        <v>12</v>
      </c>
    </row>
    <row r="62" spans="1:23">
      <c r="A62" s="25">
        <v>45</v>
      </c>
      <c r="B62" s="29">
        <v>64.791438966367295</v>
      </c>
      <c r="C62" s="30">
        <v>142.72529156182799</v>
      </c>
      <c r="D62" s="30">
        <v>317.37197427479799</v>
      </c>
      <c r="E62" s="31">
        <f t="shared" si="1"/>
        <v>0.4497098141320085</v>
      </c>
      <c r="F62" s="32">
        <v>6.9828428476680499E-2</v>
      </c>
      <c r="G62" s="32">
        <v>2.5500241686866E-3</v>
      </c>
      <c r="H62" s="32">
        <v>1.4837782265943</v>
      </c>
      <c r="I62" s="32">
        <v>5.6623367403086301E-2</v>
      </c>
      <c r="J62" s="32">
        <v>0.153756915706009</v>
      </c>
      <c r="K62" s="32">
        <v>4.7480970876519202E-3</v>
      </c>
      <c r="L62" s="32">
        <v>4.9661756872422497E-2</v>
      </c>
      <c r="M62" s="32">
        <v>1.64804730472018E-3</v>
      </c>
      <c r="N62" s="32"/>
      <c r="O62" s="30">
        <v>924.07</v>
      </c>
      <c r="P62" s="29">
        <v>71.3</v>
      </c>
      <c r="Q62" s="30">
        <v>923.77608704506304</v>
      </c>
      <c r="R62" s="29">
        <v>23.1564852241445</v>
      </c>
      <c r="S62" s="30">
        <v>921.98872475967096</v>
      </c>
      <c r="T62" s="29">
        <v>26.533830173802698</v>
      </c>
      <c r="U62" s="30">
        <v>979.64580010926898</v>
      </c>
      <c r="V62" s="29">
        <v>31.734707219650801</v>
      </c>
      <c r="W62" s="33" t="s">
        <v>12</v>
      </c>
    </row>
    <row r="63" spans="1:23">
      <c r="A63" s="25">
        <v>46</v>
      </c>
      <c r="B63" s="29">
        <v>134.015470411536</v>
      </c>
      <c r="C63" s="30">
        <v>252.56894981212801</v>
      </c>
      <c r="D63" s="30">
        <v>559.76099535247999</v>
      </c>
      <c r="E63" s="31">
        <f t="shared" si="1"/>
        <v>0.45120855491741796</v>
      </c>
      <c r="F63" s="32">
        <v>7.3947691500289695E-2</v>
      </c>
      <c r="G63" s="32">
        <v>2.3707800616185101E-3</v>
      </c>
      <c r="H63" s="32">
        <v>1.8190683511802499</v>
      </c>
      <c r="I63" s="32">
        <v>5.95996746276867E-2</v>
      </c>
      <c r="J63" s="32">
        <v>0.178078106814336</v>
      </c>
      <c r="K63" s="32">
        <v>5.4981731049071197E-3</v>
      </c>
      <c r="L63" s="32">
        <v>5.3691302412442E-2</v>
      </c>
      <c r="M63" s="32">
        <v>1.65650060268258E-3</v>
      </c>
      <c r="N63" s="32"/>
      <c r="O63" s="30">
        <v>1039.82</v>
      </c>
      <c r="P63" s="29">
        <v>64.809999999999903</v>
      </c>
      <c r="Q63" s="30">
        <v>1052.3495541892701</v>
      </c>
      <c r="R63" s="29">
        <v>21.478767593013899</v>
      </c>
      <c r="S63" s="30">
        <v>1056.46664062887</v>
      </c>
      <c r="T63" s="29">
        <v>30.0912752496432</v>
      </c>
      <c r="U63" s="30">
        <v>1057.0899496562399</v>
      </c>
      <c r="V63" s="29">
        <v>31.775500515652102</v>
      </c>
      <c r="W63" s="33" t="s">
        <v>12</v>
      </c>
    </row>
    <row r="64" spans="1:23">
      <c r="A64" s="25">
        <v>47</v>
      </c>
      <c r="B64" s="28">
        <v>4.9522313588768103</v>
      </c>
      <c r="C64" s="30">
        <v>191.82268878942199</v>
      </c>
      <c r="D64" s="30">
        <v>129.74226955068599</v>
      </c>
      <c r="E64" s="31">
        <f t="shared" si="1"/>
        <v>1.4784903135557008</v>
      </c>
      <c r="F64" s="32">
        <v>5.0214471746854797E-2</v>
      </c>
      <c r="G64" s="32">
        <v>3.95672711171132E-3</v>
      </c>
      <c r="H64" s="32">
        <v>0.141436136468789</v>
      </c>
      <c r="I64" s="32">
        <v>1.0398847155684499E-2</v>
      </c>
      <c r="J64" s="32">
        <v>2.0840466470564398E-2</v>
      </c>
      <c r="K64" s="32">
        <v>7.1594338265843101E-4</v>
      </c>
      <c r="L64" s="32">
        <v>6.8561054874190699E-3</v>
      </c>
      <c r="M64" s="32">
        <v>2.9425508741818602E-4</v>
      </c>
      <c r="N64" s="32"/>
      <c r="O64" s="30">
        <v>205.63</v>
      </c>
      <c r="P64" s="30">
        <v>189.79</v>
      </c>
      <c r="Q64" s="30">
        <v>134.32222002915699</v>
      </c>
      <c r="R64" s="29">
        <v>9.2509143053452192</v>
      </c>
      <c r="S64" s="30">
        <v>132.96551001659699</v>
      </c>
      <c r="T64" s="29">
        <v>4.5216169739802297</v>
      </c>
      <c r="U64" s="30">
        <v>138.10428040944899</v>
      </c>
      <c r="V64" s="29">
        <v>5.9070516648889599</v>
      </c>
      <c r="W64" s="33" t="s">
        <v>11</v>
      </c>
    </row>
    <row r="65" spans="1:23">
      <c r="A65" s="25">
        <v>48</v>
      </c>
      <c r="B65" s="28">
        <v>102.92916461342701</v>
      </c>
      <c r="C65" s="29">
        <v>25.237562791205701</v>
      </c>
      <c r="D65" s="30">
        <v>652.72818409717104</v>
      </c>
      <c r="E65" s="31">
        <f t="shared" si="1"/>
        <v>3.8664735805936344E-2</v>
      </c>
      <c r="F65" s="32">
        <v>6.5873835320998803E-2</v>
      </c>
      <c r="G65" s="32">
        <v>2.1213363826366998E-3</v>
      </c>
      <c r="H65" s="32">
        <v>1.20510227826529</v>
      </c>
      <c r="I65" s="32">
        <v>4.8416492424909502E-2</v>
      </c>
      <c r="J65" s="32">
        <v>0.131781725681931</v>
      </c>
      <c r="K65" s="32">
        <v>4.6740640721031996E-3</v>
      </c>
      <c r="L65" s="32">
        <v>4.3889225680394398E-2</v>
      </c>
      <c r="M65" s="32">
        <v>2.3999653281509799E-3</v>
      </c>
      <c r="N65" s="32"/>
      <c r="O65" s="30">
        <v>1200</v>
      </c>
      <c r="P65" s="29">
        <v>66.662499999999994</v>
      </c>
      <c r="Q65" s="30">
        <v>802.93840942669704</v>
      </c>
      <c r="R65" s="29">
        <v>22.301018507773001</v>
      </c>
      <c r="S65" s="30">
        <v>798.02184917144598</v>
      </c>
      <c r="T65" s="29">
        <v>26.626070446966501</v>
      </c>
      <c r="U65" s="30">
        <v>868.18348985794603</v>
      </c>
      <c r="V65" s="29">
        <v>46.469152250024898</v>
      </c>
      <c r="W65" s="33" t="s">
        <v>12</v>
      </c>
    </row>
    <row r="66" spans="1:23">
      <c r="A66" s="25">
        <v>49</v>
      </c>
      <c r="B66" s="28">
        <v>6.7522010363444496</v>
      </c>
      <c r="C66" s="30">
        <v>267.23496590676802</v>
      </c>
      <c r="D66" s="30">
        <v>175.92374861605401</v>
      </c>
      <c r="E66" s="31">
        <f t="shared" si="1"/>
        <v>1.5190386062656998</v>
      </c>
      <c r="F66" s="32">
        <v>4.9908239912826398E-2</v>
      </c>
      <c r="G66" s="32">
        <v>4.7785830821307999E-3</v>
      </c>
      <c r="H66" s="32">
        <v>0.14054523224970999</v>
      </c>
      <c r="I66" s="32">
        <v>1.2144903348400101E-2</v>
      </c>
      <c r="J66" s="32">
        <v>2.1052713695244901E-2</v>
      </c>
      <c r="K66" s="32">
        <v>7.4612003005531801E-4</v>
      </c>
      <c r="L66" s="32">
        <v>6.7441323256651597E-3</v>
      </c>
      <c r="M66" s="32">
        <v>2.9989355636968602E-4</v>
      </c>
      <c r="N66" s="32"/>
      <c r="O66" s="30">
        <v>190.82</v>
      </c>
      <c r="P66" s="30">
        <v>207.38</v>
      </c>
      <c r="Q66" s="30">
        <v>133.52939226597999</v>
      </c>
      <c r="R66" s="29">
        <v>10.812516277473501</v>
      </c>
      <c r="S66" s="30">
        <v>134.305671722911</v>
      </c>
      <c r="T66" s="29">
        <v>4.7111855230515696</v>
      </c>
      <c r="U66" s="30">
        <v>135.85633955240399</v>
      </c>
      <c r="V66" s="29">
        <v>6.0209112344009403</v>
      </c>
      <c r="W66" s="33" t="s">
        <v>12</v>
      </c>
    </row>
    <row r="67" spans="1:23">
      <c r="B67" s="28"/>
      <c r="C67" s="30"/>
      <c r="D67" s="30"/>
      <c r="E67" s="31"/>
      <c r="F67" s="32"/>
      <c r="G67" s="32"/>
      <c r="H67" s="32"/>
      <c r="I67" s="32"/>
      <c r="J67" s="32"/>
      <c r="K67" s="32"/>
      <c r="L67" s="32"/>
      <c r="M67" s="32"/>
      <c r="N67" s="32"/>
      <c r="O67" s="30"/>
      <c r="P67" s="30"/>
      <c r="Q67" s="30"/>
      <c r="R67" s="29"/>
      <c r="S67" s="30"/>
      <c r="T67" s="29"/>
      <c r="U67" s="30"/>
      <c r="V67" s="29"/>
      <c r="W67" s="33"/>
    </row>
    <row r="68" spans="1:23">
      <c r="A68" s="86" t="s">
        <v>20</v>
      </c>
      <c r="B68" s="86"/>
      <c r="E68" s="31"/>
    </row>
    <row r="69" spans="1:23">
      <c r="A69" s="25">
        <v>1</v>
      </c>
      <c r="B69" s="28">
        <v>17.550850021447602</v>
      </c>
      <c r="C69" s="30">
        <v>276.10732431572001</v>
      </c>
      <c r="D69" s="30">
        <v>726.56086815998799</v>
      </c>
      <c r="E69" s="31">
        <f t="shared" ref="E69:E89" si="2">C69/D69</f>
        <v>0.38001953644291431</v>
      </c>
      <c r="F69" s="32">
        <v>4.6262356650261197E-2</v>
      </c>
      <c r="G69" s="32">
        <v>2.0857959376400699E-3</v>
      </c>
      <c r="H69" s="32">
        <v>0.13140751291573899</v>
      </c>
      <c r="I69" s="32">
        <v>5.8094397315769401E-3</v>
      </c>
      <c r="J69" s="32">
        <v>2.0583440769625299E-2</v>
      </c>
      <c r="K69" s="32">
        <v>5.8019584545923098E-4</v>
      </c>
      <c r="L69" s="32">
        <v>6.0936506027668797E-3</v>
      </c>
      <c r="M69" s="32">
        <v>2.6540363707408402E-4</v>
      </c>
      <c r="N69" s="32"/>
      <c r="O69" s="30">
        <v>13.06</v>
      </c>
      <c r="P69" s="30">
        <v>103.69499999999999</v>
      </c>
      <c r="Q69" s="30">
        <v>125.361673631378</v>
      </c>
      <c r="R69" s="29">
        <v>5.2143856334040697</v>
      </c>
      <c r="S69" s="30">
        <v>131.34223703877001</v>
      </c>
      <c r="T69" s="29">
        <v>3.6654358192440499</v>
      </c>
      <c r="U69" s="30">
        <v>122.79250925145099</v>
      </c>
      <c r="V69" s="29">
        <v>5.3319081449678301</v>
      </c>
      <c r="W69" s="33" t="s">
        <v>14</v>
      </c>
    </row>
    <row r="70" spans="1:23">
      <c r="A70" s="25">
        <v>2</v>
      </c>
      <c r="B70" s="28">
        <v>40.189094492726703</v>
      </c>
      <c r="C70" s="30">
        <v>684.47170091093301</v>
      </c>
      <c r="D70" s="30">
        <v>1582.24833497226</v>
      </c>
      <c r="E70" s="31">
        <f t="shared" si="2"/>
        <v>0.43259435689210773</v>
      </c>
      <c r="F70" s="32">
        <v>4.7940730480009998E-2</v>
      </c>
      <c r="G70" s="32">
        <v>1.63473453693252E-3</v>
      </c>
      <c r="H70" s="32">
        <v>0.14115490277065501</v>
      </c>
      <c r="I70" s="32">
        <v>5.2690889165743103E-3</v>
      </c>
      <c r="J70" s="32">
        <v>2.1210516945073601E-2</v>
      </c>
      <c r="K70" s="32">
        <v>5.9999846214279303E-4</v>
      </c>
      <c r="L70" s="32">
        <v>5.9378510157091302E-3</v>
      </c>
      <c r="M70" s="32">
        <v>1.9899771327410999E-4</v>
      </c>
      <c r="N70" s="32"/>
      <c r="O70" s="29">
        <v>94.534999999999997</v>
      </c>
      <c r="P70" s="29">
        <v>81.474999999999994</v>
      </c>
      <c r="Q70" s="30">
        <v>134.072013200491</v>
      </c>
      <c r="R70" s="29">
        <v>4.6892451099737098</v>
      </c>
      <c r="S70" s="30">
        <v>135.301885231966</v>
      </c>
      <c r="T70" s="29">
        <v>3.7882083317127702</v>
      </c>
      <c r="U70" s="30">
        <v>119.662283067899</v>
      </c>
      <c r="V70" s="29">
        <v>3.9984450603491699</v>
      </c>
      <c r="W70" s="33" t="s">
        <v>12</v>
      </c>
    </row>
    <row r="71" spans="1:23">
      <c r="A71" s="25">
        <v>3</v>
      </c>
      <c r="B71" s="28">
        <v>21.646774841169201</v>
      </c>
      <c r="C71" s="30">
        <v>530.99592906993598</v>
      </c>
      <c r="D71" s="30">
        <v>761.84554395183898</v>
      </c>
      <c r="E71" s="31">
        <f t="shared" si="2"/>
        <v>0.69698632916530334</v>
      </c>
      <c r="F71" s="32">
        <v>4.9150320965275301E-2</v>
      </c>
      <c r="G71" s="32">
        <v>2.5293969273959601E-3</v>
      </c>
      <c r="H71" s="32">
        <v>0.140897448032485</v>
      </c>
      <c r="I71" s="32">
        <v>7.27229819605204E-3</v>
      </c>
      <c r="J71" s="32">
        <v>2.0903045003900701E-2</v>
      </c>
      <c r="K71" s="32">
        <v>6.4412135197970503E-4</v>
      </c>
      <c r="L71" s="32">
        <v>6.0472698495391596E-3</v>
      </c>
      <c r="M71" s="32">
        <v>3.2050792775424998E-4</v>
      </c>
      <c r="N71" s="32"/>
      <c r="O71" s="30">
        <v>153.79</v>
      </c>
      <c r="P71" s="30">
        <v>120.35250000000001</v>
      </c>
      <c r="Q71" s="30">
        <v>133.84290786981401</v>
      </c>
      <c r="R71" s="29">
        <v>6.4728853611646704</v>
      </c>
      <c r="S71" s="30">
        <v>133.360669489522</v>
      </c>
      <c r="T71" s="29">
        <v>4.0678925001936301</v>
      </c>
      <c r="U71" s="30">
        <v>121.860707340205</v>
      </c>
      <c r="V71" s="29">
        <v>6.4392396195910599</v>
      </c>
      <c r="W71" s="33" t="s">
        <v>12</v>
      </c>
    </row>
    <row r="72" spans="1:23">
      <c r="A72" s="25">
        <v>4</v>
      </c>
      <c r="B72" s="28">
        <v>7.8624586763956499</v>
      </c>
      <c r="C72" s="29">
        <v>49.005455847839897</v>
      </c>
      <c r="D72" s="30">
        <v>359.28285875697298</v>
      </c>
      <c r="E72" s="31">
        <f t="shared" si="2"/>
        <v>0.13639797906692869</v>
      </c>
      <c r="F72" s="32">
        <v>4.8339411183629097E-2</v>
      </c>
      <c r="G72" s="32">
        <v>2.3099985927096398E-3</v>
      </c>
      <c r="H72" s="32">
        <v>0.14226514620561501</v>
      </c>
      <c r="I72" s="32">
        <v>7.0906373079767096E-3</v>
      </c>
      <c r="J72" s="32">
        <v>2.1380314193398399E-2</v>
      </c>
      <c r="K72" s="32">
        <v>6.7805021435774003E-4</v>
      </c>
      <c r="L72" s="32">
        <v>5.6189760871712497E-3</v>
      </c>
      <c r="M72" s="32">
        <v>4.2931190210726902E-4</v>
      </c>
      <c r="N72" s="32"/>
      <c r="O72" s="30">
        <v>122.31</v>
      </c>
      <c r="P72" s="29">
        <v>111.09</v>
      </c>
      <c r="Q72" s="30">
        <v>135.05941143078201</v>
      </c>
      <c r="R72" s="29">
        <v>6.3036828438547197</v>
      </c>
      <c r="S72" s="30">
        <v>136.373645053384</v>
      </c>
      <c r="T72" s="29">
        <v>4.2801291270142698</v>
      </c>
      <c r="U72" s="30">
        <v>113.254139034175</v>
      </c>
      <c r="V72" s="29">
        <v>8.6288648342863201</v>
      </c>
      <c r="W72" s="33" t="s">
        <v>12</v>
      </c>
    </row>
    <row r="73" spans="1:23">
      <c r="A73" s="25">
        <v>5</v>
      </c>
      <c r="B73" s="29">
        <v>34.271594945904397</v>
      </c>
      <c r="C73" s="30">
        <v>532.09361824757605</v>
      </c>
      <c r="D73" s="30">
        <v>1352.8960135826101</v>
      </c>
      <c r="E73" s="31">
        <f t="shared" si="2"/>
        <v>0.39329971624244536</v>
      </c>
      <c r="F73" s="32">
        <v>5.09153226083357E-2</v>
      </c>
      <c r="G73" s="32">
        <v>4.5626588920670702E-3</v>
      </c>
      <c r="H73" s="32">
        <v>0.14720614241010499</v>
      </c>
      <c r="I73" s="32">
        <v>1.38500283843593E-2</v>
      </c>
      <c r="J73" s="32">
        <v>2.1439172169250401E-2</v>
      </c>
      <c r="K73" s="32">
        <v>1.0876023699212E-3</v>
      </c>
      <c r="L73" s="32">
        <v>5.6680852914149102E-3</v>
      </c>
      <c r="M73" s="32">
        <v>2.3524706521708499E-4</v>
      </c>
      <c r="N73" s="32"/>
      <c r="O73" s="30">
        <v>235.25</v>
      </c>
      <c r="P73" s="29">
        <v>207.38249999999999</v>
      </c>
      <c r="Q73" s="30">
        <v>139.442092817717</v>
      </c>
      <c r="R73" s="29">
        <v>12.258916935406299</v>
      </c>
      <c r="S73" s="30">
        <v>136.74511487037</v>
      </c>
      <c r="T73" s="29">
        <v>6.8643745346852301</v>
      </c>
      <c r="U73" s="30">
        <v>114.241175118564</v>
      </c>
      <c r="V73" s="29">
        <v>4.7280683176812204</v>
      </c>
      <c r="W73" s="33" t="s">
        <v>11</v>
      </c>
    </row>
    <row r="74" spans="1:23">
      <c r="A74" s="25">
        <v>6</v>
      </c>
      <c r="B74" s="28">
        <v>7.22294045533957</v>
      </c>
      <c r="C74" s="30">
        <v>117.91215399235401</v>
      </c>
      <c r="D74" s="30">
        <v>289.42399775673601</v>
      </c>
      <c r="E74" s="31">
        <f t="shared" si="2"/>
        <v>0.40740282390633148</v>
      </c>
      <c r="F74" s="32">
        <v>5.0132081494171497E-2</v>
      </c>
      <c r="G74" s="32">
        <v>3.8657488069820502E-3</v>
      </c>
      <c r="H74" s="32">
        <v>0.13668665342543199</v>
      </c>
      <c r="I74" s="32">
        <v>9.8038651271605392E-3</v>
      </c>
      <c r="J74" s="32">
        <v>2.0229445647792301E-2</v>
      </c>
      <c r="K74" s="32">
        <v>6.5154881852185203E-4</v>
      </c>
      <c r="L74" s="32">
        <v>5.8831122468072702E-3</v>
      </c>
      <c r="M74" s="32">
        <v>3.3587892414025701E-4</v>
      </c>
      <c r="N74" s="32"/>
      <c r="O74" s="30">
        <v>211.185</v>
      </c>
      <c r="P74" s="30">
        <v>179.60749999999999</v>
      </c>
      <c r="Q74" s="30">
        <v>130.08842578206099</v>
      </c>
      <c r="R74" s="29">
        <v>8.7580744392798309</v>
      </c>
      <c r="S74" s="30">
        <v>129.10587405629701</v>
      </c>
      <c r="T74" s="29">
        <v>4.1174617859539602</v>
      </c>
      <c r="U74" s="30">
        <v>118.562391457507</v>
      </c>
      <c r="V74" s="29">
        <v>6.7491554895420096</v>
      </c>
      <c r="W74" s="33" t="s">
        <v>12</v>
      </c>
    </row>
    <row r="75" spans="1:23">
      <c r="A75" s="25">
        <v>8</v>
      </c>
      <c r="B75" s="29">
        <v>83.162243600495302</v>
      </c>
      <c r="C75" s="30">
        <v>411.95144298938902</v>
      </c>
      <c r="D75" s="30">
        <v>696.83872701508096</v>
      </c>
      <c r="E75" s="31">
        <f t="shared" si="2"/>
        <v>0.59117185514931003</v>
      </c>
      <c r="F75" s="32">
        <v>5.82791048083523E-2</v>
      </c>
      <c r="G75" s="32">
        <v>1.92435584330134E-3</v>
      </c>
      <c r="H75" s="32">
        <v>0.69915102599496703</v>
      </c>
      <c r="I75" s="32">
        <v>2.7322845554876199E-2</v>
      </c>
      <c r="J75" s="32">
        <v>8.7526339411599999E-2</v>
      </c>
      <c r="K75" s="32">
        <v>3.1557135275785699E-3</v>
      </c>
      <c r="L75" s="32">
        <v>2.9438676904588599E-2</v>
      </c>
      <c r="M75" s="32">
        <v>9.6820793525991705E-4</v>
      </c>
      <c r="N75" s="32"/>
      <c r="O75" s="30">
        <v>538.92499999999995</v>
      </c>
      <c r="P75" s="29">
        <v>72.209999999999994</v>
      </c>
      <c r="Q75" s="30">
        <v>538.28372833291496</v>
      </c>
      <c r="R75" s="29">
        <v>16.3317588714267</v>
      </c>
      <c r="S75" s="30">
        <v>540.89091916839095</v>
      </c>
      <c r="T75" s="29">
        <v>18.708067554308101</v>
      </c>
      <c r="U75" s="30">
        <v>586.43112299678705</v>
      </c>
      <c r="V75" s="29">
        <v>19.010010371135799</v>
      </c>
      <c r="W75" s="33" t="s">
        <v>12</v>
      </c>
    </row>
    <row r="76" spans="1:23">
      <c r="A76" s="25">
        <v>10</v>
      </c>
      <c r="B76" s="28">
        <v>6.6236761807009801</v>
      </c>
      <c r="C76" s="30">
        <v>116.637852457698</v>
      </c>
      <c r="D76" s="30">
        <v>258.15733110890602</v>
      </c>
      <c r="E76" s="31">
        <f t="shared" si="2"/>
        <v>0.45180918146575222</v>
      </c>
      <c r="F76" s="32">
        <v>4.9221955926432602E-2</v>
      </c>
      <c r="G76" s="32">
        <v>3.3357654237253899E-3</v>
      </c>
      <c r="H76" s="32">
        <v>0.14085307588502999</v>
      </c>
      <c r="I76" s="32">
        <v>9.5605518860665192E-3</v>
      </c>
      <c r="J76" s="32">
        <v>2.0932319088525501E-2</v>
      </c>
      <c r="K76" s="32">
        <v>6.90498515079079E-4</v>
      </c>
      <c r="L76" s="32">
        <v>6.28703099218271E-3</v>
      </c>
      <c r="M76" s="32">
        <v>3.6197198904933402E-4</v>
      </c>
      <c r="N76" s="32"/>
      <c r="O76" s="30">
        <v>166.75</v>
      </c>
      <c r="P76" s="26">
        <v>142.57</v>
      </c>
      <c r="Q76" s="30">
        <v>133.80341650027401</v>
      </c>
      <c r="R76" s="29">
        <v>8.5095771956342805</v>
      </c>
      <c r="S76" s="30">
        <v>133.54551580732601</v>
      </c>
      <c r="T76" s="29">
        <v>4.3605713833759303</v>
      </c>
      <c r="U76" s="30">
        <v>126.67711085430101</v>
      </c>
      <c r="V76" s="29">
        <v>7.2705503410843502</v>
      </c>
      <c r="W76" s="33" t="s">
        <v>12</v>
      </c>
    </row>
    <row r="77" spans="1:23">
      <c r="A77" s="25">
        <v>11</v>
      </c>
      <c r="B77" s="28">
        <v>12.625037926172901</v>
      </c>
      <c r="C77" s="29">
        <v>60.253111899028497</v>
      </c>
      <c r="D77" s="30">
        <v>111.37782937653201</v>
      </c>
      <c r="E77" s="31">
        <f t="shared" si="2"/>
        <v>0.54097940529378097</v>
      </c>
      <c r="F77" s="32">
        <v>6.0082720643385303E-2</v>
      </c>
      <c r="G77" s="32">
        <v>3.1672961060597001E-3</v>
      </c>
      <c r="H77" s="32">
        <v>0.72532385424769497</v>
      </c>
      <c r="I77" s="32">
        <v>5.0318178062148403E-2</v>
      </c>
      <c r="J77" s="32">
        <v>8.6517606635649405E-2</v>
      </c>
      <c r="K77" s="32">
        <v>4.6819300874267802E-3</v>
      </c>
      <c r="L77" s="32">
        <v>3.0922569737767601E-2</v>
      </c>
      <c r="M77" s="32">
        <v>1.35273025445797E-3</v>
      </c>
      <c r="N77" s="32"/>
      <c r="O77" s="30">
        <v>605.57500000000005</v>
      </c>
      <c r="P77" s="30">
        <v>114.7975</v>
      </c>
      <c r="Q77" s="30">
        <v>553.80491897745105</v>
      </c>
      <c r="R77" s="29">
        <v>29.615516120732799</v>
      </c>
      <c r="S77" s="30">
        <v>534.90878642326595</v>
      </c>
      <c r="T77" s="29">
        <v>27.7798463764179</v>
      </c>
      <c r="U77" s="30">
        <v>615.54522723194498</v>
      </c>
      <c r="V77" s="29">
        <v>26.521577533401601</v>
      </c>
      <c r="W77" s="33" t="s">
        <v>13</v>
      </c>
    </row>
    <row r="78" spans="1:23">
      <c r="A78" s="25">
        <v>12</v>
      </c>
      <c r="B78" s="28">
        <v>5.8273990696633504</v>
      </c>
      <c r="C78" s="29">
        <v>68.247152332192002</v>
      </c>
      <c r="D78" s="30">
        <v>250.19827971200201</v>
      </c>
      <c r="E78" s="31">
        <f t="shared" si="2"/>
        <v>0.27277226850140562</v>
      </c>
      <c r="F78" s="32">
        <v>4.8580458794872598E-2</v>
      </c>
      <c r="G78" s="32">
        <v>3.0136603737333399E-3</v>
      </c>
      <c r="H78" s="32">
        <v>0.13820876156819301</v>
      </c>
      <c r="I78" s="32">
        <v>8.5827336099064105E-3</v>
      </c>
      <c r="J78" s="32">
        <v>2.09095076584596E-2</v>
      </c>
      <c r="K78" s="32">
        <v>6.6159717349278599E-4</v>
      </c>
      <c r="L78" s="32">
        <v>6.3687881005257303E-3</v>
      </c>
      <c r="M78" s="32">
        <v>3.7118605642024399E-4</v>
      </c>
      <c r="N78" s="32"/>
      <c r="O78" s="30">
        <v>127.86499999999999</v>
      </c>
      <c r="P78" s="30">
        <v>205.52500000000001</v>
      </c>
      <c r="Q78" s="30">
        <v>131.44718982354701</v>
      </c>
      <c r="R78" s="29">
        <v>7.6570804801988004</v>
      </c>
      <c r="S78" s="30">
        <v>133.40147729820001</v>
      </c>
      <c r="T78" s="29">
        <v>4.1781993399738102</v>
      </c>
      <c r="U78" s="30">
        <v>128.31921312756</v>
      </c>
      <c r="V78" s="29">
        <v>7.4550179211605396</v>
      </c>
      <c r="W78" s="33" t="s">
        <v>11</v>
      </c>
    </row>
    <row r="79" spans="1:23">
      <c r="A79" s="25">
        <v>13</v>
      </c>
      <c r="B79" s="28">
        <v>22.0729708899825</v>
      </c>
      <c r="C79" s="30">
        <v>174.53553890225399</v>
      </c>
      <c r="D79" s="30">
        <v>995.22793557949399</v>
      </c>
      <c r="E79" s="31">
        <f t="shared" si="2"/>
        <v>0.17537242742349946</v>
      </c>
      <c r="F79" s="32">
        <v>4.6750782774878603E-2</v>
      </c>
      <c r="G79" s="32">
        <v>1.9323230815605E-3</v>
      </c>
      <c r="H79" s="32">
        <v>0.14091806032130699</v>
      </c>
      <c r="I79" s="32">
        <v>5.4699558946487399E-3</v>
      </c>
      <c r="J79" s="32">
        <v>2.1351489814856999E-2</v>
      </c>
      <c r="K79" s="32">
        <v>6.5923585628492804E-4</v>
      </c>
      <c r="L79" s="32">
        <v>6.3415067298355698E-3</v>
      </c>
      <c r="M79" s="32">
        <v>2.84618221113769E-4</v>
      </c>
      <c r="N79" s="32"/>
      <c r="O79" s="29">
        <v>35.28</v>
      </c>
      <c r="P79" s="29">
        <v>96.29</v>
      </c>
      <c r="Q79" s="30">
        <v>133.86125235794799</v>
      </c>
      <c r="R79" s="29">
        <v>4.8689485833107398</v>
      </c>
      <c r="S79" s="30">
        <v>136.19171820202999</v>
      </c>
      <c r="T79" s="29">
        <v>4.16151656293908</v>
      </c>
      <c r="U79" s="30">
        <v>127.771278040376</v>
      </c>
      <c r="V79" s="29">
        <v>5.7165171593979203</v>
      </c>
      <c r="W79" s="33" t="s">
        <v>11</v>
      </c>
    </row>
    <row r="80" spans="1:23">
      <c r="A80" s="25">
        <v>14</v>
      </c>
      <c r="B80" s="28">
        <v>25.575508345885002</v>
      </c>
      <c r="C80" s="30">
        <v>394.72929063747102</v>
      </c>
      <c r="D80" s="30">
        <v>1072.8474163603701</v>
      </c>
      <c r="E80" s="31">
        <f t="shared" si="2"/>
        <v>0.36792677562349763</v>
      </c>
      <c r="F80" s="32">
        <v>4.80835011281553E-2</v>
      </c>
      <c r="G80" s="32">
        <v>1.7806960304124701E-3</v>
      </c>
      <c r="H80" s="32">
        <v>0.14035175665813199</v>
      </c>
      <c r="I80" s="32">
        <v>5.7367990388380299E-3</v>
      </c>
      <c r="J80" s="32">
        <v>2.1243468573965502E-2</v>
      </c>
      <c r="K80" s="32">
        <v>7.7111259428055598E-4</v>
      </c>
      <c r="L80" s="32">
        <v>6.8893249925875699E-3</v>
      </c>
      <c r="M80" s="32">
        <v>3.4527749068525101E-4</v>
      </c>
      <c r="N80" s="32"/>
      <c r="O80" s="30">
        <v>101.94</v>
      </c>
      <c r="P80" s="29">
        <v>87.03</v>
      </c>
      <c r="Q80" s="30">
        <v>133.35713386208599</v>
      </c>
      <c r="R80" s="29">
        <v>5.10892040475622</v>
      </c>
      <c r="S80" s="30">
        <v>135.50988976899501</v>
      </c>
      <c r="T80" s="29">
        <v>4.8680584090180403</v>
      </c>
      <c r="U80" s="30">
        <v>138.77113751625299</v>
      </c>
      <c r="V80" s="29">
        <v>6.9310770600655998</v>
      </c>
      <c r="W80" s="33" t="s">
        <v>11</v>
      </c>
    </row>
    <row r="81" spans="1:23">
      <c r="A81" s="25">
        <v>15</v>
      </c>
      <c r="B81" s="28">
        <v>6.4350658111447103</v>
      </c>
      <c r="C81" s="29">
        <v>67.742891078802103</v>
      </c>
      <c r="D81" s="30">
        <v>289.92473397238598</v>
      </c>
      <c r="E81" s="31">
        <f t="shared" si="2"/>
        <v>0.2336568189634152</v>
      </c>
      <c r="F81" s="32">
        <v>4.9085181351030502E-2</v>
      </c>
      <c r="G81" s="32">
        <v>3.4236968948716498E-3</v>
      </c>
      <c r="H81" s="32">
        <v>0.13723015148123399</v>
      </c>
      <c r="I81" s="32">
        <v>9.5158947811068394E-3</v>
      </c>
      <c r="J81" s="32">
        <v>2.0379701820858E-2</v>
      </c>
      <c r="K81" s="32">
        <v>7.1723992950352997E-4</v>
      </c>
      <c r="L81" s="32">
        <v>6.2389534603409296E-3</v>
      </c>
      <c r="M81" s="32">
        <v>3.7672759185321302E-4</v>
      </c>
      <c r="N81" s="32"/>
      <c r="O81" s="29">
        <v>150.08500000000001</v>
      </c>
      <c r="P81" s="30">
        <v>159.23500000000001</v>
      </c>
      <c r="Q81" s="30">
        <v>130.57380741489601</v>
      </c>
      <c r="R81" s="29">
        <v>8.4967901047488805</v>
      </c>
      <c r="S81" s="30">
        <v>130.055211687125</v>
      </c>
      <c r="T81" s="29">
        <v>4.5318237373319903</v>
      </c>
      <c r="U81" s="30">
        <v>125.711405007916</v>
      </c>
      <c r="V81" s="29">
        <v>7.5672921469084597</v>
      </c>
      <c r="W81" s="33" t="s">
        <v>12</v>
      </c>
    </row>
    <row r="82" spans="1:23">
      <c r="A82" s="25">
        <v>16</v>
      </c>
      <c r="B82" s="28">
        <v>32.438532664119002</v>
      </c>
      <c r="C82" s="30">
        <v>401.49840709527001</v>
      </c>
      <c r="D82" s="30">
        <v>1500.17174082307</v>
      </c>
      <c r="E82" s="31">
        <f t="shared" si="2"/>
        <v>0.26763496216439042</v>
      </c>
      <c r="F82" s="32">
        <v>4.7832853840023601E-2</v>
      </c>
      <c r="G82" s="32">
        <v>1.78070324999474E-3</v>
      </c>
      <c r="H82" s="32">
        <v>0.135183385391553</v>
      </c>
      <c r="I82" s="32">
        <v>5.4816309955481703E-3</v>
      </c>
      <c r="J82" s="32">
        <v>2.0440825455865601E-2</v>
      </c>
      <c r="K82" s="32">
        <v>6.9429552349698702E-4</v>
      </c>
      <c r="L82" s="32">
        <v>4.8765691675240197E-3</v>
      </c>
      <c r="M82" s="32">
        <v>2.2762807431297099E-4</v>
      </c>
      <c r="N82" s="32"/>
      <c r="O82" s="29">
        <v>100.09</v>
      </c>
      <c r="P82" s="29">
        <v>-112.02</v>
      </c>
      <c r="Q82" s="30">
        <v>128.74469301320499</v>
      </c>
      <c r="R82" s="29">
        <v>4.9039146039174204</v>
      </c>
      <c r="S82" s="30">
        <v>130.44135859463299</v>
      </c>
      <c r="T82" s="29">
        <v>4.3866273545520897</v>
      </c>
      <c r="U82" s="30">
        <v>98.326775537390105</v>
      </c>
      <c r="V82" s="29">
        <v>4.5785430460015499</v>
      </c>
      <c r="W82" s="33" t="s">
        <v>11</v>
      </c>
    </row>
    <row r="83" spans="1:23">
      <c r="A83" s="25">
        <v>17</v>
      </c>
      <c r="B83" s="28">
        <v>8.6458441944633702</v>
      </c>
      <c r="C83" s="30">
        <v>114.08447924273899</v>
      </c>
      <c r="D83" s="30">
        <v>356.56141335066002</v>
      </c>
      <c r="E83" s="31">
        <f t="shared" si="2"/>
        <v>0.31995744623813993</v>
      </c>
      <c r="F83" s="32">
        <v>4.8896494576518297E-2</v>
      </c>
      <c r="G83" s="32">
        <v>2.8455598227161102E-3</v>
      </c>
      <c r="H83" s="32">
        <v>0.14158025461398399</v>
      </c>
      <c r="I83" s="32">
        <v>8.2085054421741493E-3</v>
      </c>
      <c r="J83" s="32">
        <v>2.0880534242207299E-2</v>
      </c>
      <c r="K83" s="32">
        <v>6.63812219147957E-4</v>
      </c>
      <c r="L83" s="32">
        <v>5.8876056068440001E-3</v>
      </c>
      <c r="M83" s="32">
        <v>3.1562164968172598E-4</v>
      </c>
      <c r="N83" s="32"/>
      <c r="O83" s="30">
        <v>142.68</v>
      </c>
      <c r="P83" s="29">
        <v>-63.8825</v>
      </c>
      <c r="Q83" s="30">
        <v>134.450414573063</v>
      </c>
      <c r="R83" s="29">
        <v>7.30165990284807</v>
      </c>
      <c r="S83" s="30">
        <v>133.21852543967199</v>
      </c>
      <c r="T83" s="29">
        <v>4.1923011617736901</v>
      </c>
      <c r="U83" s="30">
        <v>118.65268089112</v>
      </c>
      <c r="V83" s="29">
        <v>6.3420772213700998</v>
      </c>
      <c r="W83" s="33" t="s">
        <v>12</v>
      </c>
    </row>
    <row r="84" spans="1:23">
      <c r="A84" s="25">
        <v>19</v>
      </c>
      <c r="B84" s="28">
        <v>12.9729464699096</v>
      </c>
      <c r="C84" s="30">
        <v>110.60315228372799</v>
      </c>
      <c r="D84" s="30">
        <v>596.19376207624498</v>
      </c>
      <c r="E84" s="31">
        <f t="shared" si="2"/>
        <v>0.18551544702271369</v>
      </c>
      <c r="F84" s="32">
        <v>5.0883189905578302E-2</v>
      </c>
      <c r="G84" s="32">
        <v>2.6784605753598402E-3</v>
      </c>
      <c r="H84" s="32">
        <v>0.14407756888001799</v>
      </c>
      <c r="I84" s="32">
        <v>7.2764468331949503E-3</v>
      </c>
      <c r="J84" s="32">
        <v>2.06164981069125E-2</v>
      </c>
      <c r="K84" s="32">
        <v>6.4529383310391898E-4</v>
      </c>
      <c r="L84" s="32">
        <v>7.1200716651129703E-3</v>
      </c>
      <c r="M84" s="32">
        <v>3.9266179369844598E-4</v>
      </c>
      <c r="N84" s="32"/>
      <c r="O84" s="30">
        <v>235.25</v>
      </c>
      <c r="P84" s="30">
        <v>122.205</v>
      </c>
      <c r="Q84" s="30">
        <v>136.66923452709</v>
      </c>
      <c r="R84" s="29">
        <v>6.4586056189305996</v>
      </c>
      <c r="S84" s="30">
        <v>131.55103705279299</v>
      </c>
      <c r="T84" s="29">
        <v>4.0764215551859797</v>
      </c>
      <c r="U84" s="30">
        <v>143.402599986436</v>
      </c>
      <c r="V84" s="29">
        <v>7.8804604145665698</v>
      </c>
      <c r="W84" s="33" t="s">
        <v>13</v>
      </c>
    </row>
    <row r="85" spans="1:23">
      <c r="A85" s="25">
        <v>20</v>
      </c>
      <c r="B85" s="28">
        <v>16.817865161641901</v>
      </c>
      <c r="C85" s="30">
        <v>166.86501519294501</v>
      </c>
      <c r="D85" s="30">
        <v>481.67238126202</v>
      </c>
      <c r="E85" s="31">
        <f t="shared" si="2"/>
        <v>0.34642844739352791</v>
      </c>
      <c r="F85" s="32">
        <v>5.1143057806278001E-2</v>
      </c>
      <c r="G85" s="32">
        <v>2.4335198838586702E-3</v>
      </c>
      <c r="H85" s="32">
        <v>0.224884980100543</v>
      </c>
      <c r="I85" s="32">
        <v>1.1636626711221801E-2</v>
      </c>
      <c r="J85" s="32">
        <v>3.19009281232163E-2</v>
      </c>
      <c r="K85" s="32">
        <v>1.2159996910827899E-3</v>
      </c>
      <c r="L85" s="32">
        <v>1.11630927650564E-2</v>
      </c>
      <c r="M85" s="32">
        <v>6.7643310028734304E-4</v>
      </c>
      <c r="N85" s="32"/>
      <c r="O85" s="30">
        <v>255.62</v>
      </c>
      <c r="P85" s="29">
        <v>76.842500000000001</v>
      </c>
      <c r="Q85" s="30">
        <v>205.96735116303699</v>
      </c>
      <c r="R85" s="29">
        <v>9.6473375972223696</v>
      </c>
      <c r="S85" s="30">
        <v>202.43456935041499</v>
      </c>
      <c r="T85" s="29">
        <v>7.5972886693433699</v>
      </c>
      <c r="U85" s="30">
        <v>224.38090534801501</v>
      </c>
      <c r="V85" s="29">
        <v>13.521281004936901</v>
      </c>
      <c r="W85" s="33" t="s">
        <v>11</v>
      </c>
    </row>
    <row r="86" spans="1:23">
      <c r="A86" s="25">
        <v>21</v>
      </c>
      <c r="B86" s="28">
        <v>12.2761642100775</v>
      </c>
      <c r="C86" s="30">
        <v>80.790740831468</v>
      </c>
      <c r="D86" s="30">
        <v>580.28790128263904</v>
      </c>
      <c r="E86" s="31">
        <f t="shared" si="2"/>
        <v>0.13922527189157696</v>
      </c>
      <c r="F86" s="32">
        <v>5.1601600446060603E-2</v>
      </c>
      <c r="G86" s="32">
        <v>2.6311207364960502E-3</v>
      </c>
      <c r="H86" s="32">
        <v>0.15007063134229001</v>
      </c>
      <c r="I86" s="32">
        <v>7.3879323681980101E-3</v>
      </c>
      <c r="J86" s="32">
        <v>2.1270659022752599E-2</v>
      </c>
      <c r="K86" s="32">
        <v>7.0909585046356998E-4</v>
      </c>
      <c r="L86" s="32">
        <v>6.8096819823998504E-3</v>
      </c>
      <c r="M86" s="32">
        <v>4.2300385178330901E-4</v>
      </c>
      <c r="N86" s="32"/>
      <c r="O86" s="30">
        <v>333.39</v>
      </c>
      <c r="P86" s="29">
        <v>121.28</v>
      </c>
      <c r="Q86" s="30">
        <v>141.97426922640901</v>
      </c>
      <c r="R86" s="29">
        <v>6.5234280025534197</v>
      </c>
      <c r="S86" s="30">
        <v>135.681522260854</v>
      </c>
      <c r="T86" s="29">
        <v>4.4765194191335196</v>
      </c>
      <c r="U86" s="30">
        <v>137.172325869134</v>
      </c>
      <c r="V86" s="29">
        <v>8.4920224929898502</v>
      </c>
      <c r="W86" s="33" t="s">
        <v>14</v>
      </c>
    </row>
    <row r="87" spans="1:23">
      <c r="A87" s="25">
        <v>22</v>
      </c>
      <c r="B87" s="28">
        <v>19.4347506064559</v>
      </c>
      <c r="C87" s="30">
        <v>137.95346391794999</v>
      </c>
      <c r="D87" s="30">
        <v>958.84074463516902</v>
      </c>
      <c r="E87" s="31">
        <f t="shared" si="2"/>
        <v>0.14387526259164146</v>
      </c>
      <c r="F87" s="32">
        <v>4.8671070367256999E-2</v>
      </c>
      <c r="G87" s="32">
        <v>2.0057897097129499E-3</v>
      </c>
      <c r="H87" s="32">
        <v>0.13984427617961701</v>
      </c>
      <c r="I87" s="32">
        <v>6.50600375770111E-3</v>
      </c>
      <c r="J87" s="32">
        <v>2.06323862151097E-2</v>
      </c>
      <c r="K87" s="32">
        <v>7.1925951847498905E-4</v>
      </c>
      <c r="L87" s="32">
        <v>6.5300397222551399E-3</v>
      </c>
      <c r="M87" s="32">
        <v>3.6221690751046099E-4</v>
      </c>
      <c r="N87" s="32"/>
      <c r="O87" s="30">
        <v>131.57</v>
      </c>
      <c r="P87" s="29">
        <v>100.91</v>
      </c>
      <c r="Q87" s="30">
        <v>132.905166505919</v>
      </c>
      <c r="R87" s="29">
        <v>5.7963085303875799</v>
      </c>
      <c r="S87" s="30">
        <v>131.651388682423</v>
      </c>
      <c r="T87" s="29">
        <v>4.5434698332389098</v>
      </c>
      <c r="U87" s="30">
        <v>131.55758216021701</v>
      </c>
      <c r="V87" s="29">
        <v>7.2737132279772201</v>
      </c>
      <c r="W87" s="33" t="s">
        <v>12</v>
      </c>
    </row>
    <row r="88" spans="1:23">
      <c r="A88" s="25">
        <v>23</v>
      </c>
      <c r="B88" s="28">
        <v>31.665393004819499</v>
      </c>
      <c r="C88" s="30">
        <v>393.77672422380101</v>
      </c>
      <c r="D88" s="30">
        <v>1381.2816496702601</v>
      </c>
      <c r="E88" s="31">
        <f t="shared" si="2"/>
        <v>0.28508068887891436</v>
      </c>
      <c r="F88" s="32">
        <v>4.9440882466521598E-2</v>
      </c>
      <c r="G88" s="32">
        <v>1.93696378933596E-3</v>
      </c>
      <c r="H88" s="32">
        <v>0.145066903230955</v>
      </c>
      <c r="I88" s="32">
        <v>5.8778159106826402E-3</v>
      </c>
      <c r="J88" s="32">
        <v>2.1414263048212999E-2</v>
      </c>
      <c r="K88" s="32">
        <v>7.6480035324048997E-4</v>
      </c>
      <c r="L88" s="32">
        <v>6.4008220419521601E-3</v>
      </c>
      <c r="M88" s="32">
        <v>2.2568632775138599E-4</v>
      </c>
      <c r="N88" s="32"/>
      <c r="O88" s="30">
        <v>168.6</v>
      </c>
      <c r="P88" s="29">
        <v>90.724999999999994</v>
      </c>
      <c r="Q88" s="30">
        <v>137.54690162825301</v>
      </c>
      <c r="R88" s="29">
        <v>5.2129666237119903</v>
      </c>
      <c r="S88" s="30">
        <v>136.58790876996301</v>
      </c>
      <c r="T88" s="29">
        <v>4.8274197715510896</v>
      </c>
      <c r="U88" s="30">
        <v>128.96258267904801</v>
      </c>
      <c r="V88" s="29">
        <v>4.5326111654026198</v>
      </c>
      <c r="W88" s="33" t="s">
        <v>12</v>
      </c>
    </row>
    <row r="89" spans="1:23">
      <c r="A89" s="25">
        <v>25</v>
      </c>
      <c r="B89" s="28">
        <v>16.169929150722101</v>
      </c>
      <c r="C89" s="30">
        <v>280.651802322094</v>
      </c>
      <c r="D89" s="30">
        <v>689.05751961769499</v>
      </c>
      <c r="E89" s="31">
        <f t="shared" si="2"/>
        <v>0.40729807647670124</v>
      </c>
      <c r="F89" s="32">
        <v>4.8789975820897898E-2</v>
      </c>
      <c r="G89" s="32">
        <v>2.2600211280398201E-3</v>
      </c>
      <c r="H89" s="32">
        <v>0.137609975214075</v>
      </c>
      <c r="I89" s="32">
        <v>6.5644429990301496E-3</v>
      </c>
      <c r="J89" s="32">
        <v>2.0378906978368899E-2</v>
      </c>
      <c r="K89" s="32">
        <v>6.77398194662417E-4</v>
      </c>
      <c r="L89" s="32">
        <v>6.3579959922798199E-3</v>
      </c>
      <c r="M89" s="32">
        <v>2.3195487872418601E-4</v>
      </c>
      <c r="N89" s="32"/>
      <c r="O89" s="30">
        <v>200.07499999999999</v>
      </c>
      <c r="P89" s="29">
        <v>104.61499999999999</v>
      </c>
      <c r="Q89" s="30">
        <v>130.91287879016301</v>
      </c>
      <c r="R89" s="29">
        <v>5.8598233174612204</v>
      </c>
      <c r="S89" s="30">
        <v>130.05019013889</v>
      </c>
      <c r="T89" s="29">
        <v>4.2801524112957896</v>
      </c>
      <c r="U89" s="30">
        <v>128.10245985683201</v>
      </c>
      <c r="V89" s="29">
        <v>4.6587049593846199</v>
      </c>
      <c r="W89" s="33" t="s">
        <v>12</v>
      </c>
    </row>
    <row r="90" spans="1:23">
      <c r="E90" s="31"/>
    </row>
    <row r="91" spans="1:23">
      <c r="A91" s="86" t="s">
        <v>21</v>
      </c>
      <c r="B91" s="86"/>
      <c r="E91" s="31"/>
    </row>
    <row r="92" spans="1:23">
      <c r="A92" s="25">
        <v>1</v>
      </c>
      <c r="B92" s="28">
        <v>43.348807642430302</v>
      </c>
      <c r="C92" s="30">
        <v>373.29849704659199</v>
      </c>
      <c r="D92" s="30">
        <v>1779.8937747304401</v>
      </c>
      <c r="E92" s="31">
        <f t="shared" ref="E92:E114" si="3">C92/D92</f>
        <v>0.20973077289577408</v>
      </c>
      <c r="F92" s="32">
        <v>4.8298158186361503E-2</v>
      </c>
      <c r="G92" s="32">
        <v>2.1032249345073902E-3</v>
      </c>
      <c r="H92" s="32">
        <v>0.14999287630821201</v>
      </c>
      <c r="I92" s="32">
        <v>6.3887178452677702E-3</v>
      </c>
      <c r="J92" s="32">
        <v>2.2361025186422401E-2</v>
      </c>
      <c r="K92" s="32">
        <v>6.4399379440783198E-4</v>
      </c>
      <c r="L92" s="32">
        <v>6.6543715892989899E-3</v>
      </c>
      <c r="M92" s="32">
        <v>2.5598518474084298E-4</v>
      </c>
      <c r="N92" s="32"/>
      <c r="O92" s="30">
        <v>122.31</v>
      </c>
      <c r="P92" s="29">
        <v>101.83750000000001</v>
      </c>
      <c r="Q92" s="30">
        <v>141.90561795336799</v>
      </c>
      <c r="R92" s="29">
        <v>5.6417261739717697</v>
      </c>
      <c r="S92" s="30">
        <v>142.56040618349201</v>
      </c>
      <c r="T92" s="29">
        <v>4.0613800833791798</v>
      </c>
      <c r="U92" s="30">
        <v>134.054148379325</v>
      </c>
      <c r="V92" s="29">
        <v>5.1398286905203801</v>
      </c>
      <c r="W92" s="33" t="s">
        <v>12</v>
      </c>
    </row>
    <row r="93" spans="1:23">
      <c r="A93" s="25">
        <v>2</v>
      </c>
      <c r="B93" s="28">
        <v>8.5715566905041296</v>
      </c>
      <c r="C93" s="29">
        <v>74.937466791217204</v>
      </c>
      <c r="D93" s="30">
        <v>336.49609020680498</v>
      </c>
      <c r="E93" s="31">
        <f t="shared" si="3"/>
        <v>0.22269936849834382</v>
      </c>
      <c r="F93" s="32">
        <v>4.9891598803577603E-2</v>
      </c>
      <c r="G93" s="32">
        <v>2.83127699685938E-3</v>
      </c>
      <c r="H93" s="32">
        <v>0.15674958423284299</v>
      </c>
      <c r="I93" s="32">
        <v>8.3735349798100198E-3</v>
      </c>
      <c r="J93" s="32">
        <v>2.30881034583468E-2</v>
      </c>
      <c r="K93" s="32">
        <v>7.2720387318602798E-4</v>
      </c>
      <c r="L93" s="32">
        <v>7.0279136848928597E-3</v>
      </c>
      <c r="M93" s="32">
        <v>4.0451207706895402E-4</v>
      </c>
      <c r="N93" s="32"/>
      <c r="O93" s="30">
        <v>190.82</v>
      </c>
      <c r="P93" s="30">
        <v>131.46250000000001</v>
      </c>
      <c r="Q93" s="30">
        <v>147.853977131471</v>
      </c>
      <c r="R93" s="29">
        <v>7.3508916779401297</v>
      </c>
      <c r="S93" s="30">
        <v>147.14330958148699</v>
      </c>
      <c r="T93" s="29">
        <v>4.5827550257167502</v>
      </c>
      <c r="U93" s="30">
        <v>141.55296613652101</v>
      </c>
      <c r="V93" s="29">
        <v>8.1190306449624607</v>
      </c>
      <c r="W93" s="33" t="s">
        <v>12</v>
      </c>
    </row>
    <row r="94" spans="1:23">
      <c r="A94" s="25">
        <v>3</v>
      </c>
      <c r="B94" s="28">
        <v>18.815126875171401</v>
      </c>
      <c r="C94" s="30">
        <v>388.51301991958701</v>
      </c>
      <c r="D94" s="30">
        <v>727.74970716550001</v>
      </c>
      <c r="E94" s="31">
        <f t="shared" si="3"/>
        <v>0.53385527482078943</v>
      </c>
      <c r="F94" s="32">
        <v>4.9383444686760002E-2</v>
      </c>
      <c r="G94" s="32">
        <v>2.5674860451661901E-3</v>
      </c>
      <c r="H94" s="32">
        <v>0.14393652373572499</v>
      </c>
      <c r="I94" s="32">
        <v>6.5235790248241599E-3</v>
      </c>
      <c r="J94" s="32">
        <v>2.13987987870214E-2</v>
      </c>
      <c r="K94" s="32">
        <v>6.4657312728943204E-4</v>
      </c>
      <c r="L94" s="32">
        <v>6.8504150939903401E-3</v>
      </c>
      <c r="M94" s="32">
        <v>2.42711692888895E-4</v>
      </c>
      <c r="N94" s="32"/>
      <c r="O94" s="30">
        <v>164.9</v>
      </c>
      <c r="P94" s="29">
        <v>122.205</v>
      </c>
      <c r="Q94" s="30">
        <v>136.544047492706</v>
      </c>
      <c r="R94" s="29">
        <v>5.7912156559574397</v>
      </c>
      <c r="S94" s="30">
        <v>136.490309009588</v>
      </c>
      <c r="T94" s="29">
        <v>4.0814204809220502</v>
      </c>
      <c r="U94" s="30">
        <v>137.99004774398301</v>
      </c>
      <c r="V94" s="29">
        <v>4.8723664389824197</v>
      </c>
      <c r="W94" s="33" t="s">
        <v>12</v>
      </c>
    </row>
    <row r="95" spans="1:23">
      <c r="A95" s="25">
        <v>5</v>
      </c>
      <c r="B95" s="28">
        <v>7.6892219084709899</v>
      </c>
      <c r="C95" s="30">
        <v>192.981255320168</v>
      </c>
      <c r="D95" s="30">
        <v>282.397782246124</v>
      </c>
      <c r="E95" s="31">
        <f t="shared" si="3"/>
        <v>0.68336675233509814</v>
      </c>
      <c r="F95" s="32">
        <v>4.96673800156529E-2</v>
      </c>
      <c r="G95" s="32">
        <v>4.1354606257886896E-3</v>
      </c>
      <c r="H95" s="32">
        <v>0.147091166362361</v>
      </c>
      <c r="I95" s="32">
        <v>1.10949910792541E-2</v>
      </c>
      <c r="J95" s="32">
        <v>2.17572344681271E-2</v>
      </c>
      <c r="K95" s="32">
        <v>7.2443424790570501E-4</v>
      </c>
      <c r="L95" s="32">
        <v>6.9035567857107603E-3</v>
      </c>
      <c r="M95" s="32">
        <v>3.5333851515638399E-4</v>
      </c>
      <c r="N95" s="32"/>
      <c r="O95" s="30">
        <v>188.97</v>
      </c>
      <c r="P95" s="30">
        <v>172.19499999999999</v>
      </c>
      <c r="Q95" s="30">
        <v>139.340323330335</v>
      </c>
      <c r="R95" s="29">
        <v>9.8215299156744802</v>
      </c>
      <c r="S95" s="30">
        <v>138.752128316728</v>
      </c>
      <c r="T95" s="29">
        <v>4.57117455293377</v>
      </c>
      <c r="U95" s="30">
        <v>139.056823552515</v>
      </c>
      <c r="V95" s="29">
        <v>7.0927932691123097</v>
      </c>
      <c r="W95" s="33" t="s">
        <v>12</v>
      </c>
    </row>
    <row r="96" spans="1:23">
      <c r="A96" s="25">
        <v>7</v>
      </c>
      <c r="B96" s="28">
        <v>5.8032384821345602</v>
      </c>
      <c r="C96" s="29">
        <v>70.610512381628297</v>
      </c>
      <c r="D96" s="30">
        <v>227.43904336910799</v>
      </c>
      <c r="E96" s="31">
        <f t="shared" si="3"/>
        <v>0.31045906338532814</v>
      </c>
      <c r="F96" s="32">
        <v>5.1129777867257697E-2</v>
      </c>
      <c r="G96" s="32">
        <v>4.0839579071510904E-3</v>
      </c>
      <c r="H96" s="32">
        <v>0.15672865743282799</v>
      </c>
      <c r="I96" s="32">
        <v>1.1274055219109199E-2</v>
      </c>
      <c r="J96" s="32">
        <v>2.29588675045551E-2</v>
      </c>
      <c r="K96" s="32">
        <v>7.6335662042798002E-4</v>
      </c>
      <c r="L96" s="32">
        <v>5.5668474969114102E-3</v>
      </c>
      <c r="M96" s="32">
        <v>5.7618698876406196E-4</v>
      </c>
      <c r="N96" s="32"/>
      <c r="O96" s="30">
        <v>255.62</v>
      </c>
      <c r="P96" s="30">
        <v>185.16249999999999</v>
      </c>
      <c r="Q96" s="30">
        <v>147.83560763249599</v>
      </c>
      <c r="R96" s="29">
        <v>9.8969409372902106</v>
      </c>
      <c r="S96" s="30">
        <v>146.328950479968</v>
      </c>
      <c r="T96" s="29">
        <v>4.8111189355648101</v>
      </c>
      <c r="U96" s="30">
        <v>112.206364173906</v>
      </c>
      <c r="V96" s="29">
        <v>11.581550292702</v>
      </c>
      <c r="W96" s="33" t="s">
        <v>11</v>
      </c>
    </row>
    <row r="97" spans="1:23">
      <c r="A97" s="25">
        <v>8</v>
      </c>
      <c r="B97" s="28">
        <v>14.5666364952442</v>
      </c>
      <c r="C97" s="30">
        <v>478.53176179991101</v>
      </c>
      <c r="D97" s="30">
        <v>508.94837160764098</v>
      </c>
      <c r="E97" s="31">
        <f t="shared" si="3"/>
        <v>0.94023635499284242</v>
      </c>
      <c r="F97" s="32">
        <v>4.9137596555856103E-2</v>
      </c>
      <c r="G97" s="32">
        <v>2.7711444178099101E-3</v>
      </c>
      <c r="H97" s="32">
        <v>0.14547602789358299</v>
      </c>
      <c r="I97" s="32">
        <v>8.0199102016452507E-3</v>
      </c>
      <c r="J97" s="32">
        <v>2.14923923399967E-2</v>
      </c>
      <c r="K97" s="32">
        <v>6.4949115997661104E-4</v>
      </c>
      <c r="L97" s="32">
        <v>6.6379284573053901E-3</v>
      </c>
      <c r="M97" s="32">
        <v>2.52838220831707E-4</v>
      </c>
      <c r="N97" s="32"/>
      <c r="O97" s="30">
        <v>153.79</v>
      </c>
      <c r="P97" s="29">
        <v>131.46250000000001</v>
      </c>
      <c r="Q97" s="30">
        <v>137.909626332405</v>
      </c>
      <c r="R97" s="29">
        <v>7.1096986703595402</v>
      </c>
      <c r="S97" s="30">
        <v>137.08098443106601</v>
      </c>
      <c r="T97" s="29">
        <v>4.0994644661189099</v>
      </c>
      <c r="U97" s="30">
        <v>133.723990319877</v>
      </c>
      <c r="V97" s="29">
        <v>5.0767249303550601</v>
      </c>
      <c r="W97" s="33" t="s">
        <v>12</v>
      </c>
    </row>
    <row r="98" spans="1:23">
      <c r="A98" s="25">
        <v>10</v>
      </c>
      <c r="B98" s="28">
        <v>23.156117835805802</v>
      </c>
      <c r="C98" s="29">
        <v>74.735305542342203</v>
      </c>
      <c r="D98" s="30">
        <v>1028.2454179173501</v>
      </c>
      <c r="E98" s="31">
        <f t="shared" si="3"/>
        <v>7.2682361856485703E-2</v>
      </c>
      <c r="F98" s="32">
        <v>4.8883946361979298E-2</v>
      </c>
      <c r="G98" s="32">
        <v>2.05953325544599E-3</v>
      </c>
      <c r="H98" s="32">
        <v>0.14614161591789401</v>
      </c>
      <c r="I98" s="32">
        <v>6.1069585158556603E-3</v>
      </c>
      <c r="J98" s="32">
        <v>2.17212643430113E-2</v>
      </c>
      <c r="K98" s="32">
        <v>6.4700363874241698E-4</v>
      </c>
      <c r="L98" s="32">
        <v>6.8204112201907998E-3</v>
      </c>
      <c r="M98" s="32">
        <v>4.79607713457113E-4</v>
      </c>
      <c r="N98" s="32"/>
      <c r="O98" s="30">
        <v>142.68</v>
      </c>
      <c r="P98" s="29">
        <v>99.984999999999999</v>
      </c>
      <c r="Q98" s="30">
        <v>138.499451446699</v>
      </c>
      <c r="R98" s="29">
        <v>5.4110605057448398</v>
      </c>
      <c r="S98" s="30">
        <v>138.52518359982801</v>
      </c>
      <c r="T98" s="29">
        <v>4.0828685595002199</v>
      </c>
      <c r="U98" s="30">
        <v>137.38771975453699</v>
      </c>
      <c r="V98" s="29">
        <v>9.6282718724148104</v>
      </c>
      <c r="W98" s="33" t="s">
        <v>12</v>
      </c>
    </row>
    <row r="99" spans="1:23">
      <c r="A99" s="25">
        <v>11</v>
      </c>
      <c r="B99" s="28">
        <v>13.2476570877597</v>
      </c>
      <c r="C99" s="29">
        <v>44.304041755635403</v>
      </c>
      <c r="D99" s="30">
        <v>627.14167307052901</v>
      </c>
      <c r="E99" s="31">
        <f t="shared" si="3"/>
        <v>7.0644391304312076E-2</v>
      </c>
      <c r="F99" s="32">
        <v>4.6867114102423599E-2</v>
      </c>
      <c r="G99" s="32">
        <v>2.7969327329107202E-3</v>
      </c>
      <c r="H99" s="32">
        <v>0.14095031735675201</v>
      </c>
      <c r="I99" s="32">
        <v>8.2483849248831693E-3</v>
      </c>
      <c r="J99" s="32">
        <v>2.20514632798345E-2</v>
      </c>
      <c r="K99" s="32">
        <v>7.0926656946201797E-4</v>
      </c>
      <c r="L99" s="32">
        <v>6.5859989603308002E-3</v>
      </c>
      <c r="M99" s="32">
        <v>4.9922072089098903E-4</v>
      </c>
      <c r="N99" s="32"/>
      <c r="O99" s="30">
        <v>42.69</v>
      </c>
      <c r="P99" s="30">
        <v>146.28</v>
      </c>
      <c r="Q99" s="30">
        <v>133.88995975181999</v>
      </c>
      <c r="R99" s="29">
        <v>7.3411736812353903</v>
      </c>
      <c r="S99" s="30">
        <v>140.60819322120699</v>
      </c>
      <c r="T99" s="29">
        <v>4.4742214565657497</v>
      </c>
      <c r="U99" s="30">
        <v>132.68127386951701</v>
      </c>
      <c r="V99" s="29">
        <v>10.024342919705999</v>
      </c>
      <c r="W99" s="33" t="s">
        <v>14</v>
      </c>
    </row>
    <row r="100" spans="1:23">
      <c r="A100" s="25">
        <v>12</v>
      </c>
      <c r="B100" s="29">
        <v>185.76931552248399</v>
      </c>
      <c r="C100" s="30">
        <v>2739.3038694059301</v>
      </c>
      <c r="D100" s="30">
        <v>7371.1119131022597</v>
      </c>
      <c r="E100" s="31">
        <f t="shared" si="3"/>
        <v>0.37162695420982245</v>
      </c>
      <c r="F100" s="32">
        <v>4.7687902243361197E-2</v>
      </c>
      <c r="G100" s="32">
        <v>1.6036176652535999E-3</v>
      </c>
      <c r="H100" s="32">
        <v>0.14892391673293801</v>
      </c>
      <c r="I100" s="32">
        <v>4.5920944660016996E-3</v>
      </c>
      <c r="J100" s="32">
        <v>2.2547502976377299E-2</v>
      </c>
      <c r="K100" s="32">
        <v>6.1754043730827095E-4</v>
      </c>
      <c r="L100" s="32">
        <v>7.0360588646904698E-3</v>
      </c>
      <c r="M100" s="32">
        <v>2.1278738004916399E-4</v>
      </c>
      <c r="N100" s="32"/>
      <c r="O100" s="29">
        <v>83.424999999999997</v>
      </c>
      <c r="P100" s="29">
        <v>-119.42749999999999</v>
      </c>
      <c r="Q100" s="30">
        <v>140.961344094601</v>
      </c>
      <c r="R100" s="29">
        <v>4.05948140553242</v>
      </c>
      <c r="S100" s="30">
        <v>143.73611947979899</v>
      </c>
      <c r="T100" s="29">
        <v>3.8939144813918301</v>
      </c>
      <c r="U100" s="30">
        <v>141.716448763345</v>
      </c>
      <c r="V100" s="29">
        <v>4.27085712367934</v>
      </c>
      <c r="W100" s="33" t="s">
        <v>11</v>
      </c>
    </row>
    <row r="101" spans="1:23">
      <c r="A101" s="25">
        <v>13</v>
      </c>
      <c r="B101" s="28">
        <v>4.5769319401791604</v>
      </c>
      <c r="C101" s="30">
        <v>53.400973807006103</v>
      </c>
      <c r="D101" s="30">
        <v>186.93867918457599</v>
      </c>
      <c r="E101" s="31">
        <f t="shared" si="3"/>
        <v>0.28566037825847723</v>
      </c>
      <c r="F101" s="32">
        <v>5.2994788184469503E-2</v>
      </c>
      <c r="G101" s="32">
        <v>3.8250806010790401E-3</v>
      </c>
      <c r="H101" s="32">
        <v>0.15649493335703199</v>
      </c>
      <c r="I101" s="32">
        <v>1.02568721012856E-2</v>
      </c>
      <c r="J101" s="32">
        <v>2.2055650334141499E-2</v>
      </c>
      <c r="K101" s="32">
        <v>7.2191814630950997E-4</v>
      </c>
      <c r="L101" s="32">
        <v>6.6591998212543104E-3</v>
      </c>
      <c r="M101" s="32">
        <v>3.91417168336797E-4</v>
      </c>
      <c r="N101" s="32"/>
      <c r="O101" s="30">
        <v>327.83499999999998</v>
      </c>
      <c r="P101" s="30">
        <v>158.3125</v>
      </c>
      <c r="Q101" s="30">
        <v>147.63042256741701</v>
      </c>
      <c r="R101" s="29">
        <v>9.0059203085136801</v>
      </c>
      <c r="S101" s="30">
        <v>140.63460229349801</v>
      </c>
      <c r="T101" s="29">
        <v>4.5539894027708003</v>
      </c>
      <c r="U101" s="30">
        <v>134.15109237098901</v>
      </c>
      <c r="V101" s="29">
        <v>7.8590780343509801</v>
      </c>
      <c r="W101" s="33" t="s">
        <v>14</v>
      </c>
    </row>
    <row r="102" spans="1:23">
      <c r="A102" s="25">
        <v>14</v>
      </c>
      <c r="B102" s="28">
        <v>49.940992953889101</v>
      </c>
      <c r="C102" s="30">
        <v>235.64431523635599</v>
      </c>
      <c r="D102" s="30">
        <v>2132.2315922500902</v>
      </c>
      <c r="E102" s="31">
        <f t="shared" si="3"/>
        <v>0.11051534743826139</v>
      </c>
      <c r="F102" s="32">
        <v>4.8598751775709999E-2</v>
      </c>
      <c r="G102" s="32">
        <v>1.67531098761377E-3</v>
      </c>
      <c r="H102" s="32">
        <v>0.15085030921314399</v>
      </c>
      <c r="I102" s="32">
        <v>5.1109582461037698E-3</v>
      </c>
      <c r="J102" s="32">
        <v>2.24493207024095E-2</v>
      </c>
      <c r="K102" s="32">
        <v>6.1901370925611897E-4</v>
      </c>
      <c r="L102" s="32">
        <v>7.0448253545909202E-3</v>
      </c>
      <c r="M102" s="32">
        <v>2.8859806083575E-4</v>
      </c>
      <c r="N102" s="32"/>
      <c r="O102" s="30">
        <v>127.86499999999999</v>
      </c>
      <c r="P102" s="29">
        <v>76.84</v>
      </c>
      <c r="Q102" s="30">
        <v>142.66240388885001</v>
      </c>
      <c r="R102" s="29">
        <v>4.5103877747660803</v>
      </c>
      <c r="S102" s="30">
        <v>143.11712232880501</v>
      </c>
      <c r="T102" s="29">
        <v>3.9035685732765</v>
      </c>
      <c r="U102" s="30">
        <v>141.89240028297701</v>
      </c>
      <c r="V102" s="29">
        <v>5.79240345019433</v>
      </c>
      <c r="W102" s="33" t="s">
        <v>12</v>
      </c>
    </row>
    <row r="103" spans="1:23">
      <c r="A103" s="25">
        <v>15</v>
      </c>
      <c r="B103" s="28">
        <v>13.074612818777901</v>
      </c>
      <c r="C103" s="30">
        <v>211.371458967965</v>
      </c>
      <c r="D103" s="30">
        <v>508.48956493278399</v>
      </c>
      <c r="E103" s="31">
        <f t="shared" si="3"/>
        <v>0.41568494920029614</v>
      </c>
      <c r="F103" s="32">
        <v>4.93626162871292E-2</v>
      </c>
      <c r="G103" s="32">
        <v>3.3410999782144801E-3</v>
      </c>
      <c r="H103" s="32">
        <v>0.14917522774469</v>
      </c>
      <c r="I103" s="32">
        <v>9.3245540851339508E-3</v>
      </c>
      <c r="J103" s="32">
        <v>2.21265649451305E-2</v>
      </c>
      <c r="K103" s="32">
        <v>6.5207080747520403E-4</v>
      </c>
      <c r="L103" s="32">
        <v>6.9841520399043702E-3</v>
      </c>
      <c r="M103" s="32">
        <v>3.2552099243155701E-4</v>
      </c>
      <c r="N103" s="32"/>
      <c r="O103" s="30">
        <v>164.9</v>
      </c>
      <c r="P103" s="30">
        <v>151.82499999999999</v>
      </c>
      <c r="Q103" s="30">
        <v>141.18342062603401</v>
      </c>
      <c r="R103" s="29">
        <v>8.2395066807495603</v>
      </c>
      <c r="S103" s="30">
        <v>141.08186668193099</v>
      </c>
      <c r="T103" s="29">
        <v>4.1132280978872799</v>
      </c>
      <c r="U103" s="30">
        <v>140.67459963734899</v>
      </c>
      <c r="V103" s="29">
        <v>6.5338710982697004</v>
      </c>
      <c r="W103" s="33" t="s">
        <v>12</v>
      </c>
    </row>
    <row r="104" spans="1:23">
      <c r="A104" s="25">
        <v>16</v>
      </c>
      <c r="B104" s="28">
        <v>20.148228026117302</v>
      </c>
      <c r="C104" s="30">
        <v>319.72430919270602</v>
      </c>
      <c r="D104" s="30">
        <v>787.71864803724702</v>
      </c>
      <c r="E104" s="31">
        <f t="shared" si="3"/>
        <v>0.40588642910684014</v>
      </c>
      <c r="F104" s="32">
        <v>4.92319881028042E-2</v>
      </c>
      <c r="G104" s="32">
        <v>1.93930512734146E-3</v>
      </c>
      <c r="H104" s="32">
        <v>0.153636933508142</v>
      </c>
      <c r="I104" s="32">
        <v>5.7712613551442297E-3</v>
      </c>
      <c r="J104" s="32">
        <v>2.27747596295617E-2</v>
      </c>
      <c r="K104" s="32">
        <v>6.5208604904800997E-4</v>
      </c>
      <c r="L104" s="32">
        <v>7.1460616372577201E-3</v>
      </c>
      <c r="M104" s="32">
        <v>2.6812282144642502E-4</v>
      </c>
      <c r="N104" s="32"/>
      <c r="O104" s="30">
        <v>166.75</v>
      </c>
      <c r="P104" s="29">
        <v>95.355000000000004</v>
      </c>
      <c r="Q104" s="30">
        <v>145.11804123114501</v>
      </c>
      <c r="R104" s="29">
        <v>5.08058166331391</v>
      </c>
      <c r="S104" s="30">
        <v>145.168647296936</v>
      </c>
      <c r="T104" s="29">
        <v>4.1107597303758698</v>
      </c>
      <c r="U104" s="30">
        <v>143.924194669874</v>
      </c>
      <c r="V104" s="29">
        <v>5.38090740982482</v>
      </c>
      <c r="W104" s="33" t="s">
        <v>12</v>
      </c>
    </row>
    <row r="105" spans="1:23">
      <c r="A105" s="25">
        <v>17</v>
      </c>
      <c r="B105" s="28">
        <v>4.9858610160751304</v>
      </c>
      <c r="C105" s="29">
        <v>63.2057188394243</v>
      </c>
      <c r="D105" s="30">
        <v>184.77089433272599</v>
      </c>
      <c r="E105" s="31">
        <f t="shared" si="3"/>
        <v>0.34207616447213091</v>
      </c>
      <c r="F105" s="32">
        <v>5.0414618433182803E-2</v>
      </c>
      <c r="G105" s="32">
        <v>4.1528760425773503E-3</v>
      </c>
      <c r="H105" s="32">
        <v>0.16210662421246599</v>
      </c>
      <c r="I105" s="32">
        <v>1.2121590850371801E-2</v>
      </c>
      <c r="J105" s="32">
        <v>2.38846502689672E-2</v>
      </c>
      <c r="K105" s="32">
        <v>8.0698422230010797E-4</v>
      </c>
      <c r="L105" s="32">
        <v>7.3823958200016897E-3</v>
      </c>
      <c r="M105" s="32">
        <v>5.0844211941210098E-4</v>
      </c>
      <c r="N105" s="32"/>
      <c r="O105" s="30">
        <v>213.035</v>
      </c>
      <c r="P105" s="30">
        <v>190.7175</v>
      </c>
      <c r="Q105" s="30">
        <v>152.545477422034</v>
      </c>
      <c r="R105" s="29">
        <v>10.591668595041</v>
      </c>
      <c r="S105" s="30">
        <v>152.160348432181</v>
      </c>
      <c r="T105" s="29">
        <v>5.0814657260115297</v>
      </c>
      <c r="U105" s="30">
        <v>148.66658536100701</v>
      </c>
      <c r="V105" s="29">
        <v>10.201437197487801</v>
      </c>
      <c r="W105" s="33" t="s">
        <v>12</v>
      </c>
    </row>
    <row r="106" spans="1:23">
      <c r="A106" s="25">
        <v>18</v>
      </c>
      <c r="B106" s="28">
        <v>17.5146431023046</v>
      </c>
      <c r="C106" s="30">
        <v>168.30585691826801</v>
      </c>
      <c r="D106" s="30">
        <v>766.38794926740798</v>
      </c>
      <c r="E106" s="31">
        <f t="shared" si="3"/>
        <v>0.21960921629724472</v>
      </c>
      <c r="F106" s="32">
        <v>5.0451996393166797E-2</v>
      </c>
      <c r="G106" s="32">
        <v>2.3632228310269399E-3</v>
      </c>
      <c r="H106" s="32">
        <v>0.14563072428061399</v>
      </c>
      <c r="I106" s="32">
        <v>6.7336459906752197E-3</v>
      </c>
      <c r="J106" s="32">
        <v>2.0898956212418902E-2</v>
      </c>
      <c r="K106" s="32">
        <v>6.0572404119406105E-4</v>
      </c>
      <c r="L106" s="32">
        <v>7.0048137255142497E-3</v>
      </c>
      <c r="M106" s="32">
        <v>2.7700965940724798E-4</v>
      </c>
      <c r="N106" s="32"/>
      <c r="O106" s="30">
        <v>216.74</v>
      </c>
      <c r="P106" s="29">
        <v>109.245</v>
      </c>
      <c r="Q106" s="30">
        <v>138.04674442162599</v>
      </c>
      <c r="R106" s="29">
        <v>5.9688306122491603</v>
      </c>
      <c r="S106" s="30">
        <v>133.33485107678601</v>
      </c>
      <c r="T106" s="29">
        <v>3.8254910764352199</v>
      </c>
      <c r="U106" s="30">
        <v>141.08931760825601</v>
      </c>
      <c r="V106" s="29">
        <v>5.5600354915162704</v>
      </c>
      <c r="W106" s="33" t="s">
        <v>13</v>
      </c>
    </row>
    <row r="107" spans="1:23">
      <c r="A107" s="25">
        <v>20</v>
      </c>
      <c r="B107" s="28">
        <v>3.9786424482976401</v>
      </c>
      <c r="C107" s="29">
        <v>77.245216805800496</v>
      </c>
      <c r="D107" s="30">
        <v>159.668418277146</v>
      </c>
      <c r="E107" s="31">
        <f t="shared" si="3"/>
        <v>0.48378519458820818</v>
      </c>
      <c r="F107" s="32">
        <v>5.1798092837669903E-2</v>
      </c>
      <c r="G107" s="32">
        <v>4.0721077091366601E-3</v>
      </c>
      <c r="H107" s="32">
        <v>0.149509484593532</v>
      </c>
      <c r="I107" s="32">
        <v>9.9963904131954301E-3</v>
      </c>
      <c r="J107" s="32">
        <v>2.1694086089584199E-2</v>
      </c>
      <c r="K107" s="32">
        <v>7.4824353964031399E-4</v>
      </c>
      <c r="L107" s="32">
        <v>6.4679054195402198E-3</v>
      </c>
      <c r="M107" s="32">
        <v>4.3427030587512802E-4</v>
      </c>
      <c r="N107" s="32"/>
      <c r="O107" s="30">
        <v>275.99</v>
      </c>
      <c r="P107" s="30">
        <v>184.23500000000001</v>
      </c>
      <c r="Q107" s="30">
        <v>141.47871883750199</v>
      </c>
      <c r="R107" s="29">
        <v>8.8305211822319798</v>
      </c>
      <c r="S107" s="30">
        <v>138.35370375035799</v>
      </c>
      <c r="T107" s="29">
        <v>4.7216596136110001</v>
      </c>
      <c r="U107" s="30">
        <v>130.30981862298501</v>
      </c>
      <c r="V107" s="29">
        <v>8.7211629517754901</v>
      </c>
      <c r="W107" s="33" t="s">
        <v>15</v>
      </c>
    </row>
    <row r="108" spans="1:23">
      <c r="A108" s="25">
        <v>21</v>
      </c>
      <c r="B108" s="29">
        <v>110.07256653514099</v>
      </c>
      <c r="C108" s="30">
        <v>1054.15051632209</v>
      </c>
      <c r="D108" s="30">
        <v>4925.4187248988401</v>
      </c>
      <c r="E108" s="31">
        <f t="shared" si="3"/>
        <v>0.2140225177187835</v>
      </c>
      <c r="F108" s="32">
        <v>4.8771789511515402E-2</v>
      </c>
      <c r="G108" s="32">
        <v>1.62916280365782E-3</v>
      </c>
      <c r="H108" s="32">
        <v>0.14176363826371799</v>
      </c>
      <c r="I108" s="32">
        <v>5.1103553956206096E-3</v>
      </c>
      <c r="J108" s="32">
        <v>2.0908882480973699E-2</v>
      </c>
      <c r="K108" s="32">
        <v>6.0490897132582796E-4</v>
      </c>
      <c r="L108" s="32">
        <v>5.6573476549508003E-3</v>
      </c>
      <c r="M108" s="32">
        <v>1.8886517191134399E-4</v>
      </c>
      <c r="N108" s="32"/>
      <c r="O108" s="30">
        <v>200.07499999999999</v>
      </c>
      <c r="P108" s="29">
        <v>77.767499999999998</v>
      </c>
      <c r="Q108" s="30">
        <v>134.61351278281299</v>
      </c>
      <c r="R108" s="29">
        <v>4.5456174283051203</v>
      </c>
      <c r="S108" s="30">
        <v>133.397529686571</v>
      </c>
      <c r="T108" s="29">
        <v>3.82030877852335</v>
      </c>
      <c r="U108" s="30">
        <v>114.025365625864</v>
      </c>
      <c r="V108" s="29">
        <v>3.79591120179788</v>
      </c>
      <c r="W108" s="33" t="s">
        <v>12</v>
      </c>
    </row>
    <row r="109" spans="1:23">
      <c r="A109" s="25">
        <v>22</v>
      </c>
      <c r="B109" s="28">
        <v>5.7560319643041398</v>
      </c>
      <c r="C109" s="29">
        <v>53.612844640109202</v>
      </c>
      <c r="D109" s="30">
        <v>243.41303542771001</v>
      </c>
      <c r="E109" s="31">
        <f t="shared" si="3"/>
        <v>0.22025461596953547</v>
      </c>
      <c r="F109" s="32">
        <v>5.0826160999570498E-2</v>
      </c>
      <c r="G109" s="32">
        <v>4.0100936760147704E-3</v>
      </c>
      <c r="H109" s="32">
        <v>0.14976111034720599</v>
      </c>
      <c r="I109" s="32">
        <v>1.1109923119629699E-2</v>
      </c>
      <c r="J109" s="32">
        <v>2.1634829014047601E-2</v>
      </c>
      <c r="K109" s="32">
        <v>7.0075822294980098E-4</v>
      </c>
      <c r="L109" s="32">
        <v>7.4047640874760901E-3</v>
      </c>
      <c r="M109" s="32">
        <v>5.0337618043384596E-4</v>
      </c>
      <c r="N109" s="32"/>
      <c r="O109" s="30">
        <v>231.55</v>
      </c>
      <c r="P109" s="30">
        <v>183.31</v>
      </c>
      <c r="Q109" s="30">
        <v>141.700960210592</v>
      </c>
      <c r="R109" s="29">
        <v>9.8119266298119197</v>
      </c>
      <c r="S109" s="30">
        <v>137.97980833938101</v>
      </c>
      <c r="T109" s="29">
        <v>4.4223424265869298</v>
      </c>
      <c r="U109" s="30">
        <v>149.115379695298</v>
      </c>
      <c r="V109" s="29">
        <v>10.099569400338201</v>
      </c>
      <c r="W109" s="33" t="s">
        <v>15</v>
      </c>
    </row>
    <row r="110" spans="1:23">
      <c r="A110" s="25">
        <v>23</v>
      </c>
      <c r="B110" s="28">
        <v>9.5578043620493105</v>
      </c>
      <c r="C110" s="30">
        <v>158.01621478588399</v>
      </c>
      <c r="D110" s="30">
        <v>401.73732505665498</v>
      </c>
      <c r="E110" s="31">
        <f t="shared" si="3"/>
        <v>0.39333217236810086</v>
      </c>
      <c r="F110" s="32">
        <v>5.1361812930588599E-2</v>
      </c>
      <c r="G110" s="32">
        <v>2.4255282886219598E-3</v>
      </c>
      <c r="H110" s="32">
        <v>0.151564244248059</v>
      </c>
      <c r="I110" s="32">
        <v>6.9887715806442796E-3</v>
      </c>
      <c r="J110" s="32">
        <v>2.1545818521308501E-2</v>
      </c>
      <c r="K110" s="32">
        <v>6.19606830640833E-4</v>
      </c>
      <c r="L110" s="32">
        <v>5.7220494898530799E-3</v>
      </c>
      <c r="M110" s="32">
        <v>2.5051442677007801E-4</v>
      </c>
      <c r="N110" s="32"/>
      <c r="O110" s="30">
        <v>257.47000000000003</v>
      </c>
      <c r="P110" s="30">
        <v>107.3925</v>
      </c>
      <c r="Q110" s="30">
        <v>143.29210591859299</v>
      </c>
      <c r="R110" s="29">
        <v>6.1630667303486</v>
      </c>
      <c r="S110" s="30">
        <v>137.41813651285401</v>
      </c>
      <c r="T110" s="29">
        <v>3.9107022426925901</v>
      </c>
      <c r="U110" s="30">
        <v>115.325735180344</v>
      </c>
      <c r="V110" s="29">
        <v>5.03464631553478</v>
      </c>
      <c r="W110" s="33" t="s">
        <v>14</v>
      </c>
    </row>
    <row r="111" spans="1:23">
      <c r="A111" s="25">
        <v>25</v>
      </c>
      <c r="B111" s="28">
        <v>73.623179647391396</v>
      </c>
      <c r="C111" s="30">
        <v>536.50607851927305</v>
      </c>
      <c r="D111" s="30">
        <v>3037.3876635381298</v>
      </c>
      <c r="E111" s="31">
        <f t="shared" si="3"/>
        <v>0.17663404805375382</v>
      </c>
      <c r="F111" s="32">
        <v>4.8286348017828301E-2</v>
      </c>
      <c r="G111" s="32">
        <v>1.6350564109580299E-3</v>
      </c>
      <c r="H111" s="32">
        <v>0.15058693520960401</v>
      </c>
      <c r="I111" s="32">
        <v>5.0128080776728904E-3</v>
      </c>
      <c r="J111" s="32">
        <v>2.2546826623229599E-2</v>
      </c>
      <c r="K111" s="32">
        <v>6.1866702649497499E-4</v>
      </c>
      <c r="L111" s="32">
        <v>6.9466132748889596E-3</v>
      </c>
      <c r="M111" s="32">
        <v>2.3851036011182401E-4</v>
      </c>
      <c r="N111" s="32"/>
      <c r="O111" s="30">
        <v>122.31</v>
      </c>
      <c r="P111" s="29">
        <v>79.62</v>
      </c>
      <c r="Q111" s="30">
        <v>142.43000519826799</v>
      </c>
      <c r="R111" s="29">
        <v>4.4248200234192003</v>
      </c>
      <c r="S111" s="30">
        <v>143.73185556643301</v>
      </c>
      <c r="T111" s="29">
        <v>3.90101792721594</v>
      </c>
      <c r="U111" s="30">
        <v>139.921105917077</v>
      </c>
      <c r="V111" s="29">
        <v>4.7875684871055899</v>
      </c>
      <c r="W111" s="33" t="s">
        <v>12</v>
      </c>
    </row>
    <row r="112" spans="1:23">
      <c r="A112" s="25">
        <v>28</v>
      </c>
      <c r="B112" s="28">
        <v>11.256080025727099</v>
      </c>
      <c r="C112" s="30">
        <v>234.281043273987</v>
      </c>
      <c r="D112" s="30">
        <v>437.213489393857</v>
      </c>
      <c r="E112" s="31">
        <f t="shared" si="3"/>
        <v>0.53585044596585751</v>
      </c>
      <c r="F112" s="32">
        <v>5.1472291189933697E-2</v>
      </c>
      <c r="G112" s="32">
        <v>2.8702340413582399E-3</v>
      </c>
      <c r="H112" s="32">
        <v>0.150871646272908</v>
      </c>
      <c r="I112" s="32">
        <v>8.27908987646684E-3</v>
      </c>
      <c r="J112" s="32">
        <v>2.1339928970534699E-2</v>
      </c>
      <c r="K112" s="32">
        <v>6.0967491975325104E-4</v>
      </c>
      <c r="L112" s="32">
        <v>7.4235785025813699E-3</v>
      </c>
      <c r="M112" s="32">
        <v>2.9437841379405602E-4</v>
      </c>
      <c r="N112" s="32"/>
      <c r="O112" s="30">
        <v>261.17500000000001</v>
      </c>
      <c r="P112" s="30">
        <v>129.61250000000001</v>
      </c>
      <c r="Q112" s="30">
        <v>142.681229176448</v>
      </c>
      <c r="R112" s="29">
        <v>7.3050623322138399</v>
      </c>
      <c r="S112" s="30">
        <v>136.11874977408999</v>
      </c>
      <c r="T112" s="29">
        <v>3.8488008443776698</v>
      </c>
      <c r="U112" s="30">
        <v>149.49286223041801</v>
      </c>
      <c r="V112" s="29">
        <v>5.9061986060954803</v>
      </c>
      <c r="W112" s="33" t="s">
        <v>14</v>
      </c>
    </row>
    <row r="113" spans="1:23">
      <c r="A113" s="25">
        <v>29</v>
      </c>
      <c r="B113" s="28">
        <v>37.116036733025702</v>
      </c>
      <c r="C113" s="30">
        <v>447.28326335950402</v>
      </c>
      <c r="D113" s="30">
        <v>1535.4079380747701</v>
      </c>
      <c r="E113" s="31">
        <f t="shared" si="3"/>
        <v>0.29131232962123882</v>
      </c>
      <c r="F113" s="32">
        <v>4.8951333344997197E-2</v>
      </c>
      <c r="G113" s="32">
        <v>2.0041511457142701E-3</v>
      </c>
      <c r="H113" s="32">
        <v>0.155541693684076</v>
      </c>
      <c r="I113" s="32">
        <v>6.6753915506398897E-3</v>
      </c>
      <c r="J113" s="32">
        <v>2.2964119210487299E-2</v>
      </c>
      <c r="K113" s="32">
        <v>6.6374240831092298E-4</v>
      </c>
      <c r="L113" s="32">
        <v>7.4009577398405002E-3</v>
      </c>
      <c r="M113" s="32">
        <v>2.7066011173061802E-4</v>
      </c>
      <c r="N113" s="32"/>
      <c r="O113" s="30">
        <v>146.38</v>
      </c>
      <c r="P113" s="29">
        <v>91.652500000000003</v>
      </c>
      <c r="Q113" s="30">
        <v>146.79314909766799</v>
      </c>
      <c r="R113" s="29">
        <v>5.8665653181580897</v>
      </c>
      <c r="S113" s="30">
        <v>146.36204524631199</v>
      </c>
      <c r="T113" s="29">
        <v>4.1834529600373402</v>
      </c>
      <c r="U113" s="30">
        <v>149.039010279683</v>
      </c>
      <c r="V113" s="29">
        <v>5.4304534401576401</v>
      </c>
      <c r="W113" s="33" t="s">
        <v>12</v>
      </c>
    </row>
    <row r="114" spans="1:23">
      <c r="A114" s="25">
        <v>30</v>
      </c>
      <c r="B114" s="28">
        <v>34.212319874581702</v>
      </c>
      <c r="C114" s="30">
        <v>254.28288914021701</v>
      </c>
      <c r="D114" s="30">
        <v>1465.49304581048</v>
      </c>
      <c r="E114" s="31">
        <f t="shared" si="3"/>
        <v>0.17351354198995039</v>
      </c>
      <c r="F114" s="32">
        <v>4.9005717092486398E-2</v>
      </c>
      <c r="G114" s="32">
        <v>1.85823023128458E-3</v>
      </c>
      <c r="H114" s="32">
        <v>0.14620998849080399</v>
      </c>
      <c r="I114" s="32">
        <v>5.5072003644037401E-3</v>
      </c>
      <c r="J114" s="32">
        <v>2.1581060789E-2</v>
      </c>
      <c r="K114" s="32">
        <v>5.9560642618966E-4</v>
      </c>
      <c r="L114" s="32">
        <v>7.3878188350010197E-3</v>
      </c>
      <c r="M114" s="32">
        <v>3.0424315860356203E-4</v>
      </c>
      <c r="N114" s="32"/>
      <c r="O114" s="30">
        <v>146.38</v>
      </c>
      <c r="P114" s="29">
        <v>88.875</v>
      </c>
      <c r="Q114" s="30">
        <v>138.56002186855599</v>
      </c>
      <c r="R114" s="29">
        <v>4.8795253509785503</v>
      </c>
      <c r="S114" s="30">
        <v>137.640527257727</v>
      </c>
      <c r="T114" s="29">
        <v>3.7591499845923302</v>
      </c>
      <c r="U114" s="30">
        <v>148.775393022521</v>
      </c>
      <c r="V114" s="29">
        <v>6.1043344929370997</v>
      </c>
      <c r="W114" s="33" t="s">
        <v>12</v>
      </c>
    </row>
    <row r="115" spans="1:23">
      <c r="E115" s="31"/>
    </row>
    <row r="116" spans="1:23">
      <c r="A116" s="86" t="s">
        <v>22</v>
      </c>
      <c r="B116" s="86"/>
      <c r="E116" s="31"/>
    </row>
    <row r="117" spans="1:23">
      <c r="A117" s="25">
        <v>1</v>
      </c>
      <c r="B117" s="28">
        <v>9.4656292004034093</v>
      </c>
      <c r="C117" s="30">
        <v>281.76690355234501</v>
      </c>
      <c r="D117" s="30">
        <v>265.57889536206898</v>
      </c>
      <c r="E117" s="31">
        <f t="shared" ref="E117:E133" si="4">C117/D117</f>
        <v>1.0609536694103898</v>
      </c>
      <c r="F117" s="32">
        <v>5.0769183712807101E-2</v>
      </c>
      <c r="G117" s="32">
        <v>2.94050393026384E-3</v>
      </c>
      <c r="H117" s="32">
        <v>0.14852641693156199</v>
      </c>
      <c r="I117" s="32">
        <v>8.6257034785749802E-3</v>
      </c>
      <c r="J117" s="32">
        <v>2.1854107882402499E-2</v>
      </c>
      <c r="K117" s="32">
        <v>1.0380694622102501E-3</v>
      </c>
      <c r="L117" s="32">
        <v>6.72013527184413E-3</v>
      </c>
      <c r="M117" s="32">
        <v>2.7874208648958498E-4</v>
      </c>
      <c r="N117" s="32"/>
      <c r="O117" s="30">
        <v>231.55</v>
      </c>
      <c r="P117" s="30">
        <v>133.315</v>
      </c>
      <c r="Q117" s="30">
        <v>140.60998540788299</v>
      </c>
      <c r="R117" s="29">
        <v>7.62636491139253</v>
      </c>
      <c r="S117" s="30">
        <v>139.36328772769801</v>
      </c>
      <c r="T117" s="29">
        <v>6.5491418978349696</v>
      </c>
      <c r="U117" s="30">
        <v>135.37454909747501</v>
      </c>
      <c r="V117" s="29">
        <v>5.5963902170205797</v>
      </c>
      <c r="W117" s="33" t="s">
        <v>12</v>
      </c>
    </row>
    <row r="118" spans="1:23">
      <c r="A118" s="25">
        <v>2</v>
      </c>
      <c r="B118" s="28">
        <v>2.1973375309388001</v>
      </c>
      <c r="C118" s="29">
        <v>47.341970731496097</v>
      </c>
      <c r="D118" s="29">
        <v>52.3180568081779</v>
      </c>
      <c r="E118" s="31">
        <f t="shared" si="4"/>
        <v>0.90488778864768571</v>
      </c>
      <c r="F118" s="32">
        <v>5.3895932886016601E-2</v>
      </c>
      <c r="G118" s="32">
        <v>5.4937600879052797E-3</v>
      </c>
      <c r="H118" s="32">
        <v>0.16218574109227701</v>
      </c>
      <c r="I118" s="32">
        <v>1.4083880058135399E-2</v>
      </c>
      <c r="J118" s="32">
        <v>2.3903757916901001E-2</v>
      </c>
      <c r="K118" s="32">
        <v>1.1151296973032801E-3</v>
      </c>
      <c r="L118" s="32">
        <v>7.6688167260623398E-3</v>
      </c>
      <c r="M118" s="32">
        <v>4.6034603339652002E-4</v>
      </c>
      <c r="N118" s="32"/>
      <c r="O118" s="30">
        <v>364.87</v>
      </c>
      <c r="P118" s="30">
        <v>234.22749999999999</v>
      </c>
      <c r="Q118" s="30">
        <v>152.61460292467399</v>
      </c>
      <c r="R118" s="29">
        <v>12.3052978739757</v>
      </c>
      <c r="S118" s="30">
        <v>152.280649740792</v>
      </c>
      <c r="T118" s="29">
        <v>7.0212467801760798</v>
      </c>
      <c r="U118" s="30">
        <v>154.41254831644599</v>
      </c>
      <c r="V118" s="29">
        <v>9.2338067971955198</v>
      </c>
      <c r="W118" s="33" t="s">
        <v>12</v>
      </c>
    </row>
    <row r="119" spans="1:23">
      <c r="A119" s="25">
        <v>3</v>
      </c>
      <c r="B119" s="28">
        <v>2.4050493903760599</v>
      </c>
      <c r="C119" s="29">
        <v>62.690347648867203</v>
      </c>
      <c r="D119" s="29">
        <v>69.474014109529705</v>
      </c>
      <c r="E119" s="31">
        <f t="shared" si="4"/>
        <v>0.90235677975987294</v>
      </c>
      <c r="F119" s="32">
        <v>5.6682821832168301E-2</v>
      </c>
      <c r="G119" s="32">
        <v>6.3134038087511498E-3</v>
      </c>
      <c r="H119" s="32">
        <v>0.15925518601300701</v>
      </c>
      <c r="I119" s="32">
        <v>1.5416255941225299E-2</v>
      </c>
      <c r="J119" s="32">
        <v>2.2864726985321802E-2</v>
      </c>
      <c r="K119" s="32">
        <v>1.3507563045244001E-3</v>
      </c>
      <c r="L119" s="32">
        <v>7.4265151957401496E-3</v>
      </c>
      <c r="M119" s="32">
        <v>4.2732194887262699E-4</v>
      </c>
      <c r="N119" s="32"/>
      <c r="O119" s="30">
        <v>479.67</v>
      </c>
      <c r="P119" s="30">
        <v>248.11750000000001</v>
      </c>
      <c r="Q119" s="30">
        <v>150.050990376914</v>
      </c>
      <c r="R119" s="29">
        <v>13.5033701936285</v>
      </c>
      <c r="S119" s="30">
        <v>145.735674715275</v>
      </c>
      <c r="T119" s="29">
        <v>8.5132534491957905</v>
      </c>
      <c r="U119" s="30">
        <v>149.55178186225299</v>
      </c>
      <c r="V119" s="29">
        <v>8.5734579146858607</v>
      </c>
      <c r="W119" s="33" t="s">
        <v>15</v>
      </c>
    </row>
    <row r="120" spans="1:23">
      <c r="A120" s="25">
        <v>4</v>
      </c>
      <c r="B120" s="28">
        <v>11.871545940519599</v>
      </c>
      <c r="C120" s="30">
        <v>394.35703357102699</v>
      </c>
      <c r="D120" s="30">
        <v>286.26155474619299</v>
      </c>
      <c r="E120" s="31">
        <f t="shared" si="4"/>
        <v>1.3776108842861359</v>
      </c>
      <c r="F120" s="32">
        <v>4.6706740939786599E-2</v>
      </c>
      <c r="G120" s="32">
        <v>2.8750709244998898E-3</v>
      </c>
      <c r="H120" s="32">
        <v>0.144611435072862</v>
      </c>
      <c r="I120" s="32">
        <v>1.11465305859779E-2</v>
      </c>
      <c r="J120" s="32">
        <v>2.1887876196863498E-2</v>
      </c>
      <c r="K120" s="32">
        <v>1.0031485839893601E-3</v>
      </c>
      <c r="L120" s="32">
        <v>7.5433480878345401E-3</v>
      </c>
      <c r="M120" s="32">
        <v>2.7939293575491398E-4</v>
      </c>
      <c r="N120" s="32"/>
      <c r="O120" s="29">
        <v>35.28</v>
      </c>
      <c r="P120" s="30">
        <v>140.72999999999999</v>
      </c>
      <c r="Q120" s="30">
        <v>137.14293689015901</v>
      </c>
      <c r="R120" s="29">
        <v>9.8885099908671492</v>
      </c>
      <c r="S120" s="30">
        <v>139.57631319075901</v>
      </c>
      <c r="T120" s="29">
        <v>6.3286492254159601</v>
      </c>
      <c r="U120" s="30">
        <v>151.895690964924</v>
      </c>
      <c r="V120" s="29">
        <v>5.6048743123896898</v>
      </c>
      <c r="W120" s="33" t="s">
        <v>11</v>
      </c>
    </row>
    <row r="121" spans="1:23">
      <c r="A121" s="25">
        <v>5</v>
      </c>
      <c r="B121" s="28">
        <v>10.370289747555001</v>
      </c>
      <c r="C121" s="30">
        <v>339.65132835838602</v>
      </c>
      <c r="D121" s="30">
        <v>223.52095435741001</v>
      </c>
      <c r="E121" s="31">
        <f t="shared" si="4"/>
        <v>1.519550278115239</v>
      </c>
      <c r="F121" s="32">
        <v>4.8074853802731098E-2</v>
      </c>
      <c r="G121" s="32">
        <v>3.6433813455980998E-3</v>
      </c>
      <c r="H121" s="32">
        <v>0.14246266937774699</v>
      </c>
      <c r="I121" s="32">
        <v>1.10030000400126E-2</v>
      </c>
      <c r="J121" s="32">
        <v>2.1015287031798599E-2</v>
      </c>
      <c r="K121" s="32">
        <v>8.74274078411761E-4</v>
      </c>
      <c r="L121" s="32">
        <v>8.1881858623398408E-3</v>
      </c>
      <c r="M121" s="32">
        <v>4.3429919508011501E-4</v>
      </c>
      <c r="N121" s="32"/>
      <c r="O121" s="30">
        <v>101.94</v>
      </c>
      <c r="P121" s="30">
        <v>170.345</v>
      </c>
      <c r="Q121" s="30">
        <v>135.234978674057</v>
      </c>
      <c r="R121" s="29">
        <v>9.7795350724774792</v>
      </c>
      <c r="S121" s="30">
        <v>134.06937423039901</v>
      </c>
      <c r="T121" s="29">
        <v>5.5204046561312197</v>
      </c>
      <c r="U121" s="30">
        <v>164.82758055752399</v>
      </c>
      <c r="V121" s="29">
        <v>8.7068611269206002</v>
      </c>
      <c r="W121" s="33" t="s">
        <v>12</v>
      </c>
    </row>
    <row r="122" spans="1:23">
      <c r="A122" s="25">
        <v>6</v>
      </c>
      <c r="B122" s="28">
        <v>11.671027003072201</v>
      </c>
      <c r="C122" s="30">
        <v>317.44378175198102</v>
      </c>
      <c r="D122" s="30">
        <v>349.26609397375398</v>
      </c>
      <c r="E122" s="31">
        <f t="shared" si="4"/>
        <v>0.90888805764190705</v>
      </c>
      <c r="F122" s="32">
        <v>4.9784054455794598E-2</v>
      </c>
      <c r="G122" s="32">
        <v>3.6070708890642198E-3</v>
      </c>
      <c r="H122" s="32">
        <v>0.14229708027094501</v>
      </c>
      <c r="I122" s="32">
        <v>9.4157918643517202E-3</v>
      </c>
      <c r="J122" s="32">
        <v>2.11023388844232E-2</v>
      </c>
      <c r="K122" s="32">
        <v>8.4277101444843298E-4</v>
      </c>
      <c r="L122" s="32">
        <v>7.4374858379350197E-3</v>
      </c>
      <c r="M122" s="32">
        <v>3.0303460734184098E-4</v>
      </c>
      <c r="N122" s="32"/>
      <c r="O122" s="30">
        <v>183.41499999999999</v>
      </c>
      <c r="P122" s="30">
        <v>170.3475</v>
      </c>
      <c r="Q122" s="30">
        <v>135.08779788345399</v>
      </c>
      <c r="R122" s="29">
        <v>8.3701617259481296</v>
      </c>
      <c r="S122" s="30">
        <v>134.61897263800901</v>
      </c>
      <c r="T122" s="29">
        <v>5.3210710369196299</v>
      </c>
      <c r="U122" s="30">
        <v>149.77188716524401</v>
      </c>
      <c r="V122" s="29">
        <v>6.0797863711135403</v>
      </c>
      <c r="W122" s="33" t="s">
        <v>12</v>
      </c>
    </row>
    <row r="123" spans="1:23">
      <c r="A123" s="25">
        <v>7</v>
      </c>
      <c r="B123" s="28">
        <v>7.8627705823809002</v>
      </c>
      <c r="C123" s="30">
        <v>194.67774609745101</v>
      </c>
      <c r="D123" s="30">
        <v>241.476843101356</v>
      </c>
      <c r="E123" s="31">
        <f t="shared" si="4"/>
        <v>0.80619633583555739</v>
      </c>
      <c r="F123" s="32">
        <v>4.7135518503017497E-2</v>
      </c>
      <c r="G123" s="32">
        <v>3.27848771979232E-3</v>
      </c>
      <c r="H123" s="32">
        <v>0.13828583347769199</v>
      </c>
      <c r="I123" s="32">
        <v>9.9081021678093708E-3</v>
      </c>
      <c r="J123" s="32">
        <v>2.1387315735102601E-2</v>
      </c>
      <c r="K123" s="32">
        <v>8.6767071308915995E-4</v>
      </c>
      <c r="L123" s="32">
        <v>7.2808953507832496E-3</v>
      </c>
      <c r="M123" s="32">
        <v>3.1204940718576298E-4</v>
      </c>
      <c r="N123" s="32"/>
      <c r="O123" s="29">
        <v>57.5</v>
      </c>
      <c r="P123" s="30">
        <v>155.535</v>
      </c>
      <c r="Q123" s="30">
        <v>131.515942467184</v>
      </c>
      <c r="R123" s="29">
        <v>8.8387588999000197</v>
      </c>
      <c r="S123" s="30">
        <v>136.41783494270601</v>
      </c>
      <c r="T123" s="29">
        <v>5.47673810676089</v>
      </c>
      <c r="U123" s="30">
        <v>146.62996646087399</v>
      </c>
      <c r="V123" s="29">
        <v>6.2616236629397397</v>
      </c>
      <c r="W123" s="33" t="s">
        <v>13</v>
      </c>
    </row>
    <row r="124" spans="1:23">
      <c r="A124" s="25">
        <v>9</v>
      </c>
      <c r="B124" s="28">
        <v>7.0450338014992999</v>
      </c>
      <c r="C124" s="30">
        <v>175.414754472792</v>
      </c>
      <c r="D124" s="30">
        <v>207.82030446265301</v>
      </c>
      <c r="E124" s="31">
        <f t="shared" si="4"/>
        <v>0.84406937486859202</v>
      </c>
      <c r="F124" s="32">
        <v>4.8929535585937899E-2</v>
      </c>
      <c r="G124" s="32">
        <v>3.5983532349930301E-3</v>
      </c>
      <c r="H124" s="32">
        <v>0.1459637708057</v>
      </c>
      <c r="I124" s="32">
        <v>1.15004360920643E-2</v>
      </c>
      <c r="J124" s="32">
        <v>2.17008096266053E-2</v>
      </c>
      <c r="K124" s="32">
        <v>7.9751074305615195E-4</v>
      </c>
      <c r="L124" s="32">
        <v>7.0147846447704797E-3</v>
      </c>
      <c r="M124" s="32">
        <v>2.94478497025932E-4</v>
      </c>
      <c r="N124" s="32"/>
      <c r="O124" s="30">
        <v>142.68</v>
      </c>
      <c r="P124" s="30">
        <v>166.64</v>
      </c>
      <c r="Q124" s="30">
        <v>138.341883723649</v>
      </c>
      <c r="R124" s="29">
        <v>10.1904142295163</v>
      </c>
      <c r="S124" s="30">
        <v>138.39612600021101</v>
      </c>
      <c r="T124" s="29">
        <v>5.0324434553933699</v>
      </c>
      <c r="U124" s="30">
        <v>141.28944922317299</v>
      </c>
      <c r="V124" s="29">
        <v>5.9106050189132002</v>
      </c>
      <c r="W124" s="33" t="s">
        <v>12</v>
      </c>
    </row>
    <row r="125" spans="1:23">
      <c r="A125" s="25">
        <v>11</v>
      </c>
      <c r="B125" s="28">
        <v>4.1868872005831497</v>
      </c>
      <c r="C125" s="29">
        <v>83.365771139873601</v>
      </c>
      <c r="D125" s="30">
        <v>134.24532597294299</v>
      </c>
      <c r="E125" s="31">
        <f t="shared" si="4"/>
        <v>0.62099570719263542</v>
      </c>
      <c r="F125" s="32">
        <v>5.32004130160132E-2</v>
      </c>
      <c r="G125" s="32">
        <v>5.0778488663240501E-3</v>
      </c>
      <c r="H125" s="32">
        <v>0.14622582171776599</v>
      </c>
      <c r="I125" s="32">
        <v>1.16306517635139E-2</v>
      </c>
      <c r="J125" s="32">
        <v>2.1416891604007698E-2</v>
      </c>
      <c r="K125" s="32">
        <v>8.0383652798875205E-4</v>
      </c>
      <c r="L125" s="32">
        <v>7.2744012169281202E-3</v>
      </c>
      <c r="M125" s="32">
        <v>4.0729345642437001E-4</v>
      </c>
      <c r="N125" s="32"/>
      <c r="O125" s="30">
        <v>344.5</v>
      </c>
      <c r="P125" s="30">
        <v>216.64</v>
      </c>
      <c r="Q125" s="30">
        <v>138.574047814464</v>
      </c>
      <c r="R125" s="29">
        <v>10.303432697586601</v>
      </c>
      <c r="S125" s="30">
        <v>136.604498255897</v>
      </c>
      <c r="T125" s="29">
        <v>5.0737470562714204</v>
      </c>
      <c r="U125" s="30">
        <v>146.49965391303601</v>
      </c>
      <c r="V125" s="29">
        <v>8.1728557346321296</v>
      </c>
      <c r="W125" s="33" t="s">
        <v>11</v>
      </c>
    </row>
    <row r="126" spans="1:23">
      <c r="A126" s="25">
        <v>12</v>
      </c>
      <c r="B126" s="28">
        <v>1.7656167782057799</v>
      </c>
      <c r="C126" s="29">
        <v>11.6370884731871</v>
      </c>
      <c r="D126" s="29">
        <v>73.099208340943406</v>
      </c>
      <c r="E126" s="31">
        <f t="shared" si="4"/>
        <v>0.15919582082079925</v>
      </c>
      <c r="F126" s="32">
        <v>5.3453839367648803E-2</v>
      </c>
      <c r="G126" s="32">
        <v>7.0000161662411801E-3</v>
      </c>
      <c r="H126" s="32">
        <v>0.150617420088522</v>
      </c>
      <c r="I126" s="32">
        <v>1.4365129037183099E-2</v>
      </c>
      <c r="J126" s="32">
        <v>2.30693905844261E-2</v>
      </c>
      <c r="K126" s="32">
        <v>9.6834850752352002E-4</v>
      </c>
      <c r="L126" s="32">
        <v>1.2697243992099301E-2</v>
      </c>
      <c r="M126" s="32">
        <v>1.53740211022838E-3</v>
      </c>
      <c r="N126" s="32"/>
      <c r="O126" s="30">
        <v>346.35</v>
      </c>
      <c r="P126" s="30">
        <v>299.95999999999998</v>
      </c>
      <c r="Q126" s="30">
        <v>142.45690748477199</v>
      </c>
      <c r="R126" s="29">
        <v>12.6771368063506</v>
      </c>
      <c r="S126" s="30">
        <v>147.02539985441601</v>
      </c>
      <c r="T126" s="29">
        <v>6.1021315225833996</v>
      </c>
      <c r="U126" s="30">
        <v>255.02394960802201</v>
      </c>
      <c r="V126" s="29">
        <v>30.6847113252574</v>
      </c>
      <c r="W126" s="33" t="s">
        <v>13</v>
      </c>
    </row>
    <row r="127" spans="1:23">
      <c r="A127" s="25">
        <v>15</v>
      </c>
      <c r="B127" s="28">
        <v>22.880623328271898</v>
      </c>
      <c r="C127" s="30">
        <v>103.17600807329001</v>
      </c>
      <c r="D127" s="30">
        <v>156.34857371705499</v>
      </c>
      <c r="E127" s="31">
        <f t="shared" si="4"/>
        <v>0.65991013298278167</v>
      </c>
      <c r="F127" s="32">
        <v>5.8034334544463502E-2</v>
      </c>
      <c r="G127" s="32">
        <v>3.1509164060595702E-3</v>
      </c>
      <c r="H127" s="32">
        <v>0.826036834649158</v>
      </c>
      <c r="I127" s="32">
        <v>4.4926531887971001E-2</v>
      </c>
      <c r="J127" s="32">
        <v>9.9406557419047595E-2</v>
      </c>
      <c r="K127" s="32">
        <v>3.5590755501106598E-3</v>
      </c>
      <c r="L127" s="32">
        <v>3.49242693522211E-2</v>
      </c>
      <c r="M127" s="32">
        <v>1.4838213537036E-3</v>
      </c>
      <c r="N127" s="32"/>
      <c r="O127" s="30">
        <v>531.52</v>
      </c>
      <c r="P127" s="30">
        <v>123.13</v>
      </c>
      <c r="Q127" s="30">
        <v>611.41082833466601</v>
      </c>
      <c r="R127" s="29">
        <v>24.985233181572902</v>
      </c>
      <c r="S127" s="30">
        <v>610.93015935578103</v>
      </c>
      <c r="T127" s="29">
        <v>20.871388838765199</v>
      </c>
      <c r="U127" s="30">
        <v>693.85051707528703</v>
      </c>
      <c r="V127" s="29">
        <v>28.979256735304102</v>
      </c>
      <c r="W127" s="33" t="s">
        <v>12</v>
      </c>
    </row>
    <row r="128" spans="1:23">
      <c r="A128" s="25">
        <v>16</v>
      </c>
      <c r="B128" s="28">
        <v>11.5939806983178</v>
      </c>
      <c r="C128" s="30">
        <v>304.67383839113398</v>
      </c>
      <c r="D128" s="30">
        <v>304.69581816697098</v>
      </c>
      <c r="E128" s="31">
        <f t="shared" si="4"/>
        <v>0.99992786321791605</v>
      </c>
      <c r="F128" s="32">
        <v>5.0041039716352299E-2</v>
      </c>
      <c r="G128" s="32">
        <v>3.2397112876699501E-3</v>
      </c>
      <c r="H128" s="32">
        <v>0.157032859686172</v>
      </c>
      <c r="I128" s="32">
        <v>9.9020028196122496E-3</v>
      </c>
      <c r="J128" s="32">
        <v>2.30333157813183E-2</v>
      </c>
      <c r="K128" s="32">
        <v>8.3055898267730705E-4</v>
      </c>
      <c r="L128" s="32">
        <v>7.2547076306199304E-3</v>
      </c>
      <c r="M128" s="32">
        <v>3.55477122771947E-4</v>
      </c>
      <c r="N128" s="32"/>
      <c r="O128" s="30">
        <v>198.23</v>
      </c>
      <c r="P128" s="30">
        <v>149.97999999999999</v>
      </c>
      <c r="Q128" s="30">
        <v>148.10260300976501</v>
      </c>
      <c r="R128" s="29">
        <v>8.6903331909267507</v>
      </c>
      <c r="S128" s="30">
        <v>146.79808660990301</v>
      </c>
      <c r="T128" s="29">
        <v>5.2341808013142899</v>
      </c>
      <c r="U128" s="30">
        <v>146.10447345850301</v>
      </c>
      <c r="V128" s="29">
        <v>7.1332352595264803</v>
      </c>
      <c r="W128" s="33" t="s">
        <v>12</v>
      </c>
    </row>
    <row r="129" spans="1:23">
      <c r="A129" s="25">
        <v>18</v>
      </c>
      <c r="B129" s="28">
        <v>6.9915037183088398</v>
      </c>
      <c r="C129" s="30">
        <v>212.63719598449299</v>
      </c>
      <c r="D129" s="30">
        <v>179.81868989921901</v>
      </c>
      <c r="E129" s="31">
        <f t="shared" si="4"/>
        <v>1.1825088710393086</v>
      </c>
      <c r="F129" s="32">
        <v>4.8538733184299201E-2</v>
      </c>
      <c r="G129" s="32">
        <v>4.5995791509156796E-3</v>
      </c>
      <c r="H129" s="32">
        <v>0.144840663421725</v>
      </c>
      <c r="I129" s="32">
        <v>1.32174018379503E-2</v>
      </c>
      <c r="J129" s="32">
        <v>2.1670857045962499E-2</v>
      </c>
      <c r="K129" s="32">
        <v>8.2052451472168996E-4</v>
      </c>
      <c r="L129" s="32">
        <v>6.6987700790857602E-3</v>
      </c>
      <c r="M129" s="32">
        <v>3.15515481677411E-4</v>
      </c>
      <c r="N129" s="32"/>
      <c r="O129" s="30">
        <v>124.16</v>
      </c>
      <c r="P129" s="30">
        <v>220.34</v>
      </c>
      <c r="Q129" s="30">
        <v>137.34626464852801</v>
      </c>
      <c r="R129" s="29">
        <v>11.7231612955719</v>
      </c>
      <c r="S129" s="30">
        <v>138.20713762985201</v>
      </c>
      <c r="T129" s="29">
        <v>5.1777834154097002</v>
      </c>
      <c r="U129" s="30">
        <v>134.94558902893101</v>
      </c>
      <c r="V129" s="29">
        <v>6.3348353731721598</v>
      </c>
      <c r="W129" s="33" t="s">
        <v>12</v>
      </c>
    </row>
    <row r="130" spans="1:23">
      <c r="A130" s="25">
        <v>20</v>
      </c>
      <c r="B130" s="28">
        <v>2.76449807767843</v>
      </c>
      <c r="C130" s="29">
        <v>84.1665214706059</v>
      </c>
      <c r="D130" s="29">
        <v>66.925677549357601</v>
      </c>
      <c r="E130" s="31">
        <f t="shared" si="4"/>
        <v>1.2576117949427288</v>
      </c>
      <c r="F130" s="32">
        <v>5.1577135409276602E-2</v>
      </c>
      <c r="G130" s="32">
        <v>6.2886720805792598E-3</v>
      </c>
      <c r="H130" s="32">
        <v>0.14733927742001801</v>
      </c>
      <c r="I130" s="32">
        <v>1.6152175803936498E-2</v>
      </c>
      <c r="J130" s="32">
        <v>2.18418389900541E-2</v>
      </c>
      <c r="K130" s="32">
        <v>8.7854694733675701E-4</v>
      </c>
      <c r="L130" s="32">
        <v>7.1032660909640596E-3</v>
      </c>
      <c r="M130" s="32">
        <v>3.9468914768194798E-4</v>
      </c>
      <c r="N130" s="32"/>
      <c r="O130" s="30">
        <v>264.88</v>
      </c>
      <c r="P130" s="30">
        <v>259.23</v>
      </c>
      <c r="Q130" s="30">
        <v>139.559922721492</v>
      </c>
      <c r="R130" s="29">
        <v>14.294818751408499</v>
      </c>
      <c r="S130" s="30">
        <v>139.28588838485101</v>
      </c>
      <c r="T130" s="29">
        <v>5.5429311687504201</v>
      </c>
      <c r="U130" s="30">
        <v>143.06532050337</v>
      </c>
      <c r="V130" s="29">
        <v>7.9212802379198601</v>
      </c>
      <c r="W130" s="33" t="s">
        <v>12</v>
      </c>
    </row>
    <row r="131" spans="1:23">
      <c r="A131" s="25">
        <v>21</v>
      </c>
      <c r="B131" s="28">
        <v>11.352759662733799</v>
      </c>
      <c r="C131" s="30">
        <v>315.53989755686501</v>
      </c>
      <c r="D131" s="30">
        <v>320.90373507762598</v>
      </c>
      <c r="E131" s="31">
        <f t="shared" si="4"/>
        <v>0.98328521318250328</v>
      </c>
      <c r="F131" s="32">
        <v>5.1892191574612702E-2</v>
      </c>
      <c r="G131" s="32">
        <v>3.6998577145432102E-3</v>
      </c>
      <c r="H131" s="32">
        <v>0.15313281885897301</v>
      </c>
      <c r="I131" s="32">
        <v>9.6233258859109091E-3</v>
      </c>
      <c r="J131" s="32">
        <v>2.17991104253406E-2</v>
      </c>
      <c r="K131" s="32">
        <v>7.8282206810514595E-4</v>
      </c>
      <c r="L131" s="32">
        <v>6.7199759323004699E-3</v>
      </c>
      <c r="M131" s="32">
        <v>2.67495154242486E-4</v>
      </c>
      <c r="N131" s="32"/>
      <c r="O131" s="30">
        <v>279.69</v>
      </c>
      <c r="P131" s="30">
        <v>162.94</v>
      </c>
      <c r="Q131" s="30">
        <v>144.67424359656201</v>
      </c>
      <c r="R131" s="29">
        <v>8.4743234828493907</v>
      </c>
      <c r="S131" s="30">
        <v>139.01632437394201</v>
      </c>
      <c r="T131" s="29">
        <v>4.9393057371949602</v>
      </c>
      <c r="U131" s="30">
        <v>135.37134998841401</v>
      </c>
      <c r="V131" s="29">
        <v>5.3705829646906196</v>
      </c>
      <c r="W131" s="33" t="s">
        <v>13</v>
      </c>
    </row>
    <row r="132" spans="1:23">
      <c r="A132" s="25">
        <v>23</v>
      </c>
      <c r="B132" s="28">
        <v>7.69797394922176</v>
      </c>
      <c r="C132" s="30">
        <v>194.54049194325501</v>
      </c>
      <c r="D132" s="30">
        <v>234.31910291924601</v>
      </c>
      <c r="E132" s="31">
        <f t="shared" si="4"/>
        <v>0.83023743911438574</v>
      </c>
      <c r="F132" s="32">
        <v>5.1496676673717399E-2</v>
      </c>
      <c r="G132" s="32">
        <v>3.4213290743598098E-3</v>
      </c>
      <c r="H132" s="32">
        <v>0.14397287528534999</v>
      </c>
      <c r="I132" s="32">
        <v>8.5126129190985292E-3</v>
      </c>
      <c r="J132" s="32">
        <v>2.0632573463645099E-2</v>
      </c>
      <c r="K132" s="32">
        <v>7.2133948208271195E-4</v>
      </c>
      <c r="L132" s="32">
        <v>6.8172666297662103E-3</v>
      </c>
      <c r="M132" s="32">
        <v>2.7432972534917999E-4</v>
      </c>
      <c r="N132" s="32"/>
      <c r="O132" s="30">
        <v>264.88</v>
      </c>
      <c r="P132" s="30">
        <v>153.685</v>
      </c>
      <c r="Q132" s="30">
        <v>136.576313409764</v>
      </c>
      <c r="R132" s="29">
        <v>7.5563118716041302</v>
      </c>
      <c r="S132" s="30">
        <v>131.65257136241601</v>
      </c>
      <c r="T132" s="29">
        <v>4.5566046577847903</v>
      </c>
      <c r="U132" s="30">
        <v>137.32459103919501</v>
      </c>
      <c r="V132" s="29">
        <v>5.5072705335384704</v>
      </c>
      <c r="W132" s="33" t="s">
        <v>13</v>
      </c>
    </row>
    <row r="133" spans="1:23">
      <c r="A133" s="25">
        <v>24</v>
      </c>
      <c r="B133" s="28">
        <v>4.9226006728625702</v>
      </c>
      <c r="C133" s="30">
        <v>133.44599788932101</v>
      </c>
      <c r="D133" s="30">
        <v>121.67186703972401</v>
      </c>
      <c r="E133" s="31">
        <f t="shared" si="4"/>
        <v>1.0967695420154351</v>
      </c>
      <c r="F133" s="32">
        <v>5.0869179029539698E-2</v>
      </c>
      <c r="G133" s="32">
        <v>5.2200156802371996E-3</v>
      </c>
      <c r="H133" s="32">
        <v>0.15147632231633601</v>
      </c>
      <c r="I133" s="32">
        <v>1.37804318934457E-2</v>
      </c>
      <c r="J133" s="32">
        <v>2.2094256256185E-2</v>
      </c>
      <c r="K133" s="32">
        <v>9.785059475089339E-4</v>
      </c>
      <c r="L133" s="32">
        <v>6.71737283503021E-3</v>
      </c>
      <c r="M133" s="32">
        <v>3.4385746773307898E-4</v>
      </c>
      <c r="N133" s="32"/>
      <c r="O133" s="30">
        <v>235.25</v>
      </c>
      <c r="P133" s="30">
        <v>222.2</v>
      </c>
      <c r="Q133" s="30">
        <v>143.214578461352</v>
      </c>
      <c r="R133" s="29">
        <v>12.1521094940493</v>
      </c>
      <c r="S133" s="30">
        <v>140.878096924299</v>
      </c>
      <c r="T133" s="29">
        <v>6.1719687702190704</v>
      </c>
      <c r="U133" s="30">
        <v>135.31908673165</v>
      </c>
      <c r="V133" s="29">
        <v>6.9037506074508004</v>
      </c>
      <c r="W133" s="33" t="s">
        <v>11</v>
      </c>
    </row>
    <row r="134" spans="1:23">
      <c r="B134" s="28"/>
      <c r="C134" s="30"/>
      <c r="D134" s="30"/>
      <c r="E134" s="31"/>
      <c r="F134" s="32"/>
      <c r="G134" s="32"/>
      <c r="H134" s="32"/>
      <c r="I134" s="32"/>
      <c r="J134" s="32"/>
      <c r="K134" s="32"/>
      <c r="L134" s="32"/>
      <c r="M134" s="32"/>
      <c r="N134" s="32"/>
      <c r="O134" s="30"/>
      <c r="P134" s="30"/>
      <c r="Q134" s="30"/>
      <c r="R134" s="29"/>
      <c r="S134" s="30"/>
      <c r="T134" s="29"/>
      <c r="U134" s="30"/>
      <c r="V134" s="29"/>
      <c r="W134" s="33"/>
    </row>
    <row r="135" spans="1:23">
      <c r="A135" s="86" t="s">
        <v>23</v>
      </c>
      <c r="B135" s="86"/>
      <c r="C135" s="30"/>
      <c r="D135" s="30"/>
      <c r="E135" s="31"/>
      <c r="F135" s="32"/>
      <c r="G135" s="32"/>
      <c r="H135" s="32"/>
      <c r="I135" s="32"/>
      <c r="J135" s="32"/>
      <c r="K135" s="32"/>
      <c r="L135" s="32"/>
      <c r="M135" s="32"/>
      <c r="N135" s="32"/>
      <c r="O135" s="30"/>
      <c r="P135" s="30"/>
      <c r="Q135" s="30"/>
      <c r="R135" s="29"/>
      <c r="S135" s="30"/>
      <c r="T135" s="29"/>
      <c r="U135" s="30"/>
      <c r="V135" s="29"/>
      <c r="W135" s="33"/>
    </row>
    <row r="136" spans="1:23">
      <c r="A136" s="25">
        <v>1</v>
      </c>
      <c r="B136" s="29">
        <v>72.827045763168201</v>
      </c>
      <c r="C136" s="30">
        <v>110.762435457363</v>
      </c>
      <c r="D136" s="30">
        <v>133.394725643973</v>
      </c>
      <c r="E136" s="31">
        <f t="shared" ref="E136:E159" si="5">C136/D136</f>
        <v>0.83033594411360023</v>
      </c>
      <c r="F136" s="32">
        <v>0.122689274434788</v>
      </c>
      <c r="G136" s="32">
        <v>3.8088358208500702E-3</v>
      </c>
      <c r="H136" s="32">
        <v>6.1073372042388696</v>
      </c>
      <c r="I136" s="32">
        <v>0.19632614025050599</v>
      </c>
      <c r="J136" s="32">
        <v>0.36099715624068601</v>
      </c>
      <c r="K136" s="32">
        <v>1.09107353390999E-2</v>
      </c>
      <c r="L136" s="32">
        <v>0.10486262629828801</v>
      </c>
      <c r="M136" s="32">
        <v>3.2608505959917699E-3</v>
      </c>
      <c r="N136" s="32"/>
      <c r="O136" s="30">
        <v>1995.99</v>
      </c>
      <c r="P136" s="29">
        <v>55.242500000000099</v>
      </c>
      <c r="Q136" s="30">
        <v>1991.2957907249399</v>
      </c>
      <c r="R136" s="29">
        <v>28.0806163160726</v>
      </c>
      <c r="S136" s="30">
        <v>1986.8985283095601</v>
      </c>
      <c r="T136" s="29">
        <v>51.690244459164298</v>
      </c>
      <c r="U136" s="30">
        <v>2015.58377259801</v>
      </c>
      <c r="V136" s="29">
        <v>59.653621590360402</v>
      </c>
      <c r="W136" s="33" t="s">
        <v>12</v>
      </c>
    </row>
    <row r="137" spans="1:23">
      <c r="A137" s="25">
        <v>2</v>
      </c>
      <c r="B137" s="29">
        <v>65.277271747813401</v>
      </c>
      <c r="C137" s="30">
        <v>164.00749156595401</v>
      </c>
      <c r="D137" s="30">
        <v>551.82907652398603</v>
      </c>
      <c r="E137" s="31">
        <f t="shared" si="5"/>
        <v>0.29720704932594322</v>
      </c>
      <c r="F137" s="32">
        <v>6.1639318739806402E-2</v>
      </c>
      <c r="G137" s="32">
        <v>2.1664200568783099E-3</v>
      </c>
      <c r="H137" s="32">
        <v>0.85801685532980099</v>
      </c>
      <c r="I137" s="32">
        <v>3.3931741935280903E-2</v>
      </c>
      <c r="J137" s="32">
        <v>0.10067231370093201</v>
      </c>
      <c r="K137" s="32">
        <v>3.4630522886461902E-3</v>
      </c>
      <c r="L137" s="32">
        <v>3.7500342939154899E-2</v>
      </c>
      <c r="M137" s="32">
        <v>2.0750192567949698E-3</v>
      </c>
      <c r="N137" s="32"/>
      <c r="O137" s="30">
        <v>661.125</v>
      </c>
      <c r="P137" s="29">
        <v>80.545000000000002</v>
      </c>
      <c r="Q137" s="30">
        <v>629.03966300487298</v>
      </c>
      <c r="R137" s="29">
        <v>18.5482069154084</v>
      </c>
      <c r="S137" s="30">
        <v>618.34770265753195</v>
      </c>
      <c r="T137" s="29">
        <v>20.285142233434801</v>
      </c>
      <c r="U137" s="30">
        <v>744.09911402577995</v>
      </c>
      <c r="V137" s="29">
        <v>40.424818588636498</v>
      </c>
      <c r="W137" s="33" t="s">
        <v>11</v>
      </c>
    </row>
    <row r="138" spans="1:23">
      <c r="A138" s="25">
        <v>3</v>
      </c>
      <c r="B138" s="28">
        <v>4.0570981412878098</v>
      </c>
      <c r="C138" s="30">
        <v>86.4871356986758</v>
      </c>
      <c r="D138" s="30">
        <v>140.11577209792199</v>
      </c>
      <c r="E138" s="31">
        <f t="shared" si="5"/>
        <v>0.617254820094293</v>
      </c>
      <c r="F138" s="32">
        <v>5.0386331469002399E-2</v>
      </c>
      <c r="G138" s="32">
        <v>4.6852713682746404E-3</v>
      </c>
      <c r="H138" s="32">
        <v>0.14893602519659399</v>
      </c>
      <c r="I138" s="32">
        <v>1.3103477537935801E-2</v>
      </c>
      <c r="J138" s="32">
        <v>2.1531472477179701E-2</v>
      </c>
      <c r="K138" s="32">
        <v>8.90814069864881E-4</v>
      </c>
      <c r="L138" s="32">
        <v>7.1072060653330996E-3</v>
      </c>
      <c r="M138" s="32">
        <v>4.24512216494811E-4</v>
      </c>
      <c r="N138" s="32"/>
      <c r="O138" s="30">
        <v>213.035</v>
      </c>
      <c r="P138" s="30">
        <v>203.68</v>
      </c>
      <c r="Q138" s="30">
        <v>140.97204511999601</v>
      </c>
      <c r="R138" s="29">
        <v>11.580718672390899</v>
      </c>
      <c r="S138" s="30">
        <v>137.32760587777801</v>
      </c>
      <c r="T138" s="29">
        <v>5.6220060203296001</v>
      </c>
      <c r="U138" s="30">
        <v>143.14439432701499</v>
      </c>
      <c r="V138" s="29">
        <v>8.5197860028562893</v>
      </c>
      <c r="W138" s="33" t="s">
        <v>15</v>
      </c>
    </row>
    <row r="139" spans="1:23">
      <c r="A139" s="25">
        <v>4</v>
      </c>
      <c r="B139" s="29">
        <v>58.360476179991302</v>
      </c>
      <c r="C139" s="30">
        <v>392.79552736069098</v>
      </c>
      <c r="D139" s="30">
        <v>710.49748829377597</v>
      </c>
      <c r="E139" s="31">
        <f t="shared" si="5"/>
        <v>0.55284576487943637</v>
      </c>
      <c r="F139" s="32">
        <v>5.4599698619683702E-2</v>
      </c>
      <c r="G139" s="32">
        <v>2.1158354154975001E-3</v>
      </c>
      <c r="H139" s="32">
        <v>0.40076028664914498</v>
      </c>
      <c r="I139" s="32">
        <v>1.5233752295406199E-2</v>
      </c>
      <c r="J139" s="32">
        <v>5.29014674850668E-2</v>
      </c>
      <c r="K139" s="32">
        <v>1.5576761205008901E-3</v>
      </c>
      <c r="L139" s="32">
        <v>2.8444360069565501E-2</v>
      </c>
      <c r="M139" s="32">
        <v>9.4403243977804604E-4</v>
      </c>
      <c r="N139" s="32"/>
      <c r="O139" s="30">
        <v>394.495</v>
      </c>
      <c r="P139" s="29">
        <v>87.027500000000003</v>
      </c>
      <c r="Q139" s="30">
        <v>342.19947312658201</v>
      </c>
      <c r="R139" s="29">
        <v>11.0450931380116</v>
      </c>
      <c r="S139" s="30">
        <v>332.310431168484</v>
      </c>
      <c r="T139" s="29">
        <v>9.5385970599762206</v>
      </c>
      <c r="U139" s="30">
        <v>566.89905030605303</v>
      </c>
      <c r="V139" s="29">
        <v>18.5532635783964</v>
      </c>
      <c r="W139" s="33" t="s">
        <v>15</v>
      </c>
    </row>
    <row r="140" spans="1:23">
      <c r="A140" s="25">
        <v>5</v>
      </c>
      <c r="B140" s="28">
        <v>11.7393752611768</v>
      </c>
      <c r="C140" s="30">
        <v>314.99930295718599</v>
      </c>
      <c r="D140" s="30">
        <v>385.29861084511498</v>
      </c>
      <c r="E140" s="31">
        <f t="shared" si="5"/>
        <v>0.81754590878556688</v>
      </c>
      <c r="F140" s="32">
        <v>5.1301485005144802E-2</v>
      </c>
      <c r="G140" s="32">
        <v>3.3429864542988698E-3</v>
      </c>
      <c r="H140" s="32">
        <v>0.14366665498397199</v>
      </c>
      <c r="I140" s="32">
        <v>9.5876489776642298E-3</v>
      </c>
      <c r="J140" s="32">
        <v>2.0344059691919401E-2</v>
      </c>
      <c r="K140" s="32">
        <v>7.2079307482563501E-4</v>
      </c>
      <c r="L140" s="32">
        <v>6.7377886962172702E-3</v>
      </c>
      <c r="M140" s="32">
        <v>2.93467469336404E-4</v>
      </c>
      <c r="N140" s="32"/>
      <c r="O140" s="30">
        <v>253.77</v>
      </c>
      <c r="P140" s="30">
        <v>149.97999999999999</v>
      </c>
      <c r="Q140" s="30">
        <v>136.304477832239</v>
      </c>
      <c r="R140" s="29">
        <v>8.5127194636725196</v>
      </c>
      <c r="S140" s="30">
        <v>129.83003282673499</v>
      </c>
      <c r="T140" s="29">
        <v>4.5544258026611102</v>
      </c>
      <c r="U140" s="30">
        <v>135.72897919626001</v>
      </c>
      <c r="V140" s="29">
        <v>5.8919329186454297</v>
      </c>
      <c r="W140" s="33" t="s">
        <v>14</v>
      </c>
    </row>
    <row r="141" spans="1:23">
      <c r="A141" s="25">
        <v>6</v>
      </c>
      <c r="B141" s="29">
        <v>127.21503088314201</v>
      </c>
      <c r="C141" s="30">
        <v>429.43066387063101</v>
      </c>
      <c r="D141" s="30">
        <v>1807.1970903674501</v>
      </c>
      <c r="E141" s="31">
        <f t="shared" si="5"/>
        <v>0.23762248520625751</v>
      </c>
      <c r="F141" s="32">
        <v>5.5553233501034499E-2</v>
      </c>
      <c r="G141" s="32">
        <v>1.89884013352023E-3</v>
      </c>
      <c r="H141" s="32">
        <v>0.43946652900088201</v>
      </c>
      <c r="I141" s="32">
        <v>1.6247423727959499E-2</v>
      </c>
      <c r="J141" s="32">
        <v>5.7090394615532003E-2</v>
      </c>
      <c r="K141" s="32">
        <v>1.7804758514348899E-3</v>
      </c>
      <c r="L141" s="32">
        <v>3.5590880310349099E-2</v>
      </c>
      <c r="M141" s="32">
        <v>1.2240753776361099E-3</v>
      </c>
      <c r="N141" s="32"/>
      <c r="O141" s="30">
        <v>435.23</v>
      </c>
      <c r="P141" s="29">
        <v>71.290000000000006</v>
      </c>
      <c r="Q141" s="30">
        <v>369.87620345923602</v>
      </c>
      <c r="R141" s="29">
        <v>11.4635044541638</v>
      </c>
      <c r="S141" s="30">
        <v>357.906354284141</v>
      </c>
      <c r="T141" s="29">
        <v>10.8595281889964</v>
      </c>
      <c r="U141" s="30">
        <v>706.86533940695995</v>
      </c>
      <c r="V141" s="29">
        <v>23.890989752590301</v>
      </c>
      <c r="W141" s="33" t="s">
        <v>13</v>
      </c>
    </row>
    <row r="142" spans="1:23">
      <c r="A142" s="25">
        <v>7</v>
      </c>
      <c r="B142" s="28">
        <v>2.4819030347828201</v>
      </c>
      <c r="C142" s="29">
        <v>40.661201194599101</v>
      </c>
      <c r="D142" s="29">
        <v>69.491136449933805</v>
      </c>
      <c r="E142" s="31">
        <f t="shared" si="5"/>
        <v>0.585127877767465</v>
      </c>
      <c r="F142" s="32">
        <v>5.9684850742251397E-2</v>
      </c>
      <c r="G142" s="32">
        <v>9.2526954133819398E-3</v>
      </c>
      <c r="H142" s="32">
        <v>0.15319586586092199</v>
      </c>
      <c r="I142" s="32">
        <v>1.83629954951968E-2</v>
      </c>
      <c r="J142" s="32">
        <v>2.17346104059775E-2</v>
      </c>
      <c r="K142" s="32">
        <v>1.1052415838792701E-3</v>
      </c>
      <c r="L142" s="32">
        <v>7.7877322940211003E-3</v>
      </c>
      <c r="M142" s="32">
        <v>6.9589546946214297E-4</v>
      </c>
      <c r="N142" s="32"/>
      <c r="O142" s="30">
        <v>590.77</v>
      </c>
      <c r="P142" s="30">
        <v>340.70499999999998</v>
      </c>
      <c r="Q142" s="30">
        <v>144.729757676388</v>
      </c>
      <c r="R142" s="29">
        <v>16.168823001089098</v>
      </c>
      <c r="S142" s="30">
        <v>138.60938825591501</v>
      </c>
      <c r="T142" s="29">
        <v>6.9736851143317402</v>
      </c>
      <c r="U142" s="30">
        <v>156.797664109333</v>
      </c>
      <c r="V142" s="29">
        <v>13.9569055261377</v>
      </c>
      <c r="W142" s="33" t="s">
        <v>14</v>
      </c>
    </row>
    <row r="143" spans="1:23">
      <c r="A143" s="25">
        <v>8</v>
      </c>
      <c r="B143" s="28">
        <v>24.0548771469035</v>
      </c>
      <c r="C143" s="29">
        <v>46.861077924528502</v>
      </c>
      <c r="D143" s="30">
        <v>1206.2664763830601</v>
      </c>
      <c r="E143" s="31">
        <f t="shared" si="5"/>
        <v>3.8848031377809233E-2</v>
      </c>
      <c r="F143" s="32">
        <v>4.7731776682693697E-2</v>
      </c>
      <c r="G143" s="32">
        <v>1.8562045853674301E-3</v>
      </c>
      <c r="H143" s="32">
        <v>0.141778120726231</v>
      </c>
      <c r="I143" s="32">
        <v>5.5122213818292404E-3</v>
      </c>
      <c r="J143" s="32">
        <v>2.1742574463951499E-2</v>
      </c>
      <c r="K143" s="32">
        <v>6.7828794117486002E-4</v>
      </c>
      <c r="L143" s="32">
        <v>6.88960138081337E-3</v>
      </c>
      <c r="M143" s="32">
        <v>4.2008834786131798E-4</v>
      </c>
      <c r="N143" s="32"/>
      <c r="O143" s="29">
        <v>87.13</v>
      </c>
      <c r="P143" s="29">
        <v>88.88</v>
      </c>
      <c r="Q143" s="30">
        <v>134.626392115496</v>
      </c>
      <c r="R143" s="29">
        <v>4.9028721098303798</v>
      </c>
      <c r="S143" s="30">
        <v>138.659635566383</v>
      </c>
      <c r="T143" s="29">
        <v>4.2801331199189399</v>
      </c>
      <c r="U143" s="30">
        <v>138.776685714091</v>
      </c>
      <c r="V143" s="29">
        <v>8.4328228464603097</v>
      </c>
      <c r="W143" s="33" t="s">
        <v>15</v>
      </c>
    </row>
    <row r="144" spans="1:23">
      <c r="A144" s="25">
        <v>9</v>
      </c>
      <c r="B144" s="28">
        <v>8.4647838883764699</v>
      </c>
      <c r="C144" s="30">
        <v>188.92031624741301</v>
      </c>
      <c r="D144" s="30">
        <v>296.02595129906899</v>
      </c>
      <c r="E144" s="31">
        <f t="shared" si="5"/>
        <v>0.63818835956226916</v>
      </c>
      <c r="F144" s="32">
        <v>4.9308745784312699E-2</v>
      </c>
      <c r="G144" s="32">
        <v>3.2346235121750101E-3</v>
      </c>
      <c r="H144" s="32">
        <v>0.14357372110331401</v>
      </c>
      <c r="I144" s="32">
        <v>8.3024245028261306E-3</v>
      </c>
      <c r="J144" s="32">
        <v>2.15407747567412E-2</v>
      </c>
      <c r="K144" s="32">
        <v>6.5854697046571699E-4</v>
      </c>
      <c r="L144" s="32">
        <v>6.6847051147740401E-3</v>
      </c>
      <c r="M144" s="32">
        <v>2.8867878475287499E-4</v>
      </c>
      <c r="N144" s="32"/>
      <c r="O144" s="30">
        <v>161.19499999999999</v>
      </c>
      <c r="P144" s="30">
        <v>-45.365000000000002</v>
      </c>
      <c r="Q144" s="30">
        <v>136.221964871615</v>
      </c>
      <c r="R144" s="29">
        <v>7.3723333279342302</v>
      </c>
      <c r="S144" s="30">
        <v>137.38630800832999</v>
      </c>
      <c r="T144" s="29">
        <v>4.1564106442152404</v>
      </c>
      <c r="U144" s="30">
        <v>134.663194468147</v>
      </c>
      <c r="V144" s="29">
        <v>5.79609633630937</v>
      </c>
      <c r="W144" s="33" t="s">
        <v>12</v>
      </c>
    </row>
    <row r="145" spans="1:23">
      <c r="A145" s="25">
        <v>10</v>
      </c>
      <c r="B145" s="28">
        <v>18.676856175753102</v>
      </c>
      <c r="C145" s="30">
        <v>656.08883319671497</v>
      </c>
      <c r="D145" s="30">
        <v>481.91589512591298</v>
      </c>
      <c r="E145" s="31">
        <f t="shared" si="5"/>
        <v>1.3614177075966645</v>
      </c>
      <c r="F145" s="32">
        <v>4.9199681162535702E-2</v>
      </c>
      <c r="G145" s="32">
        <v>2.30881571439338E-3</v>
      </c>
      <c r="H145" s="32">
        <v>0.14133992157464401</v>
      </c>
      <c r="I145" s="32">
        <v>6.4063788158695697E-3</v>
      </c>
      <c r="J145" s="32">
        <v>2.10069659561096E-2</v>
      </c>
      <c r="K145" s="32">
        <v>6.3540818200549603E-4</v>
      </c>
      <c r="L145" s="32">
        <v>6.3681936670685699E-3</v>
      </c>
      <c r="M145" s="32">
        <v>2.07623639409934E-4</v>
      </c>
      <c r="N145" s="32"/>
      <c r="O145" s="30">
        <v>166.75</v>
      </c>
      <c r="P145" s="29">
        <v>111.095</v>
      </c>
      <c r="Q145" s="30">
        <v>134.23662689995001</v>
      </c>
      <c r="R145" s="29">
        <v>5.7001096663304303</v>
      </c>
      <c r="S145" s="30">
        <v>134.01683699653299</v>
      </c>
      <c r="T145" s="29">
        <v>4.0124806594894604</v>
      </c>
      <c r="U145" s="30">
        <v>128.30727433485001</v>
      </c>
      <c r="V145" s="29">
        <v>4.1699811729179697</v>
      </c>
      <c r="W145" s="33" t="s">
        <v>12</v>
      </c>
    </row>
    <row r="146" spans="1:23">
      <c r="A146" s="25">
        <v>11</v>
      </c>
      <c r="B146" s="28">
        <v>26.387512008860401</v>
      </c>
      <c r="C146" s="30">
        <v>194.33023705386501</v>
      </c>
      <c r="D146" s="30">
        <v>1172.38822524954</v>
      </c>
      <c r="E146" s="31">
        <f t="shared" si="5"/>
        <v>0.16575587580001691</v>
      </c>
      <c r="F146" s="32">
        <v>4.6981183083833797E-2</v>
      </c>
      <c r="G146" s="32">
        <v>1.70696494453719E-3</v>
      </c>
      <c r="H146" s="32">
        <v>0.14275314616083401</v>
      </c>
      <c r="I146" s="32">
        <v>5.0163942763453602E-3</v>
      </c>
      <c r="J146" s="32">
        <v>2.20495573715161E-2</v>
      </c>
      <c r="K146" s="32">
        <v>6.2811937501674998E-4</v>
      </c>
      <c r="L146" s="32">
        <v>6.9173829222581298E-3</v>
      </c>
      <c r="M146" s="32">
        <v>2.6918847598397501E-4</v>
      </c>
      <c r="N146" s="32"/>
      <c r="O146" s="29">
        <v>55.65</v>
      </c>
      <c r="P146" s="29">
        <v>75.92</v>
      </c>
      <c r="Q146" s="30">
        <v>135.493112021896</v>
      </c>
      <c r="R146" s="29">
        <v>4.4582242714278504</v>
      </c>
      <c r="S146" s="30">
        <v>140.59617202040499</v>
      </c>
      <c r="T146" s="29">
        <v>3.9624899416388399</v>
      </c>
      <c r="U146" s="30">
        <v>139.33436265666799</v>
      </c>
      <c r="V146" s="29">
        <v>5.4035207366823501</v>
      </c>
      <c r="W146" s="33" t="s">
        <v>13</v>
      </c>
    </row>
    <row r="147" spans="1:23">
      <c r="A147" s="25">
        <v>12</v>
      </c>
      <c r="B147" s="28">
        <v>18.120812512304401</v>
      </c>
      <c r="C147" s="29">
        <v>67.939492781004006</v>
      </c>
      <c r="D147" s="30">
        <v>838.29975085364401</v>
      </c>
      <c r="E147" s="31">
        <f t="shared" si="5"/>
        <v>8.1044390997159363E-2</v>
      </c>
      <c r="F147" s="32">
        <v>4.9179259560990299E-2</v>
      </c>
      <c r="G147" s="32">
        <v>1.9703702941076201E-3</v>
      </c>
      <c r="H147" s="32">
        <v>0.145810948855365</v>
      </c>
      <c r="I147" s="32">
        <v>5.7815456562281299E-3</v>
      </c>
      <c r="J147" s="32">
        <v>2.15421266505385E-2</v>
      </c>
      <c r="K147" s="32">
        <v>6.3771460100434997E-4</v>
      </c>
      <c r="L147" s="32">
        <v>6.73098032639505E-3</v>
      </c>
      <c r="M147" s="32">
        <v>3.3517810778158102E-4</v>
      </c>
      <c r="N147" s="32"/>
      <c r="O147" s="30">
        <v>166.75</v>
      </c>
      <c r="P147" s="29">
        <v>97.207499999999996</v>
      </c>
      <c r="Q147" s="30">
        <v>138.206466557699</v>
      </c>
      <c r="R147" s="29">
        <v>5.12429300758577</v>
      </c>
      <c r="S147" s="30">
        <v>137.394839103512</v>
      </c>
      <c r="T147" s="29">
        <v>4.0249647490253899</v>
      </c>
      <c r="U147" s="30">
        <v>135.592287405474</v>
      </c>
      <c r="V147" s="29">
        <v>6.7294010027931801</v>
      </c>
      <c r="W147" s="33" t="s">
        <v>12</v>
      </c>
    </row>
    <row r="148" spans="1:23">
      <c r="A148" s="25">
        <v>13</v>
      </c>
      <c r="B148" s="29">
        <v>168.11077400213401</v>
      </c>
      <c r="C148" s="30">
        <v>306.95103997944699</v>
      </c>
      <c r="D148" s="30">
        <v>1363.58903156871</v>
      </c>
      <c r="E148" s="31">
        <f t="shared" si="5"/>
        <v>0.22510524276241953</v>
      </c>
      <c r="F148" s="32">
        <v>6.4588165821403906E-2</v>
      </c>
      <c r="G148" s="32">
        <v>1.94924086908921E-3</v>
      </c>
      <c r="H148" s="32">
        <v>0.99259839923695603</v>
      </c>
      <c r="I148" s="32">
        <v>3.0671577790779E-2</v>
      </c>
      <c r="J148" s="32">
        <v>0.111271227237156</v>
      </c>
      <c r="K148" s="32">
        <v>3.6283533692784602E-3</v>
      </c>
      <c r="L148" s="32">
        <v>3.60841374815494E-2</v>
      </c>
      <c r="M148" s="32">
        <v>1.09061071252209E-3</v>
      </c>
      <c r="N148" s="32"/>
      <c r="O148" s="30">
        <v>761.11500000000001</v>
      </c>
      <c r="P148" s="29">
        <v>69.437500000000099</v>
      </c>
      <c r="Q148" s="30">
        <v>700.04520005520101</v>
      </c>
      <c r="R148" s="29">
        <v>15.6367895482491</v>
      </c>
      <c r="S148" s="30">
        <v>680.12641282326103</v>
      </c>
      <c r="T148" s="29">
        <v>21.0510526915035</v>
      </c>
      <c r="U148" s="30">
        <v>716.49023395472102</v>
      </c>
      <c r="V148" s="29">
        <v>21.275948562036302</v>
      </c>
      <c r="W148" s="33" t="s">
        <v>15</v>
      </c>
    </row>
    <row r="149" spans="1:23">
      <c r="A149" s="25">
        <v>14</v>
      </c>
      <c r="B149" s="29">
        <v>61.2089968209456</v>
      </c>
      <c r="C149" s="30">
        <v>224.29601304794201</v>
      </c>
      <c r="D149" s="30">
        <v>368.02008363253901</v>
      </c>
      <c r="E149" s="31">
        <f t="shared" si="5"/>
        <v>0.60946677375329672</v>
      </c>
      <c r="F149" s="32">
        <v>6.5886319525141901E-2</v>
      </c>
      <c r="G149" s="32">
        <v>2.1312770613784401E-3</v>
      </c>
      <c r="H149" s="32">
        <v>1.1111624776681099</v>
      </c>
      <c r="I149" s="32">
        <v>3.7024302881780602E-2</v>
      </c>
      <c r="J149" s="32">
        <v>0.121012415414852</v>
      </c>
      <c r="K149" s="32">
        <v>3.6106235120464598E-3</v>
      </c>
      <c r="L149" s="32">
        <v>3.7262029278828997E-2</v>
      </c>
      <c r="M149" s="32">
        <v>1.1415095820297299E-3</v>
      </c>
      <c r="N149" s="32"/>
      <c r="O149" s="30">
        <v>1200</v>
      </c>
      <c r="P149" s="29">
        <v>66.662499999999994</v>
      </c>
      <c r="Q149" s="30">
        <v>758.73354628746995</v>
      </c>
      <c r="R149" s="29">
        <v>17.814652486812101</v>
      </c>
      <c r="S149" s="30">
        <v>736.38819875494698</v>
      </c>
      <c r="T149" s="29">
        <v>20.7668020111463</v>
      </c>
      <c r="U149" s="30">
        <v>739.45583514372902</v>
      </c>
      <c r="V149" s="29">
        <v>22.2436103312664</v>
      </c>
      <c r="W149" s="33" t="s">
        <v>15</v>
      </c>
    </row>
    <row r="150" spans="1:23">
      <c r="A150" s="25">
        <v>15</v>
      </c>
      <c r="B150" s="28">
        <v>15.3745495737423</v>
      </c>
      <c r="C150" s="30">
        <v>77.186983578571301</v>
      </c>
      <c r="D150" s="30">
        <v>726.85710284145296</v>
      </c>
      <c r="E150" s="31">
        <f t="shared" si="5"/>
        <v>0.10619278985763431</v>
      </c>
      <c r="F150" s="32">
        <v>5.0046652014087797E-2</v>
      </c>
      <c r="G150" s="32">
        <v>2.2370451479949102E-3</v>
      </c>
      <c r="H150" s="32">
        <v>0.143558483521255</v>
      </c>
      <c r="I150" s="32">
        <v>6.31543097792483E-3</v>
      </c>
      <c r="J150" s="32">
        <v>2.0732354249332501E-2</v>
      </c>
      <c r="K150" s="32">
        <v>6.5903134249198098E-4</v>
      </c>
      <c r="L150" s="32">
        <v>6.7814761422918899E-3</v>
      </c>
      <c r="M150" s="32">
        <v>3.78345658099487E-4</v>
      </c>
      <c r="N150" s="32"/>
      <c r="O150" s="30">
        <v>198.23</v>
      </c>
      <c r="P150" s="29">
        <v>99.06</v>
      </c>
      <c r="Q150" s="30">
        <v>136.208435279784</v>
      </c>
      <c r="R150" s="29">
        <v>5.6083325541991798</v>
      </c>
      <c r="S150" s="30">
        <v>132.28276566402101</v>
      </c>
      <c r="T150" s="29">
        <v>4.1627118265890504</v>
      </c>
      <c r="U150" s="30">
        <v>136.60607101629299</v>
      </c>
      <c r="V150" s="29">
        <v>7.5956988047385199</v>
      </c>
      <c r="W150" s="33" t="s">
        <v>15</v>
      </c>
    </row>
    <row r="151" spans="1:23">
      <c r="A151" s="25">
        <v>16</v>
      </c>
      <c r="B151" s="28">
        <v>18.493669706942001</v>
      </c>
      <c r="C151" s="29">
        <v>26.333360924332698</v>
      </c>
      <c r="D151" s="30">
        <v>909.76106602543905</v>
      </c>
      <c r="E151" s="31">
        <f t="shared" si="5"/>
        <v>2.8945359290190108E-2</v>
      </c>
      <c r="F151" s="32">
        <v>4.8469434712139901E-2</v>
      </c>
      <c r="G151" s="32">
        <v>1.96597409137094E-3</v>
      </c>
      <c r="H151" s="32">
        <v>0.140422131877321</v>
      </c>
      <c r="I151" s="32">
        <v>5.9356604638423696E-3</v>
      </c>
      <c r="J151" s="32">
        <v>2.0769185355958699E-2</v>
      </c>
      <c r="K151" s="32">
        <v>6.69420191567152E-4</v>
      </c>
      <c r="L151" s="32">
        <v>1.08793518945655E-2</v>
      </c>
      <c r="M151" s="32">
        <v>9.7979019765773601E-4</v>
      </c>
      <c r="N151" s="32"/>
      <c r="O151" s="30">
        <v>120.46</v>
      </c>
      <c r="P151" s="29">
        <v>91.655000000000001</v>
      </c>
      <c r="Q151" s="30">
        <v>133.41979487843199</v>
      </c>
      <c r="R151" s="29">
        <v>5.2856367028639397</v>
      </c>
      <c r="S151" s="30">
        <v>132.51536756366801</v>
      </c>
      <c r="T151" s="29">
        <v>4.22816248083278</v>
      </c>
      <c r="U151" s="30">
        <v>218.70838810382801</v>
      </c>
      <c r="V151" s="29">
        <v>19.590610116074998</v>
      </c>
      <c r="W151" s="33" t="s">
        <v>12</v>
      </c>
    </row>
    <row r="152" spans="1:23">
      <c r="A152" s="25">
        <v>17</v>
      </c>
      <c r="B152" s="28">
        <v>23.222820437164799</v>
      </c>
      <c r="C152" s="30">
        <v>182.79528906338101</v>
      </c>
      <c r="D152" s="30">
        <v>1046.3041759673799</v>
      </c>
      <c r="E152" s="31">
        <f t="shared" si="5"/>
        <v>0.17470568622587618</v>
      </c>
      <c r="F152" s="32">
        <v>4.7838704160562698E-2</v>
      </c>
      <c r="G152" s="32">
        <v>1.9479754019579301E-3</v>
      </c>
      <c r="H152" s="32">
        <v>0.14013768685369801</v>
      </c>
      <c r="I152" s="32">
        <v>5.4798392211752103E-3</v>
      </c>
      <c r="J152" s="32">
        <v>2.10145543919125E-2</v>
      </c>
      <c r="K152" s="32">
        <v>6.2708079428511296E-4</v>
      </c>
      <c r="L152" s="32">
        <v>6.5251446488535699E-3</v>
      </c>
      <c r="M152" s="32">
        <v>3.0157592097647401E-4</v>
      </c>
      <c r="N152" s="32"/>
      <c r="O152" s="30">
        <v>100.09</v>
      </c>
      <c r="P152" s="29">
        <v>83.325000000000003</v>
      </c>
      <c r="Q152" s="30">
        <v>133.16650561524699</v>
      </c>
      <c r="R152" s="29">
        <v>4.8810715629598</v>
      </c>
      <c r="S152" s="30">
        <v>134.06474853878899</v>
      </c>
      <c r="T152" s="29">
        <v>3.9598830763045498</v>
      </c>
      <c r="U152" s="30">
        <v>131.45928347234701</v>
      </c>
      <c r="V152" s="29">
        <v>6.05600508499447</v>
      </c>
      <c r="W152" s="33" t="s">
        <v>12</v>
      </c>
    </row>
    <row r="153" spans="1:23">
      <c r="A153" s="25">
        <v>18</v>
      </c>
      <c r="B153" s="28">
        <v>20.492914171119502</v>
      </c>
      <c r="C153" s="29">
        <v>69.567437484401907</v>
      </c>
      <c r="D153" s="30">
        <v>1007.58977533803</v>
      </c>
      <c r="E153" s="31">
        <f t="shared" si="5"/>
        <v>6.9043413487461361E-2</v>
      </c>
      <c r="F153" s="32">
        <v>4.7414265962156601E-2</v>
      </c>
      <c r="G153" s="32">
        <v>2.0736555437353798E-3</v>
      </c>
      <c r="H153" s="32">
        <v>0.13824246604186</v>
      </c>
      <c r="I153" s="32">
        <v>6.9483448816061799E-3</v>
      </c>
      <c r="J153" s="32">
        <v>2.08273119510154E-2</v>
      </c>
      <c r="K153" s="32">
        <v>6.7114498590121596E-4</v>
      </c>
      <c r="L153" s="32">
        <v>6.1900302629635104E-3</v>
      </c>
      <c r="M153" s="32">
        <v>3.5268807795604899E-4</v>
      </c>
      <c r="N153" s="32"/>
      <c r="O153" s="29">
        <v>77.87</v>
      </c>
      <c r="P153" s="29">
        <v>94.435000000000002</v>
      </c>
      <c r="Q153" s="30">
        <v>131.47725675488999</v>
      </c>
      <c r="R153" s="29">
        <v>6.1990004160322103</v>
      </c>
      <c r="S153" s="30">
        <v>132.88244118211099</v>
      </c>
      <c r="T153" s="29">
        <v>4.2388154800019997</v>
      </c>
      <c r="U153" s="30">
        <v>124.728665395685</v>
      </c>
      <c r="V153" s="29">
        <v>7.0847571239600304</v>
      </c>
      <c r="W153" s="33" t="s">
        <v>11</v>
      </c>
    </row>
    <row r="154" spans="1:23">
      <c r="A154" s="25">
        <v>19</v>
      </c>
      <c r="B154" s="29">
        <v>161.51352087464099</v>
      </c>
      <c r="C154" s="30">
        <v>209.323870302194</v>
      </c>
      <c r="D154" s="30">
        <v>2579.7606828769799</v>
      </c>
      <c r="E154" s="31">
        <f t="shared" si="5"/>
        <v>8.1140809568720731E-2</v>
      </c>
      <c r="F154" s="32">
        <v>5.6834351366554299E-2</v>
      </c>
      <c r="G154" s="32">
        <v>1.71243593900238E-3</v>
      </c>
      <c r="H154" s="32">
        <v>0.47535503466901202</v>
      </c>
      <c r="I154" s="32">
        <v>1.48073149181039E-2</v>
      </c>
      <c r="J154" s="32">
        <v>6.0058151878635002E-2</v>
      </c>
      <c r="K154" s="32">
        <v>1.69081795393612E-3</v>
      </c>
      <c r="L154" s="32">
        <v>3.1608147712609801E-2</v>
      </c>
      <c r="M154" s="32">
        <v>1.0188371984830901E-3</v>
      </c>
      <c r="N154" s="32"/>
      <c r="O154" s="30">
        <v>483.375</v>
      </c>
      <c r="P154" s="29">
        <v>66.66</v>
      </c>
      <c r="Q154" s="30">
        <v>394.88111113199898</v>
      </c>
      <c r="R154" s="29">
        <v>10.194369907422301</v>
      </c>
      <c r="S154" s="30">
        <v>375.97915798272197</v>
      </c>
      <c r="T154" s="29">
        <v>10.284188151853</v>
      </c>
      <c r="U154" s="30">
        <v>628.98217535143499</v>
      </c>
      <c r="V154" s="29">
        <v>19.962008056997099</v>
      </c>
      <c r="W154" s="33" t="s">
        <v>14</v>
      </c>
    </row>
    <row r="155" spans="1:23">
      <c r="A155" s="25">
        <v>20</v>
      </c>
      <c r="B155" s="28">
        <v>9.9904734878346595</v>
      </c>
      <c r="C155" s="30">
        <v>236.52355786003699</v>
      </c>
      <c r="D155" s="30">
        <v>390.37724944623102</v>
      </c>
      <c r="E155" s="31">
        <f t="shared" si="5"/>
        <v>0.60588458521995603</v>
      </c>
      <c r="F155" s="32">
        <v>5.0348037321876898E-2</v>
      </c>
      <c r="G155" s="32">
        <v>3.27668160958456E-3</v>
      </c>
      <c r="H155" s="32">
        <v>0.12729334509045301</v>
      </c>
      <c r="I155" s="32">
        <v>7.8257763362096396E-3</v>
      </c>
      <c r="J155" s="32">
        <v>1.8429584850026701E-2</v>
      </c>
      <c r="K155" s="32">
        <v>5.5086634941336197E-4</v>
      </c>
      <c r="L155" s="32">
        <v>6.1662758229250603E-3</v>
      </c>
      <c r="M155" s="32">
        <v>2.9602017089099398E-4</v>
      </c>
      <c r="N155" s="32"/>
      <c r="O155" s="30">
        <v>209.33</v>
      </c>
      <c r="P155" s="30">
        <v>149.97999999999999</v>
      </c>
      <c r="Q155" s="30">
        <v>121.662679235372</v>
      </c>
      <c r="R155" s="29">
        <v>7.0493700492048799</v>
      </c>
      <c r="S155" s="30">
        <v>117.723243598202</v>
      </c>
      <c r="T155" s="29">
        <v>3.48743086838875</v>
      </c>
      <c r="U155" s="30">
        <v>124.25148333195099</v>
      </c>
      <c r="V155" s="29">
        <v>5.94655918041353</v>
      </c>
      <c r="W155" s="33" t="s">
        <v>13</v>
      </c>
    </row>
    <row r="156" spans="1:23">
      <c r="A156" s="25">
        <v>21</v>
      </c>
      <c r="B156" s="29">
        <v>14.1583231710301</v>
      </c>
      <c r="C156" s="30">
        <v>645.52506056070899</v>
      </c>
      <c r="D156" s="30">
        <v>263.20641591517699</v>
      </c>
      <c r="E156" s="31">
        <f t="shared" si="5"/>
        <v>2.4525430290754806</v>
      </c>
      <c r="F156" s="32">
        <v>5.1611007921834602E-2</v>
      </c>
      <c r="G156" s="32">
        <v>2.6399915483423298E-3</v>
      </c>
      <c r="H156" s="32">
        <v>0.14161723155247999</v>
      </c>
      <c r="I156" s="32">
        <v>7.16569738057494E-3</v>
      </c>
      <c r="J156" s="32">
        <v>2.0138745384904001E-2</v>
      </c>
      <c r="K156" s="32">
        <v>6.1277755828818305E-4</v>
      </c>
      <c r="L156" s="32">
        <v>6.92963684118501E-3</v>
      </c>
      <c r="M156" s="32">
        <v>2.3863953201542601E-4</v>
      </c>
      <c r="N156" s="32"/>
      <c r="O156" s="30">
        <v>333.39</v>
      </c>
      <c r="P156" s="29">
        <v>121.28</v>
      </c>
      <c r="Q156" s="30">
        <v>134.48330332398501</v>
      </c>
      <c r="R156" s="29">
        <v>6.3740073620209996</v>
      </c>
      <c r="S156" s="30">
        <v>128.532750574017</v>
      </c>
      <c r="T156" s="29">
        <v>3.8728579651555899</v>
      </c>
      <c r="U156" s="30">
        <v>139.58033864759099</v>
      </c>
      <c r="V156" s="29">
        <v>4.7902420878804097</v>
      </c>
      <c r="W156" s="33" t="s">
        <v>14</v>
      </c>
    </row>
    <row r="157" spans="1:23">
      <c r="A157" s="25">
        <v>22</v>
      </c>
      <c r="B157" s="29">
        <v>44.816011985836298</v>
      </c>
      <c r="C157" s="30">
        <v>1089.67443992165</v>
      </c>
      <c r="D157" s="30">
        <v>1622.4007943439001</v>
      </c>
      <c r="E157" s="31">
        <f t="shared" si="5"/>
        <v>0.67164318688731595</v>
      </c>
      <c r="F157" s="32">
        <v>5.0265866579594198E-2</v>
      </c>
      <c r="G157" s="32">
        <v>1.84081443856361E-3</v>
      </c>
      <c r="H157" s="32">
        <v>0.13984512639508301</v>
      </c>
      <c r="I157" s="32">
        <v>5.0930128296970698E-3</v>
      </c>
      <c r="J157" s="32">
        <v>2.0247325057263701E-2</v>
      </c>
      <c r="K157" s="32">
        <v>5.5582231993919697E-4</v>
      </c>
      <c r="L157" s="32">
        <v>6.11502381138203E-3</v>
      </c>
      <c r="M157" s="32">
        <v>1.93549060657614E-4</v>
      </c>
      <c r="N157" s="32"/>
      <c r="O157" s="30">
        <v>205.63</v>
      </c>
      <c r="P157" s="29">
        <v>89.8</v>
      </c>
      <c r="Q157" s="30">
        <v>132.905923884863</v>
      </c>
      <c r="R157" s="29">
        <v>4.53779617416357</v>
      </c>
      <c r="S157" s="30">
        <v>129.21884577000799</v>
      </c>
      <c r="T157" s="29">
        <v>3.5126463620858899</v>
      </c>
      <c r="U157" s="30">
        <v>123.221888350787</v>
      </c>
      <c r="V157" s="29">
        <v>3.8882808900371399</v>
      </c>
      <c r="W157" s="33" t="s">
        <v>15</v>
      </c>
    </row>
    <row r="158" spans="1:23">
      <c r="A158" s="25">
        <v>24</v>
      </c>
      <c r="B158" s="28">
        <v>15.419666671241799</v>
      </c>
      <c r="C158" s="30">
        <v>191.863779997791</v>
      </c>
      <c r="D158" s="30">
        <v>677.11352990160503</v>
      </c>
      <c r="E158" s="31">
        <f t="shared" si="5"/>
        <v>0.28335540721756325</v>
      </c>
      <c r="F158" s="32">
        <v>5.0457422602260903E-2</v>
      </c>
      <c r="G158" s="32">
        <v>2.0925618507363101E-3</v>
      </c>
      <c r="H158" s="32">
        <v>0.14014514053415</v>
      </c>
      <c r="I158" s="32">
        <v>5.944468540483E-3</v>
      </c>
      <c r="J158" s="32">
        <v>2.0257582376701701E-2</v>
      </c>
      <c r="K158" s="32">
        <v>5.7269659077305399E-4</v>
      </c>
      <c r="L158" s="32">
        <v>6.6732624922602596E-3</v>
      </c>
      <c r="M158" s="32">
        <v>3.1156851649319502E-4</v>
      </c>
      <c r="N158" s="32"/>
      <c r="O158" s="30">
        <v>216.74</v>
      </c>
      <c r="P158" s="29">
        <v>96.282499999999999</v>
      </c>
      <c r="Q158" s="30">
        <v>133.173143687265</v>
      </c>
      <c r="R158" s="29">
        <v>5.2947606530090701</v>
      </c>
      <c r="S158" s="30">
        <v>129.28365613067501</v>
      </c>
      <c r="T158" s="29">
        <v>3.6192100184047402</v>
      </c>
      <c r="U158" s="30">
        <v>134.43344804108801</v>
      </c>
      <c r="V158" s="29">
        <v>6.25574777008769</v>
      </c>
      <c r="W158" s="33" t="s">
        <v>15</v>
      </c>
    </row>
    <row r="159" spans="1:23">
      <c r="A159" s="25">
        <v>25</v>
      </c>
      <c r="B159" s="28">
        <v>42.949523926465702</v>
      </c>
      <c r="C159" s="30">
        <v>95.535044664490101</v>
      </c>
      <c r="D159" s="30">
        <v>818.84630366421004</v>
      </c>
      <c r="E159" s="31">
        <f t="shared" si="5"/>
        <v>0.11667030093069433</v>
      </c>
      <c r="F159" s="32">
        <v>5.3257216006845597E-2</v>
      </c>
      <c r="G159" s="32">
        <v>2.27675379284877E-3</v>
      </c>
      <c r="H159" s="32">
        <v>0.35135123782214001</v>
      </c>
      <c r="I159" s="32">
        <v>1.5693102163171799E-2</v>
      </c>
      <c r="J159" s="32">
        <v>4.7821317287621901E-2</v>
      </c>
      <c r="K159" s="32">
        <v>1.57867802536554E-3</v>
      </c>
      <c r="L159" s="32">
        <v>3.2812469240775299E-2</v>
      </c>
      <c r="M159" s="32">
        <v>1.22073042233614E-3</v>
      </c>
      <c r="N159" s="32"/>
      <c r="O159" s="30">
        <v>338.94499999999999</v>
      </c>
      <c r="P159" s="29">
        <v>98.137500000000003</v>
      </c>
      <c r="Q159" s="30">
        <v>305.73692315814799</v>
      </c>
      <c r="R159" s="29">
        <v>11.7933710322734</v>
      </c>
      <c r="S159" s="30">
        <v>301.13181364015702</v>
      </c>
      <c r="T159" s="29">
        <v>9.7137159914407398</v>
      </c>
      <c r="U159" s="30">
        <v>652.56460264710802</v>
      </c>
      <c r="V159" s="29">
        <v>23.889798819919001</v>
      </c>
      <c r="W159" s="33" t="s">
        <v>11</v>
      </c>
    </row>
    <row r="160" spans="1:23">
      <c r="E160" s="31"/>
    </row>
    <row r="161" spans="1:23">
      <c r="A161" s="86" t="s">
        <v>24</v>
      </c>
      <c r="B161" s="86"/>
      <c r="E161" s="31"/>
    </row>
    <row r="162" spans="1:23">
      <c r="A162" s="25">
        <v>2</v>
      </c>
      <c r="B162" s="28">
        <v>20.159395150103101</v>
      </c>
      <c r="C162" s="30">
        <v>484.26381289807</v>
      </c>
      <c r="D162" s="30">
        <v>696.76806661494402</v>
      </c>
      <c r="E162" s="31">
        <f t="shared" ref="E162:E182" si="6">C162/D162</f>
        <v>0.69501436145133988</v>
      </c>
      <c r="F162" s="32">
        <v>4.8436049729661201E-2</v>
      </c>
      <c r="G162" s="32">
        <v>2.4834176370909298E-3</v>
      </c>
      <c r="H162" s="32">
        <v>0.14375415323076701</v>
      </c>
      <c r="I162" s="32">
        <v>7.4207009980861603E-3</v>
      </c>
      <c r="J162" s="32">
        <v>2.1556532849810899E-2</v>
      </c>
      <c r="K162" s="32">
        <v>6.45964937796452E-4</v>
      </c>
      <c r="L162" s="32">
        <v>5.9064521697107597E-3</v>
      </c>
      <c r="M162" s="32">
        <v>6.0154026939754704E-4</v>
      </c>
      <c r="N162" s="32"/>
      <c r="O162" s="30">
        <v>120.46</v>
      </c>
      <c r="P162" s="30">
        <v>118.495</v>
      </c>
      <c r="Q162" s="30">
        <v>136.382158542941</v>
      </c>
      <c r="R162" s="29">
        <v>6.58847934051221</v>
      </c>
      <c r="S162" s="30">
        <v>137.48574839648199</v>
      </c>
      <c r="T162" s="29">
        <v>4.0769629627318098</v>
      </c>
      <c r="U162" s="30">
        <v>119.031378732207</v>
      </c>
      <c r="V162" s="29">
        <v>12.0870775702264</v>
      </c>
      <c r="W162" s="33" t="s">
        <v>12</v>
      </c>
    </row>
    <row r="163" spans="1:23">
      <c r="A163" s="25">
        <v>5</v>
      </c>
      <c r="B163" s="28">
        <v>8.5913447384504398</v>
      </c>
      <c r="C163" s="29">
        <v>48.016565971634002</v>
      </c>
      <c r="D163" s="30">
        <v>392.30947825584798</v>
      </c>
      <c r="E163" s="31">
        <f t="shared" si="6"/>
        <v>0.12239461097169717</v>
      </c>
      <c r="F163" s="32">
        <v>4.8657905891008497E-2</v>
      </c>
      <c r="G163" s="32">
        <v>2.6943114383183001E-3</v>
      </c>
      <c r="H163" s="32">
        <v>0.144170993854802</v>
      </c>
      <c r="I163" s="32">
        <v>7.9810211132573996E-3</v>
      </c>
      <c r="J163" s="32">
        <v>2.1447030038779499E-2</v>
      </c>
      <c r="K163" s="32">
        <v>6.6063165587348796E-4</v>
      </c>
      <c r="L163" s="32">
        <v>6.3044701412758699E-3</v>
      </c>
      <c r="M163" s="32">
        <v>1.2485881761003701E-3</v>
      </c>
      <c r="N163" s="32"/>
      <c r="O163" s="30">
        <v>131.57</v>
      </c>
      <c r="P163" s="30">
        <v>125.9</v>
      </c>
      <c r="Q163" s="30">
        <v>136.75214696741099</v>
      </c>
      <c r="R163" s="29">
        <v>7.08328743913974</v>
      </c>
      <c r="S163" s="30">
        <v>136.79470655249</v>
      </c>
      <c r="T163" s="29">
        <v>4.1699407987156896</v>
      </c>
      <c r="U163" s="30">
        <v>127.027389650915</v>
      </c>
      <c r="V163" s="29">
        <v>25.078641841932601</v>
      </c>
      <c r="W163" s="33" t="s">
        <v>12</v>
      </c>
    </row>
    <row r="164" spans="1:23">
      <c r="A164" s="25">
        <v>6</v>
      </c>
      <c r="B164" s="29">
        <v>64.588186178813302</v>
      </c>
      <c r="C164" s="30">
        <v>430.03016259700001</v>
      </c>
      <c r="D164" s="30">
        <v>241.249223273193</v>
      </c>
      <c r="E164" s="31">
        <f t="shared" si="6"/>
        <v>1.7825141849680886</v>
      </c>
      <c r="F164" s="32">
        <v>6.37551859268536E-2</v>
      </c>
      <c r="G164" s="32">
        <v>2.2933076229646101E-3</v>
      </c>
      <c r="H164" s="32">
        <v>1.1635130673163601</v>
      </c>
      <c r="I164" s="32">
        <v>4.4726351455571502E-2</v>
      </c>
      <c r="J164" s="32">
        <v>0.13135230291868599</v>
      </c>
      <c r="K164" s="32">
        <v>3.9072661443308801E-3</v>
      </c>
      <c r="L164" s="32">
        <v>3.11362820963327E-2</v>
      </c>
      <c r="M164" s="32">
        <v>5.8781889974022497E-3</v>
      </c>
      <c r="N164" s="32"/>
      <c r="O164" s="30">
        <v>744.45</v>
      </c>
      <c r="P164" s="29">
        <v>77</v>
      </c>
      <c r="Q164" s="30">
        <v>783.60493533146496</v>
      </c>
      <c r="R164" s="29">
        <v>20.997797411406498</v>
      </c>
      <c r="S164" s="30">
        <v>795.57547437495498</v>
      </c>
      <c r="T164" s="29">
        <v>22.2676392365005</v>
      </c>
      <c r="U164" s="30">
        <v>619.73482930315504</v>
      </c>
      <c r="V164" s="30">
        <v>115.22366213476801</v>
      </c>
      <c r="W164" s="33" t="s">
        <v>11</v>
      </c>
    </row>
    <row r="165" spans="1:23">
      <c r="A165" s="25">
        <v>7</v>
      </c>
      <c r="B165" s="28">
        <v>14.0717073360029</v>
      </c>
      <c r="C165" s="29">
        <v>66.697100839601205</v>
      </c>
      <c r="D165" s="30">
        <v>658.54701390369098</v>
      </c>
      <c r="E165" s="31">
        <f t="shared" si="6"/>
        <v>0.10127917890666391</v>
      </c>
      <c r="F165" s="32">
        <v>4.9530502793660398E-2</v>
      </c>
      <c r="G165" s="32">
        <v>2.3102212491682098E-3</v>
      </c>
      <c r="H165" s="32">
        <v>0.14510631828450399</v>
      </c>
      <c r="I165" s="32">
        <v>6.5172344319736801E-3</v>
      </c>
      <c r="J165" s="32">
        <v>2.1283583453980501E-2</v>
      </c>
      <c r="K165" s="32">
        <v>6.3349200314694401E-4</v>
      </c>
      <c r="L165" s="32">
        <v>5.2998418073855798E-3</v>
      </c>
      <c r="M165" s="32">
        <v>8.4916673366175802E-4</v>
      </c>
      <c r="N165" s="32"/>
      <c r="O165" s="30">
        <v>172.30500000000001</v>
      </c>
      <c r="P165" s="29">
        <v>109.24250000000001</v>
      </c>
      <c r="Q165" s="30">
        <v>137.58185215255801</v>
      </c>
      <c r="R165" s="29">
        <v>5.7796873638101296</v>
      </c>
      <c r="S165" s="30">
        <v>135.76310270071099</v>
      </c>
      <c r="T165" s="29">
        <v>3.9993183143512501</v>
      </c>
      <c r="U165" s="30">
        <v>106.838748269048</v>
      </c>
      <c r="V165" s="29">
        <v>17.073067412455899</v>
      </c>
      <c r="W165" s="33" t="s">
        <v>11</v>
      </c>
    </row>
    <row r="166" spans="1:23">
      <c r="A166" s="25">
        <v>8</v>
      </c>
      <c r="B166" s="28">
        <v>7.4898541134713001</v>
      </c>
      <c r="C166" s="29">
        <v>36.305749386421702</v>
      </c>
      <c r="D166" s="29">
        <v>45.612869031977297</v>
      </c>
      <c r="E166" s="31">
        <f t="shared" si="6"/>
        <v>0.79595408394436318</v>
      </c>
      <c r="F166" s="32">
        <v>6.4314156538044703E-2</v>
      </c>
      <c r="G166" s="32">
        <v>3.9291868216299996E-3</v>
      </c>
      <c r="H166" s="32">
        <v>0.97129133188335204</v>
      </c>
      <c r="I166" s="32">
        <v>5.2627855341082198E-2</v>
      </c>
      <c r="J166" s="32">
        <v>0.11269109818562301</v>
      </c>
      <c r="K166" s="32">
        <v>4.0046849242393002E-3</v>
      </c>
      <c r="L166" s="32">
        <v>3.1094402538658399E-2</v>
      </c>
      <c r="M166" s="32">
        <v>3.8132180253495599E-3</v>
      </c>
      <c r="N166" s="32"/>
      <c r="O166" s="30">
        <v>753.71</v>
      </c>
      <c r="P166" s="30">
        <v>129.62</v>
      </c>
      <c r="Q166" s="30">
        <v>689.12913278427504</v>
      </c>
      <c r="R166" s="29">
        <v>27.111881147786502</v>
      </c>
      <c r="S166" s="30">
        <v>688.35773703047198</v>
      </c>
      <c r="T166" s="29">
        <v>23.204257432193799</v>
      </c>
      <c r="U166" s="30">
        <v>618.91389380708904</v>
      </c>
      <c r="V166" s="29">
        <v>74.749347363987894</v>
      </c>
      <c r="W166" s="33" t="s">
        <v>12</v>
      </c>
    </row>
    <row r="167" spans="1:23">
      <c r="A167" s="25">
        <v>9</v>
      </c>
      <c r="B167" s="28">
        <v>15.991933939426501</v>
      </c>
      <c r="C167" s="30">
        <v>513.477104973937</v>
      </c>
      <c r="D167" s="30">
        <v>490.16461111584198</v>
      </c>
      <c r="E167" s="31">
        <f t="shared" si="6"/>
        <v>1.0475605405396873</v>
      </c>
      <c r="F167" s="32">
        <v>4.7154389704950402E-2</v>
      </c>
      <c r="G167" s="32">
        <v>2.86744093969856E-3</v>
      </c>
      <c r="H167" s="32">
        <v>0.13657558665991601</v>
      </c>
      <c r="I167" s="32">
        <v>8.1844582295845601E-3</v>
      </c>
      <c r="J167" s="32">
        <v>2.1115421861613502E-2</v>
      </c>
      <c r="K167" s="32">
        <v>6.5623452106813298E-4</v>
      </c>
      <c r="L167" s="32">
        <v>5.5638214392008901E-3</v>
      </c>
      <c r="M167" s="32">
        <v>5.0638350650756203E-4</v>
      </c>
      <c r="N167" s="32"/>
      <c r="O167" s="29">
        <v>57.5</v>
      </c>
      <c r="P167" s="30">
        <v>137.02500000000001</v>
      </c>
      <c r="Q167" s="30">
        <v>129.98920686258401</v>
      </c>
      <c r="R167" s="29">
        <v>7.3122874783823404</v>
      </c>
      <c r="S167" s="30">
        <v>134.701567443838</v>
      </c>
      <c r="T167" s="29">
        <v>4.1435193553963403</v>
      </c>
      <c r="U167" s="30">
        <v>112.145539314996</v>
      </c>
      <c r="V167" s="29">
        <v>10.178507691290701</v>
      </c>
      <c r="W167" s="33" t="s">
        <v>13</v>
      </c>
    </row>
    <row r="168" spans="1:23">
      <c r="A168" s="25">
        <v>10</v>
      </c>
      <c r="B168" s="29">
        <v>49.573013323715102</v>
      </c>
      <c r="C168" s="30">
        <v>223.979578155116</v>
      </c>
      <c r="D168" s="30">
        <v>273.75391318621502</v>
      </c>
      <c r="E168" s="31">
        <f t="shared" si="6"/>
        <v>0.81817854418307023</v>
      </c>
      <c r="F168" s="32">
        <v>6.0666844412901197E-2</v>
      </c>
      <c r="G168" s="32">
        <v>2.6544058721890001E-3</v>
      </c>
      <c r="H168" s="32">
        <v>1.07864064113806</v>
      </c>
      <c r="I168" s="32">
        <v>4.34311484423507E-2</v>
      </c>
      <c r="J168" s="32">
        <v>0.124153838089128</v>
      </c>
      <c r="K168" s="32">
        <v>3.8957871411987401E-3</v>
      </c>
      <c r="L168" s="32">
        <v>3.5038837419467402E-2</v>
      </c>
      <c r="M168" s="32">
        <v>2.2035133031248501E-3</v>
      </c>
      <c r="N168" s="32"/>
      <c r="O168" s="30">
        <v>627.79499999999996</v>
      </c>
      <c r="P168" s="29">
        <v>94.43</v>
      </c>
      <c r="Q168" s="30">
        <v>742.970139767315</v>
      </c>
      <c r="R168" s="29">
        <v>21.2214433466808</v>
      </c>
      <c r="S168" s="30">
        <v>754.42777588045203</v>
      </c>
      <c r="T168" s="29">
        <v>22.343946170739599</v>
      </c>
      <c r="U168" s="30">
        <v>696.08792501469395</v>
      </c>
      <c r="V168" s="29">
        <v>43.030186453901898</v>
      </c>
      <c r="W168" s="33" t="s">
        <v>11</v>
      </c>
    </row>
    <row r="169" spans="1:23">
      <c r="A169" s="25">
        <v>11</v>
      </c>
      <c r="B169" s="28">
        <v>16.285000546611698</v>
      </c>
      <c r="C169" s="29">
        <v>25.140590855987199</v>
      </c>
      <c r="D169" s="30">
        <v>567.33536809497696</v>
      </c>
      <c r="E169" s="31">
        <f t="shared" si="6"/>
        <v>4.4313455972973009E-2</v>
      </c>
      <c r="F169" s="32">
        <v>5.0203951192013901E-2</v>
      </c>
      <c r="G169" s="32">
        <v>2.3884824750306302E-3</v>
      </c>
      <c r="H169" s="32">
        <v>0.23390126900368699</v>
      </c>
      <c r="I169" s="32">
        <v>1.5609493291171599E-2</v>
      </c>
      <c r="J169" s="32">
        <v>3.3218288065083097E-2</v>
      </c>
      <c r="K169" s="32">
        <v>1.7663539701451699E-3</v>
      </c>
      <c r="L169" s="32">
        <v>3.2944734648766599E-2</v>
      </c>
      <c r="M169" s="32">
        <v>1.5018431365739699E-3</v>
      </c>
      <c r="N169" s="32"/>
      <c r="O169" s="30">
        <v>211.185</v>
      </c>
      <c r="P169" s="29">
        <v>111.095</v>
      </c>
      <c r="Q169" s="30">
        <v>213.41413755516101</v>
      </c>
      <c r="R169" s="29">
        <v>12.8459438756924</v>
      </c>
      <c r="S169" s="30">
        <v>210.659033001268</v>
      </c>
      <c r="T169" s="29">
        <v>11.021152068265801</v>
      </c>
      <c r="U169" s="30">
        <v>655.15288227078804</v>
      </c>
      <c r="V169" s="29">
        <v>29.3874352387258</v>
      </c>
      <c r="W169" s="33" t="s">
        <v>11</v>
      </c>
    </row>
    <row r="170" spans="1:23">
      <c r="A170" s="25">
        <v>12</v>
      </c>
      <c r="B170" s="29">
        <v>30.141233607014598</v>
      </c>
      <c r="C170" s="30">
        <v>165.34194693855599</v>
      </c>
      <c r="D170" s="30">
        <v>266.75008711496002</v>
      </c>
      <c r="E170" s="31">
        <f t="shared" si="6"/>
        <v>0.61983839903039795</v>
      </c>
      <c r="F170" s="32">
        <v>6.1035303745257598E-2</v>
      </c>
      <c r="G170" s="32">
        <v>2.7824413989548501E-3</v>
      </c>
      <c r="H170" s="32">
        <v>0.79286937138829106</v>
      </c>
      <c r="I170" s="32">
        <v>4.0271707908890203E-2</v>
      </c>
      <c r="J170" s="32">
        <v>9.4349503246072497E-2</v>
      </c>
      <c r="K170" s="32">
        <v>3.3026668400494299E-3</v>
      </c>
      <c r="L170" s="32">
        <v>3.1486176668248197E-2</v>
      </c>
      <c r="M170" s="32">
        <v>1.20583163758613E-3</v>
      </c>
      <c r="N170" s="32"/>
      <c r="O170" s="30">
        <v>638.90499999999997</v>
      </c>
      <c r="P170" s="29">
        <v>102.7625</v>
      </c>
      <c r="Q170" s="30">
        <v>592.79823038420398</v>
      </c>
      <c r="R170" s="29">
        <v>22.8112524421899</v>
      </c>
      <c r="S170" s="30">
        <v>581.20951350101905</v>
      </c>
      <c r="T170" s="29">
        <v>19.457338422570299</v>
      </c>
      <c r="U170" s="30">
        <v>626.592263673292</v>
      </c>
      <c r="V170" s="29">
        <v>23.6285711044309</v>
      </c>
      <c r="W170" s="33" t="s">
        <v>11</v>
      </c>
    </row>
    <row r="171" spans="1:23">
      <c r="A171" s="25">
        <v>13</v>
      </c>
      <c r="B171" s="29">
        <v>73.770257330334502</v>
      </c>
      <c r="C171" s="29">
        <v>49.8029421941919</v>
      </c>
      <c r="D171" s="30">
        <v>169.88584214559901</v>
      </c>
      <c r="E171" s="31">
        <f t="shared" si="6"/>
        <v>0.2931553422298061</v>
      </c>
      <c r="F171" s="32">
        <v>0.13120311436083201</v>
      </c>
      <c r="G171" s="32">
        <v>4.5522234477653302E-3</v>
      </c>
      <c r="H171" s="32">
        <v>6.3736879927068202</v>
      </c>
      <c r="I171" s="32">
        <v>0.249127030961039</v>
      </c>
      <c r="J171" s="32">
        <v>0.350394409335404</v>
      </c>
      <c r="K171" s="32">
        <v>1.19211827900828E-2</v>
      </c>
      <c r="L171" s="32">
        <v>0.107649396937152</v>
      </c>
      <c r="M171" s="32">
        <v>4.2786817451960996E-3</v>
      </c>
      <c r="N171" s="32"/>
      <c r="O171" s="30">
        <v>2113.8850000000002</v>
      </c>
      <c r="P171" s="29">
        <v>60.035000000000103</v>
      </c>
      <c r="Q171" s="30">
        <v>2028.6520659043899</v>
      </c>
      <c r="R171" s="29">
        <v>34.333402276308199</v>
      </c>
      <c r="S171" s="30">
        <v>1936.48157836983</v>
      </c>
      <c r="T171" s="29">
        <v>56.9180781565546</v>
      </c>
      <c r="U171" s="30">
        <v>2066.50044454504</v>
      </c>
      <c r="V171" s="29">
        <v>78.076774939947796</v>
      </c>
      <c r="W171" s="33" t="s">
        <v>14</v>
      </c>
    </row>
    <row r="172" spans="1:23">
      <c r="A172" s="25">
        <v>14</v>
      </c>
      <c r="B172" s="28">
        <v>19.760047323324901</v>
      </c>
      <c r="C172" s="29">
        <v>47.551847494069598</v>
      </c>
      <c r="D172" s="30">
        <v>602.83082217649996</v>
      </c>
      <c r="E172" s="31">
        <f t="shared" si="6"/>
        <v>7.8880916079216531E-2</v>
      </c>
      <c r="F172" s="32">
        <v>4.96970428180558E-2</v>
      </c>
      <c r="G172" s="32">
        <v>2.5431339036640099E-3</v>
      </c>
      <c r="H172" s="32">
        <v>0.233125505146281</v>
      </c>
      <c r="I172" s="32">
        <v>1.6300710989402199E-2</v>
      </c>
      <c r="J172" s="32">
        <v>3.3873131245798799E-2</v>
      </c>
      <c r="K172" s="32">
        <v>1.6222089853383699E-3</v>
      </c>
      <c r="L172" s="32">
        <v>2.8516849823674899E-2</v>
      </c>
      <c r="M172" s="32">
        <v>1.42713451854463E-3</v>
      </c>
      <c r="N172" s="32"/>
      <c r="O172" s="30">
        <v>188.97</v>
      </c>
      <c r="P172" s="30">
        <v>118.5025</v>
      </c>
      <c r="Q172" s="30">
        <v>212.77555713247801</v>
      </c>
      <c r="R172" s="29">
        <v>13.423148925847199</v>
      </c>
      <c r="S172" s="30">
        <v>214.74341017879101</v>
      </c>
      <c r="T172" s="29">
        <v>10.115475398291</v>
      </c>
      <c r="U172" s="30">
        <v>568.32365613735897</v>
      </c>
      <c r="V172" s="29">
        <v>28.0457912271414</v>
      </c>
      <c r="W172" s="33" t="s">
        <v>12</v>
      </c>
    </row>
    <row r="173" spans="1:23">
      <c r="A173" s="25">
        <v>15</v>
      </c>
      <c r="B173" s="28">
        <v>7.1442311868320196</v>
      </c>
      <c r="C173" s="30">
        <v>153.187233421722</v>
      </c>
      <c r="D173" s="30">
        <v>257.37968974989502</v>
      </c>
      <c r="E173" s="31">
        <f t="shared" si="6"/>
        <v>0.59517995988952921</v>
      </c>
      <c r="F173" s="32">
        <v>4.9889564911775E-2</v>
      </c>
      <c r="G173" s="32">
        <v>3.9736952308993198E-3</v>
      </c>
      <c r="H173" s="32">
        <v>0.15865688317564799</v>
      </c>
      <c r="I173" s="32">
        <v>1.50924767210826E-2</v>
      </c>
      <c r="J173" s="32">
        <v>2.2867399463540401E-2</v>
      </c>
      <c r="K173" s="32">
        <v>1.0128117210205601E-3</v>
      </c>
      <c r="L173" s="32">
        <v>8.7223115351160608E-3</v>
      </c>
      <c r="M173" s="32">
        <v>7.5046631252028003E-4</v>
      </c>
      <c r="N173" s="32"/>
      <c r="O173" s="30">
        <v>190.82</v>
      </c>
      <c r="P173" s="26">
        <v>174.05</v>
      </c>
      <c r="Q173" s="30">
        <v>149.526806061782</v>
      </c>
      <c r="R173" s="29">
        <v>13.226605866276699</v>
      </c>
      <c r="S173" s="30">
        <v>145.752517488839</v>
      </c>
      <c r="T173" s="29">
        <v>6.3835255372766202</v>
      </c>
      <c r="U173" s="30">
        <v>175.532934471635</v>
      </c>
      <c r="V173" s="29">
        <v>15.0374353182654</v>
      </c>
      <c r="W173" s="33" t="s">
        <v>15</v>
      </c>
    </row>
    <row r="174" spans="1:23">
      <c r="A174" s="25">
        <v>16</v>
      </c>
      <c r="B174" s="29">
        <v>103.767725082301</v>
      </c>
      <c r="C174" s="30">
        <v>626.65204890645396</v>
      </c>
      <c r="D174" s="30">
        <v>490.31424203658003</v>
      </c>
      <c r="E174" s="31">
        <f t="shared" si="6"/>
        <v>1.278062098101777</v>
      </c>
      <c r="F174" s="32">
        <v>6.1629965430759603E-2</v>
      </c>
      <c r="G174" s="32">
        <v>2.3037592292033601E-3</v>
      </c>
      <c r="H174" s="32">
        <v>1.0560825101231299</v>
      </c>
      <c r="I174" s="32">
        <v>4.3882720146628099E-2</v>
      </c>
      <c r="J174" s="32">
        <v>0.12381362457381299</v>
      </c>
      <c r="K174" s="32">
        <v>4.5331288691827804E-3</v>
      </c>
      <c r="L174" s="32">
        <v>3.55426161268955E-2</v>
      </c>
      <c r="M174" s="32">
        <v>1.27973083826436E-3</v>
      </c>
      <c r="N174" s="32"/>
      <c r="O174" s="30">
        <v>661.125</v>
      </c>
      <c r="P174" s="29">
        <v>74.989999999999995</v>
      </c>
      <c r="Q174" s="30">
        <v>731.89062107988195</v>
      </c>
      <c r="R174" s="29">
        <v>21.6769116015859</v>
      </c>
      <c r="S174" s="30">
        <v>752.47654012348903</v>
      </c>
      <c r="T174" s="29">
        <v>26.006086151588701</v>
      </c>
      <c r="U174" s="30">
        <v>705.92331736804204</v>
      </c>
      <c r="V174" s="29">
        <v>24.978413817423199</v>
      </c>
      <c r="W174" s="33" t="s">
        <v>15</v>
      </c>
    </row>
    <row r="175" spans="1:23">
      <c r="A175" s="25">
        <v>17</v>
      </c>
      <c r="B175" s="29">
        <v>43.545209622653097</v>
      </c>
      <c r="C175" s="30">
        <v>239.968048958715</v>
      </c>
      <c r="D175" s="30">
        <v>376.85964053915399</v>
      </c>
      <c r="E175" s="31">
        <f t="shared" si="6"/>
        <v>0.63675709241617084</v>
      </c>
      <c r="F175" s="32">
        <v>6.04495443583207E-2</v>
      </c>
      <c r="G175" s="32">
        <v>2.47818056572374E-3</v>
      </c>
      <c r="H175" s="32">
        <v>0.67788983050943397</v>
      </c>
      <c r="I175" s="32">
        <v>3.0961034241759899E-2</v>
      </c>
      <c r="J175" s="32">
        <v>8.11496052101639E-2</v>
      </c>
      <c r="K175" s="32">
        <v>3.1173701741926E-3</v>
      </c>
      <c r="L175" s="32">
        <v>3.0165663624592901E-2</v>
      </c>
      <c r="M175" s="32">
        <v>1.1128556810989401E-3</v>
      </c>
      <c r="N175" s="32"/>
      <c r="O175" s="30">
        <v>620.39</v>
      </c>
      <c r="P175" s="29">
        <v>88.875</v>
      </c>
      <c r="Q175" s="30">
        <v>525.49824912514498</v>
      </c>
      <c r="R175" s="29">
        <v>18.739625191133701</v>
      </c>
      <c r="S175" s="30">
        <v>502.98097843919902</v>
      </c>
      <c r="T175" s="29">
        <v>18.589476031913499</v>
      </c>
      <c r="U175" s="30">
        <v>600.69990457610595</v>
      </c>
      <c r="V175" s="29">
        <v>21.834636888831302</v>
      </c>
      <c r="W175" s="33" t="s">
        <v>14</v>
      </c>
    </row>
    <row r="176" spans="1:23">
      <c r="A176" s="25">
        <v>19</v>
      </c>
      <c r="B176" s="29">
        <v>88.030985858728798</v>
      </c>
      <c r="C176" s="30">
        <v>98.240291462172706</v>
      </c>
      <c r="D176" s="30">
        <v>434.39632155236399</v>
      </c>
      <c r="E176" s="31">
        <f t="shared" si="6"/>
        <v>0.22615359888661121</v>
      </c>
      <c r="F176" s="32">
        <v>7.2924045456535302E-2</v>
      </c>
      <c r="G176" s="32">
        <v>2.8464179999972898E-3</v>
      </c>
      <c r="H176" s="32">
        <v>1.8781808499149999</v>
      </c>
      <c r="I176" s="32">
        <v>9.2433725224020893E-2</v>
      </c>
      <c r="J176" s="32">
        <v>0.18221466607592299</v>
      </c>
      <c r="K176" s="32">
        <v>7.04523796811647E-3</v>
      </c>
      <c r="L176" s="32">
        <v>5.5054440134452202E-2</v>
      </c>
      <c r="M176" s="32">
        <v>2.4526296181857001E-3</v>
      </c>
      <c r="N176" s="32"/>
      <c r="O176" s="30">
        <v>1012.96</v>
      </c>
      <c r="P176" s="29">
        <v>84.26</v>
      </c>
      <c r="Q176" s="30">
        <v>1073.42076990232</v>
      </c>
      <c r="R176" s="29">
        <v>32.617529214654603</v>
      </c>
      <c r="S176" s="30">
        <v>1079.0621439466299</v>
      </c>
      <c r="T176" s="29">
        <v>38.420895350313899</v>
      </c>
      <c r="U176" s="30">
        <v>1083.22117473206</v>
      </c>
      <c r="V176" s="29">
        <v>46.986305287332101</v>
      </c>
      <c r="W176" s="33" t="s">
        <v>12</v>
      </c>
    </row>
    <row r="177" spans="1:23">
      <c r="A177" s="25">
        <v>20</v>
      </c>
      <c r="B177" s="28">
        <v>25.915708334505801</v>
      </c>
      <c r="C177" s="30">
        <v>102.69590694376799</v>
      </c>
      <c r="D177" s="30">
        <v>156.442799605875</v>
      </c>
      <c r="E177" s="31">
        <f t="shared" si="6"/>
        <v>0.65644380695365279</v>
      </c>
      <c r="F177" s="32">
        <v>6.3457242248317197E-2</v>
      </c>
      <c r="G177" s="32">
        <v>2.8042225602990301E-3</v>
      </c>
      <c r="H177" s="32">
        <v>1.07301145174752</v>
      </c>
      <c r="I177" s="32">
        <v>4.9632665210739703E-2</v>
      </c>
      <c r="J177" s="32">
        <v>0.12209026033915001</v>
      </c>
      <c r="K177" s="32">
        <v>4.4184971700245296E-3</v>
      </c>
      <c r="L177" s="32">
        <v>3.8412511438049898E-2</v>
      </c>
      <c r="M177" s="32">
        <v>1.5807965741305499E-3</v>
      </c>
      <c r="N177" s="32"/>
      <c r="O177" s="30">
        <v>724.08</v>
      </c>
      <c r="P177" s="29">
        <v>93.352500000000006</v>
      </c>
      <c r="Q177" s="30">
        <v>740.216639769935</v>
      </c>
      <c r="R177" s="29">
        <v>24.315817514168</v>
      </c>
      <c r="S177" s="30">
        <v>742.58339919404</v>
      </c>
      <c r="T177" s="29">
        <v>25.3874554936849</v>
      </c>
      <c r="U177" s="30">
        <v>761.86186277026798</v>
      </c>
      <c r="V177" s="29">
        <v>30.769488094033498</v>
      </c>
      <c r="W177" s="33" t="s">
        <v>12</v>
      </c>
    </row>
    <row r="178" spans="1:23">
      <c r="A178" s="25">
        <v>21</v>
      </c>
      <c r="B178" s="29">
        <v>64.287013188625494</v>
      </c>
      <c r="C178" s="30">
        <v>286.32682691300698</v>
      </c>
      <c r="D178" s="30">
        <v>330.73054152911402</v>
      </c>
      <c r="E178" s="31">
        <f t="shared" si="6"/>
        <v>0.86574050763256105</v>
      </c>
      <c r="F178" s="32">
        <v>6.3933486090572797E-2</v>
      </c>
      <c r="G178" s="32">
        <v>2.4096646978897401E-3</v>
      </c>
      <c r="H178" s="32">
        <v>1.18245692545959</v>
      </c>
      <c r="I178" s="32">
        <v>4.8018910946228399E-2</v>
      </c>
      <c r="J178" s="32">
        <v>0.134142430099984</v>
      </c>
      <c r="K178" s="32">
        <v>5.1524656449363701E-3</v>
      </c>
      <c r="L178" s="32">
        <v>3.9543896303656602E-2</v>
      </c>
      <c r="M178" s="32">
        <v>1.3649836174480501E-3</v>
      </c>
      <c r="N178" s="32"/>
      <c r="O178" s="30">
        <v>738.89499999999998</v>
      </c>
      <c r="P178" s="29">
        <v>79.622499999999903</v>
      </c>
      <c r="Q178" s="30">
        <v>792.45699569149804</v>
      </c>
      <c r="R178" s="29">
        <v>22.3471856151865</v>
      </c>
      <c r="S178" s="30">
        <v>811.45397037234204</v>
      </c>
      <c r="T178" s="29">
        <v>29.289659152494199</v>
      </c>
      <c r="U178" s="30">
        <v>783.87176777539503</v>
      </c>
      <c r="V178" s="29">
        <v>26.539870739211299</v>
      </c>
      <c r="W178" s="33" t="s">
        <v>15</v>
      </c>
    </row>
    <row r="179" spans="1:23">
      <c r="A179" s="25">
        <v>22</v>
      </c>
      <c r="B179" s="29">
        <v>50.603504890137003</v>
      </c>
      <c r="C179" s="30">
        <v>279.52338555264998</v>
      </c>
      <c r="D179" s="30">
        <v>216.99923655923601</v>
      </c>
      <c r="E179" s="31">
        <f t="shared" si="6"/>
        <v>1.2881307325537352</v>
      </c>
      <c r="F179" s="32">
        <v>6.2497105420062898E-2</v>
      </c>
      <c r="G179" s="32">
        <v>2.3325807476305498E-3</v>
      </c>
      <c r="H179" s="32">
        <v>1.20622191677852</v>
      </c>
      <c r="I179" s="32">
        <v>4.6914203767555097E-2</v>
      </c>
      <c r="J179" s="32">
        <v>0.139294141748004</v>
      </c>
      <c r="K179" s="32">
        <v>4.6352317292507597E-3</v>
      </c>
      <c r="L179" s="32">
        <v>4.0665148803646099E-2</v>
      </c>
      <c r="M179" s="32">
        <v>1.3247413319456699E-3</v>
      </c>
      <c r="N179" s="32"/>
      <c r="O179" s="30">
        <v>700.01</v>
      </c>
      <c r="P179" s="29">
        <v>79.62</v>
      </c>
      <c r="Q179" s="30">
        <v>803.45383833024596</v>
      </c>
      <c r="R179" s="29">
        <v>21.5985231582351</v>
      </c>
      <c r="S179" s="30">
        <v>840.66976137837003</v>
      </c>
      <c r="T179" s="29">
        <v>26.231241020202098</v>
      </c>
      <c r="U179" s="30">
        <v>805.66093734937601</v>
      </c>
      <c r="V179" s="29">
        <v>25.729673373397802</v>
      </c>
      <c r="W179" s="33" t="s">
        <v>14</v>
      </c>
    </row>
    <row r="180" spans="1:23">
      <c r="A180" s="25">
        <v>23</v>
      </c>
      <c r="B180" s="29">
        <v>125.227861989487</v>
      </c>
      <c r="C180" s="30">
        <v>104.40042133118099</v>
      </c>
      <c r="D180" s="30">
        <v>207.87881203353399</v>
      </c>
      <c r="E180" s="31">
        <f t="shared" si="6"/>
        <v>0.50221771189619668</v>
      </c>
      <c r="F180" s="32">
        <v>0.156670879331646</v>
      </c>
      <c r="G180" s="32">
        <v>5.2045731790686502E-3</v>
      </c>
      <c r="H180" s="32">
        <v>9.7116287009849298</v>
      </c>
      <c r="I180" s="32">
        <v>0.38017167604083302</v>
      </c>
      <c r="J180" s="32">
        <v>0.44774652034801399</v>
      </c>
      <c r="K180" s="32">
        <v>1.7077918505296601E-2</v>
      </c>
      <c r="L180" s="32">
        <v>0.124208330104551</v>
      </c>
      <c r="M180" s="32">
        <v>4.1729538844045497E-3</v>
      </c>
      <c r="N180" s="32"/>
      <c r="O180" s="30">
        <v>2420.06</v>
      </c>
      <c r="P180" s="29">
        <v>56.475000000000101</v>
      </c>
      <c r="Q180" s="30">
        <v>2407.80824066491</v>
      </c>
      <c r="R180" s="29">
        <v>36.074633941482503</v>
      </c>
      <c r="S180" s="30">
        <v>2385.2262603147801</v>
      </c>
      <c r="T180" s="29">
        <v>76.054147455552993</v>
      </c>
      <c r="U180" s="30">
        <v>2366.4291331977702</v>
      </c>
      <c r="V180" s="29">
        <v>75.025860196941395</v>
      </c>
      <c r="W180" s="33" t="s">
        <v>12</v>
      </c>
    </row>
    <row r="181" spans="1:23">
      <c r="A181" s="25">
        <v>24</v>
      </c>
      <c r="B181" s="28">
        <v>33.606804049875898</v>
      </c>
      <c r="C181" s="29">
        <v>16.1022620331733</v>
      </c>
      <c r="D181" s="30">
        <v>1671.52310672098</v>
      </c>
      <c r="E181" s="31">
        <f t="shared" si="6"/>
        <v>9.6332871310173158E-3</v>
      </c>
      <c r="F181" s="32">
        <v>4.8137085140584297E-2</v>
      </c>
      <c r="G181" s="32">
        <v>1.88323567553316E-3</v>
      </c>
      <c r="H181" s="32">
        <v>0.14508636026348401</v>
      </c>
      <c r="I181" s="32">
        <v>6.0147683967068499E-3</v>
      </c>
      <c r="J181" s="32">
        <v>2.1717063897248399E-2</v>
      </c>
      <c r="K181" s="32">
        <v>7.3215405624741997E-4</v>
      </c>
      <c r="L181" s="32">
        <v>1.0067986059720001E-2</v>
      </c>
      <c r="M181" s="32">
        <v>1.2187019808236801E-3</v>
      </c>
      <c r="N181" s="32"/>
      <c r="O181" s="30">
        <v>105.645</v>
      </c>
      <c r="P181" s="29">
        <v>92.582499999999996</v>
      </c>
      <c r="Q181" s="30">
        <v>137.56415491991001</v>
      </c>
      <c r="R181" s="29">
        <v>5.3342991288975501</v>
      </c>
      <c r="S181" s="30">
        <v>138.49868139248099</v>
      </c>
      <c r="T181" s="29">
        <v>4.6200528391906701</v>
      </c>
      <c r="U181" s="30">
        <v>202.47885837635599</v>
      </c>
      <c r="V181" s="29">
        <v>24.387153266599402</v>
      </c>
      <c r="W181" s="33" t="s">
        <v>12</v>
      </c>
    </row>
    <row r="182" spans="1:23">
      <c r="A182" s="25">
        <v>25</v>
      </c>
      <c r="B182" s="29">
        <v>29.917469934412502</v>
      </c>
      <c r="C182" s="30">
        <v>91.662009390378998</v>
      </c>
      <c r="D182" s="30">
        <v>164.621208857103</v>
      </c>
      <c r="E182" s="31">
        <f t="shared" si="6"/>
        <v>0.55680559040205357</v>
      </c>
      <c r="F182" s="32">
        <v>6.5957685527957804E-2</v>
      </c>
      <c r="G182" s="32">
        <v>3.1047321573456298E-3</v>
      </c>
      <c r="H182" s="32">
        <v>1.2894198243149499</v>
      </c>
      <c r="I182" s="32">
        <v>7.3396077178339098E-2</v>
      </c>
      <c r="J182" s="32">
        <v>0.139415327197911</v>
      </c>
      <c r="K182" s="32">
        <v>5.2659607514545896E-3</v>
      </c>
      <c r="L182" s="32">
        <v>4.6347417943144502E-2</v>
      </c>
      <c r="M182" s="32">
        <v>2.0306258497441599E-3</v>
      </c>
      <c r="N182" s="32"/>
      <c r="O182" s="30">
        <v>805.55499999999995</v>
      </c>
      <c r="P182" s="29">
        <v>99.995000000000005</v>
      </c>
      <c r="Q182" s="30">
        <v>841.04019255685705</v>
      </c>
      <c r="R182" s="29">
        <v>32.556996824973503</v>
      </c>
      <c r="S182" s="30">
        <v>841.35542281466303</v>
      </c>
      <c r="T182" s="29">
        <v>29.796431723524901</v>
      </c>
      <c r="U182" s="30">
        <v>915.72410351903602</v>
      </c>
      <c r="V182" s="29">
        <v>39.225474027508298</v>
      </c>
      <c r="W182" s="33" t="s">
        <v>12</v>
      </c>
    </row>
    <row r="183" spans="1:23">
      <c r="E183" s="31"/>
    </row>
    <row r="184" spans="1:23">
      <c r="A184" s="86" t="s">
        <v>25</v>
      </c>
      <c r="B184" s="86"/>
      <c r="E184" s="31"/>
    </row>
    <row r="185" spans="1:23">
      <c r="A185" s="25">
        <v>1</v>
      </c>
      <c r="B185" s="28">
        <v>5.5628412932400897</v>
      </c>
      <c r="C185" s="29">
        <v>52.653975006393303</v>
      </c>
      <c r="D185" s="30">
        <v>245.29934410246599</v>
      </c>
      <c r="E185" s="31">
        <f t="shared" ref="E185:E201" si="7">C185/D185</f>
        <v>0.21465191926644037</v>
      </c>
      <c r="F185" s="32">
        <v>5.1494445201255401E-2</v>
      </c>
      <c r="G185" s="32">
        <v>3.9639859972258103E-3</v>
      </c>
      <c r="H185" s="32">
        <v>0.14873703658197299</v>
      </c>
      <c r="I185" s="32">
        <v>1.03501515891625E-2</v>
      </c>
      <c r="J185" s="32">
        <v>2.1571952132111199E-2</v>
      </c>
      <c r="K185" s="32">
        <v>8.4360487914531305E-4</v>
      </c>
      <c r="L185" s="32">
        <v>7.2295683024927804E-3</v>
      </c>
      <c r="M185" s="32">
        <v>5.3157441232789203E-4</v>
      </c>
      <c r="N185" s="32"/>
      <c r="O185" s="30">
        <v>261.17500000000001</v>
      </c>
      <c r="P185" s="30">
        <v>177.755</v>
      </c>
      <c r="Q185" s="30">
        <v>140.79617182371001</v>
      </c>
      <c r="R185" s="29">
        <v>9.1491295718757506</v>
      </c>
      <c r="S185" s="30">
        <v>137.58304925722601</v>
      </c>
      <c r="T185" s="29">
        <v>5.32390894667871</v>
      </c>
      <c r="U185" s="30">
        <v>145.60000504643301</v>
      </c>
      <c r="V185" s="29">
        <v>10.6671842951431</v>
      </c>
      <c r="W185" s="33" t="s">
        <v>15</v>
      </c>
    </row>
    <row r="186" spans="1:23">
      <c r="A186" s="25">
        <v>2</v>
      </c>
      <c r="B186" s="28">
        <v>4.1805097793979602</v>
      </c>
      <c r="C186" s="28">
        <v>7.8434084640272301</v>
      </c>
      <c r="D186" s="30">
        <v>207.25933423876899</v>
      </c>
      <c r="E186" s="31">
        <f t="shared" si="7"/>
        <v>3.7843451021565992E-2</v>
      </c>
      <c r="F186" s="32">
        <v>4.9860964781726497E-2</v>
      </c>
      <c r="G186" s="32">
        <v>3.4302005539824901E-3</v>
      </c>
      <c r="H186" s="32">
        <v>0.14490075681956299</v>
      </c>
      <c r="I186" s="32">
        <v>9.4103671099624309E-3</v>
      </c>
      <c r="J186" s="32">
        <v>2.16080516999471E-2</v>
      </c>
      <c r="K186" s="32">
        <v>7.3680848210974995E-4</v>
      </c>
      <c r="L186" s="32">
        <v>9.9863296743902697E-3</v>
      </c>
      <c r="M186" s="32">
        <v>9.6188022067504402E-4</v>
      </c>
      <c r="N186" s="32"/>
      <c r="O186" s="30">
        <v>187.12</v>
      </c>
      <c r="P186" s="30">
        <v>161.09</v>
      </c>
      <c r="Q186" s="30">
        <v>137.39956133718599</v>
      </c>
      <c r="R186" s="29">
        <v>8.34633567977321</v>
      </c>
      <c r="S186" s="30">
        <v>137.81084393577001</v>
      </c>
      <c r="T186" s="29">
        <v>4.6499056511321104</v>
      </c>
      <c r="U186" s="30">
        <v>200.84478596701899</v>
      </c>
      <c r="V186" s="29">
        <v>19.249510751540999</v>
      </c>
      <c r="W186" s="33" t="s">
        <v>12</v>
      </c>
    </row>
    <row r="187" spans="1:23">
      <c r="A187" s="25">
        <v>4</v>
      </c>
      <c r="B187" s="29">
        <v>68.944824677669402</v>
      </c>
      <c r="C187" s="30">
        <v>255.672340413976</v>
      </c>
      <c r="D187" s="30">
        <v>481.95702655977902</v>
      </c>
      <c r="E187" s="31">
        <f t="shared" si="7"/>
        <v>0.53048783672472088</v>
      </c>
      <c r="F187" s="32">
        <v>6.1940715787468098E-2</v>
      </c>
      <c r="G187" s="32">
        <v>1.9890641255901902E-3</v>
      </c>
      <c r="H187" s="32">
        <v>0.99680420361395194</v>
      </c>
      <c r="I187" s="32">
        <v>3.4066804709865901E-2</v>
      </c>
      <c r="J187" s="32">
        <v>0.115349563990087</v>
      </c>
      <c r="K187" s="32">
        <v>3.69978360685557E-3</v>
      </c>
      <c r="L187" s="32">
        <v>2.99754516943266E-2</v>
      </c>
      <c r="M187" s="32">
        <v>9.8178803935887893E-4</v>
      </c>
      <c r="N187" s="32"/>
      <c r="O187" s="30">
        <v>672.23500000000001</v>
      </c>
      <c r="P187" s="29">
        <v>63.8825</v>
      </c>
      <c r="Q187" s="30">
        <v>702.18612414683696</v>
      </c>
      <c r="R187" s="29">
        <v>17.329688020093499</v>
      </c>
      <c r="S187" s="30">
        <v>703.74128014830501</v>
      </c>
      <c r="T187" s="29">
        <v>21.387109703583199</v>
      </c>
      <c r="U187" s="30">
        <v>596.96753210808902</v>
      </c>
      <c r="V187" s="29">
        <v>19.266599080084799</v>
      </c>
      <c r="W187" s="33" t="s">
        <v>12</v>
      </c>
    </row>
    <row r="188" spans="1:23">
      <c r="A188" s="25">
        <v>6</v>
      </c>
      <c r="B188" s="28">
        <v>3.9144913148562601</v>
      </c>
      <c r="C188" s="28">
        <v>3.84088905112112</v>
      </c>
      <c r="D188" s="30">
        <v>185.02445776997999</v>
      </c>
      <c r="E188" s="31">
        <f t="shared" si="7"/>
        <v>2.0758818036348815E-2</v>
      </c>
      <c r="F188" s="32">
        <v>4.8471281076428098E-2</v>
      </c>
      <c r="G188" s="32">
        <v>3.83465128253698E-3</v>
      </c>
      <c r="H188" s="32">
        <v>0.14669275083047401</v>
      </c>
      <c r="I188" s="32">
        <v>1.0421344974129399E-2</v>
      </c>
      <c r="J188" s="32">
        <v>2.1328723438318601E-2</v>
      </c>
      <c r="K188" s="32">
        <v>7.9962512740214405E-4</v>
      </c>
      <c r="L188" s="32">
        <v>2.0195188038756699E-2</v>
      </c>
      <c r="M188" s="32">
        <v>2.7398324011052699E-3</v>
      </c>
      <c r="N188" s="32"/>
      <c r="O188" s="30">
        <v>124.16</v>
      </c>
      <c r="P188" s="30">
        <v>174.05</v>
      </c>
      <c r="Q188" s="30">
        <v>138.987592299075</v>
      </c>
      <c r="R188" s="29">
        <v>9.2284633704198509</v>
      </c>
      <c r="S188" s="30">
        <v>136.04802317659599</v>
      </c>
      <c r="T188" s="29">
        <v>5.0476019225711202</v>
      </c>
      <c r="U188" s="30">
        <v>404.12268441320998</v>
      </c>
      <c r="V188" s="29">
        <v>54.281885381498498</v>
      </c>
      <c r="W188" s="33" t="s">
        <v>15</v>
      </c>
    </row>
    <row r="189" spans="1:23">
      <c r="A189" s="25">
        <v>7</v>
      </c>
      <c r="B189" s="28">
        <v>6.8744724575338596</v>
      </c>
      <c r="C189" s="29">
        <v>73.148496740252696</v>
      </c>
      <c r="D189" s="30">
        <v>294.72253154881798</v>
      </c>
      <c r="E189" s="31">
        <f t="shared" si="7"/>
        <v>0.2481944504067764</v>
      </c>
      <c r="F189" s="32">
        <v>5.0228858650603801E-2</v>
      </c>
      <c r="G189" s="32">
        <v>3.8396896564752798E-3</v>
      </c>
      <c r="H189" s="32">
        <v>0.14529449244835899</v>
      </c>
      <c r="I189" s="32">
        <v>1.1022208932427301E-2</v>
      </c>
      <c r="J189" s="32">
        <v>2.1014131386531999E-2</v>
      </c>
      <c r="K189" s="32">
        <v>7.6539130709683996E-4</v>
      </c>
      <c r="L189" s="32">
        <v>8.1346629945165099E-3</v>
      </c>
      <c r="M189" s="32">
        <v>6.7051804001041603E-4</v>
      </c>
      <c r="N189" s="32"/>
      <c r="O189" s="30">
        <v>205.63</v>
      </c>
      <c r="P189" s="30">
        <v>177.755</v>
      </c>
      <c r="Q189" s="30">
        <v>137.74869531518101</v>
      </c>
      <c r="R189" s="29">
        <v>9.7724021042730502</v>
      </c>
      <c r="S189" s="30">
        <v>134.06207779483501</v>
      </c>
      <c r="T189" s="29">
        <v>4.83302124710832</v>
      </c>
      <c r="U189" s="30">
        <v>163.754521816124</v>
      </c>
      <c r="V189" s="29">
        <v>13.4433069978319</v>
      </c>
      <c r="W189" s="33" t="s">
        <v>15</v>
      </c>
    </row>
    <row r="190" spans="1:23">
      <c r="A190" s="25">
        <v>8</v>
      </c>
      <c r="B190" s="29">
        <v>175.87633712290199</v>
      </c>
      <c r="C190" s="30">
        <v>126.098818265239</v>
      </c>
      <c r="D190" s="30">
        <v>297.02699369490398</v>
      </c>
      <c r="E190" s="31">
        <f t="shared" si="7"/>
        <v>0.42453656045404214</v>
      </c>
      <c r="F190" s="32">
        <v>0.15059568648020699</v>
      </c>
      <c r="G190" s="32">
        <v>4.5236969320392503E-3</v>
      </c>
      <c r="H190" s="32">
        <v>9.2373958884427196</v>
      </c>
      <c r="I190" s="32">
        <v>0.28166127043494699</v>
      </c>
      <c r="J190" s="32">
        <v>0.43944756320996498</v>
      </c>
      <c r="K190" s="32">
        <v>1.2952829306005401E-2</v>
      </c>
      <c r="L190" s="32">
        <v>0.119549460015307</v>
      </c>
      <c r="M190" s="32">
        <v>3.55597118632068E-3</v>
      </c>
      <c r="N190" s="32"/>
      <c r="O190" s="30">
        <v>2353.71</v>
      </c>
      <c r="P190" s="29">
        <v>50.77</v>
      </c>
      <c r="Q190" s="30">
        <v>2361.8289886788798</v>
      </c>
      <c r="R190" s="29">
        <v>27.982341224345699</v>
      </c>
      <c r="S190" s="30">
        <v>2348.1669835345301</v>
      </c>
      <c r="T190" s="29">
        <v>58.021737945991198</v>
      </c>
      <c r="U190" s="30">
        <v>2282.4929061569301</v>
      </c>
      <c r="V190" s="29">
        <v>64.199130420089801</v>
      </c>
      <c r="W190" s="33" t="s">
        <v>12</v>
      </c>
    </row>
    <row r="191" spans="1:23">
      <c r="A191" s="25">
        <v>9</v>
      </c>
      <c r="B191" s="29">
        <v>158.82359302390401</v>
      </c>
      <c r="C191" s="30">
        <v>108.066216867452</v>
      </c>
      <c r="D191" s="30">
        <v>285.178499154495</v>
      </c>
      <c r="E191" s="31">
        <f t="shared" si="7"/>
        <v>0.3789423718402673</v>
      </c>
      <c r="F191" s="32">
        <v>0.15069785817970299</v>
      </c>
      <c r="G191" s="32">
        <v>4.4522488304298497E-3</v>
      </c>
      <c r="H191" s="32">
        <v>8.9208669200759605</v>
      </c>
      <c r="I191" s="32">
        <v>0.276519963258617</v>
      </c>
      <c r="J191" s="32">
        <v>0.425488346725863</v>
      </c>
      <c r="K191" s="32">
        <v>1.2455128989596999E-2</v>
      </c>
      <c r="L191" s="32">
        <v>0.11697288278222701</v>
      </c>
      <c r="M191" s="32">
        <v>3.4772662364214802E-3</v>
      </c>
      <c r="N191" s="32"/>
      <c r="O191" s="30">
        <v>2354.02</v>
      </c>
      <c r="P191" s="29">
        <v>50.307500000000097</v>
      </c>
      <c r="Q191" s="30">
        <v>2329.9388826878098</v>
      </c>
      <c r="R191" s="29">
        <v>28.345638470755802</v>
      </c>
      <c r="S191" s="30">
        <v>2285.3470070543999</v>
      </c>
      <c r="T191" s="29">
        <v>56.338720586179399</v>
      </c>
      <c r="U191" s="30">
        <v>2235.9220406988102</v>
      </c>
      <c r="V191" s="29">
        <v>62.923013132393699</v>
      </c>
      <c r="W191" s="33" t="s">
        <v>11</v>
      </c>
    </row>
    <row r="192" spans="1:23">
      <c r="A192" s="25">
        <v>10</v>
      </c>
      <c r="B192" s="28">
        <v>11.748908154397</v>
      </c>
      <c r="C192" s="30">
        <v>208.40330834058</v>
      </c>
      <c r="D192" s="30">
        <v>433.85504567617602</v>
      </c>
      <c r="E192" s="31">
        <f t="shared" si="7"/>
        <v>0.48035239054504308</v>
      </c>
      <c r="F192" s="32">
        <v>4.9295592582670397E-2</v>
      </c>
      <c r="G192" s="32">
        <v>2.27266321458254E-3</v>
      </c>
      <c r="H192" s="32">
        <v>0.14691629161508199</v>
      </c>
      <c r="I192" s="32">
        <v>6.9323267317851203E-3</v>
      </c>
      <c r="J192" s="32">
        <v>2.16235504824198E-2</v>
      </c>
      <c r="K192" s="32">
        <v>6.9568377564296002E-4</v>
      </c>
      <c r="L192" s="32">
        <v>7.1448070541759601E-3</v>
      </c>
      <c r="M192" s="32">
        <v>2.89563175928456E-4</v>
      </c>
      <c r="N192" s="32"/>
      <c r="O192" s="30">
        <v>161.19499999999999</v>
      </c>
      <c r="P192" s="29">
        <v>107.3925</v>
      </c>
      <c r="Q192" s="30">
        <v>139.18551576460001</v>
      </c>
      <c r="R192" s="29">
        <v>6.1380277657304898</v>
      </c>
      <c r="S192" s="30">
        <v>137.90864153349</v>
      </c>
      <c r="T192" s="29">
        <v>4.3903755491357801</v>
      </c>
      <c r="U192" s="30">
        <v>143.89901665791399</v>
      </c>
      <c r="V192" s="29">
        <v>5.8111971650703804</v>
      </c>
      <c r="W192" s="33" t="s">
        <v>12</v>
      </c>
    </row>
    <row r="193" spans="1:23">
      <c r="A193" s="25">
        <v>11</v>
      </c>
      <c r="B193" s="28">
        <v>8.9323137749512806</v>
      </c>
      <c r="C193" s="29">
        <v>36.4940456457716</v>
      </c>
      <c r="D193" s="30">
        <v>436.29828103443299</v>
      </c>
      <c r="E193" s="31">
        <f t="shared" si="7"/>
        <v>8.3644715627223531E-2</v>
      </c>
      <c r="F193" s="32">
        <v>4.8506260774764401E-2</v>
      </c>
      <c r="G193" s="32">
        <v>2.6587445138751501E-3</v>
      </c>
      <c r="H193" s="32">
        <v>0.139471684711233</v>
      </c>
      <c r="I193" s="32">
        <v>7.6433746471220804E-3</v>
      </c>
      <c r="J193" s="32">
        <v>2.0882913271496498E-2</v>
      </c>
      <c r="K193" s="32">
        <v>6.8319803465872705E-4</v>
      </c>
      <c r="L193" s="32">
        <v>8.1149363267683395E-3</v>
      </c>
      <c r="M193" s="32">
        <v>6.2538316895629695E-4</v>
      </c>
      <c r="N193" s="32"/>
      <c r="O193" s="30">
        <v>124.16</v>
      </c>
      <c r="P193" s="26">
        <v>131.46</v>
      </c>
      <c r="Q193" s="30">
        <v>132.573204572913</v>
      </c>
      <c r="R193" s="29">
        <v>6.8116066214751898</v>
      </c>
      <c r="S193" s="30">
        <v>133.233547951871</v>
      </c>
      <c r="T193" s="29">
        <v>4.3146866810251199</v>
      </c>
      <c r="U193" s="30">
        <v>163.35901531315099</v>
      </c>
      <c r="V193" s="29">
        <v>12.538637204781599</v>
      </c>
      <c r="W193" s="33" t="s">
        <v>12</v>
      </c>
    </row>
    <row r="194" spans="1:23">
      <c r="A194" s="25">
        <v>13</v>
      </c>
      <c r="B194" s="28">
        <v>8.2707014044455303</v>
      </c>
      <c r="C194" s="30">
        <v>211.02195580454801</v>
      </c>
      <c r="D194" s="30">
        <v>286.40214198516799</v>
      </c>
      <c r="E194" s="31">
        <f t="shared" si="7"/>
        <v>0.73680299435566476</v>
      </c>
      <c r="F194" s="32">
        <v>4.8800847470302201E-2</v>
      </c>
      <c r="G194" s="32">
        <v>3.78646023894508E-3</v>
      </c>
      <c r="H194" s="32">
        <v>0.14067915524519201</v>
      </c>
      <c r="I194" s="32">
        <v>1.0651141434874299E-2</v>
      </c>
      <c r="J194" s="32">
        <v>2.1011298750457E-2</v>
      </c>
      <c r="K194" s="32">
        <v>7.6937679904857004E-4</v>
      </c>
      <c r="L194" s="32">
        <v>6.2935945097945898E-3</v>
      </c>
      <c r="M194" s="32">
        <v>2.6977571692528702E-4</v>
      </c>
      <c r="N194" s="32"/>
      <c r="O194" s="30">
        <v>138.97499999999999</v>
      </c>
      <c r="P194" s="30">
        <v>170.345</v>
      </c>
      <c r="Q194" s="30">
        <v>133.64861170003101</v>
      </c>
      <c r="R194" s="29">
        <v>9.4816191660515905</v>
      </c>
      <c r="S194" s="30">
        <v>134.04419325226499</v>
      </c>
      <c r="T194" s="29">
        <v>4.8581951159917596</v>
      </c>
      <c r="U194" s="30">
        <v>126.808944894026</v>
      </c>
      <c r="V194" s="29">
        <v>5.4186655231897296</v>
      </c>
      <c r="W194" s="33" t="s">
        <v>12</v>
      </c>
    </row>
    <row r="195" spans="1:23">
      <c r="A195" s="25">
        <v>14</v>
      </c>
      <c r="B195" s="28">
        <v>6.1692325169692301</v>
      </c>
      <c r="C195" s="30">
        <v>114.537552655181</v>
      </c>
      <c r="D195" s="30">
        <v>228.85796486756701</v>
      </c>
      <c r="E195" s="31">
        <f t="shared" si="7"/>
        <v>0.50047440001251575</v>
      </c>
      <c r="F195" s="32">
        <v>4.8987702837054697E-2</v>
      </c>
      <c r="G195" s="32">
        <v>2.7927228538497401E-3</v>
      </c>
      <c r="H195" s="32">
        <v>0.14094466690877799</v>
      </c>
      <c r="I195" s="32">
        <v>7.9231022429716996E-3</v>
      </c>
      <c r="J195" s="32">
        <v>2.1169763376833801E-2</v>
      </c>
      <c r="K195" s="32">
        <v>8.5315321560652801E-4</v>
      </c>
      <c r="L195" s="32">
        <v>7.03851843957474E-3</v>
      </c>
      <c r="M195" s="32">
        <v>4.3275435547707799E-4</v>
      </c>
      <c r="N195" s="32"/>
      <c r="O195" s="30">
        <v>146.38</v>
      </c>
      <c r="P195" s="30">
        <v>133.315</v>
      </c>
      <c r="Q195" s="30">
        <v>133.88493115133201</v>
      </c>
      <c r="R195" s="29">
        <v>7.0517480288734902</v>
      </c>
      <c r="S195" s="30">
        <v>135.04462228946699</v>
      </c>
      <c r="T195" s="29">
        <v>5.3862573258603001</v>
      </c>
      <c r="U195" s="30">
        <v>141.76581484927101</v>
      </c>
      <c r="V195" s="29">
        <v>8.6857947467231007</v>
      </c>
      <c r="W195" s="33" t="s">
        <v>12</v>
      </c>
    </row>
    <row r="196" spans="1:23">
      <c r="A196" s="25">
        <v>15</v>
      </c>
      <c r="B196" s="29">
        <v>316.58771734133302</v>
      </c>
      <c r="C196" s="30">
        <v>234.69712078948001</v>
      </c>
      <c r="D196" s="30">
        <v>555.70487285109402</v>
      </c>
      <c r="E196" s="31">
        <f t="shared" si="7"/>
        <v>0.42234130427063782</v>
      </c>
      <c r="F196" s="32">
        <v>0.15746745977009399</v>
      </c>
      <c r="G196" s="32">
        <v>5.2166736953167796E-3</v>
      </c>
      <c r="H196" s="32">
        <v>9.3974233876885105</v>
      </c>
      <c r="I196" s="32">
        <v>0.35351401385097803</v>
      </c>
      <c r="J196" s="32">
        <v>0.43184279751801902</v>
      </c>
      <c r="K196" s="32">
        <v>1.7181395460723899E-2</v>
      </c>
      <c r="L196" s="32">
        <v>0.11607876740114199</v>
      </c>
      <c r="M196" s="32">
        <v>3.6989299482430502E-3</v>
      </c>
      <c r="N196" s="32"/>
      <c r="O196" s="30">
        <v>2428.6999999999998</v>
      </c>
      <c r="P196" s="29">
        <v>55.707500000000003</v>
      </c>
      <c r="Q196" s="30">
        <v>2377.5783360594401</v>
      </c>
      <c r="R196" s="29">
        <v>34.5610181940026</v>
      </c>
      <c r="S196" s="30">
        <v>2314.0195599860699</v>
      </c>
      <c r="T196" s="29">
        <v>77.363829235570293</v>
      </c>
      <c r="U196" s="30">
        <v>2219.7360601720202</v>
      </c>
      <c r="V196" s="29">
        <v>66.987760296570897</v>
      </c>
      <c r="W196" s="33" t="s">
        <v>15</v>
      </c>
    </row>
    <row r="197" spans="1:23">
      <c r="A197" s="25">
        <v>16</v>
      </c>
      <c r="B197" s="28">
        <v>588.11801416429205</v>
      </c>
      <c r="C197" s="29">
        <v>17.381846940984399</v>
      </c>
      <c r="D197" s="30">
        <v>1064.8634249808399</v>
      </c>
      <c r="E197" s="31">
        <f t="shared" si="7"/>
        <v>1.632307630558083E-2</v>
      </c>
      <c r="F197" s="32">
        <v>0.184864190162043</v>
      </c>
      <c r="G197" s="32">
        <v>5.7474759687185699E-3</v>
      </c>
      <c r="H197" s="32">
        <v>12.451507831343999</v>
      </c>
      <c r="I197" s="32">
        <v>0.425178117615648</v>
      </c>
      <c r="J197" s="32">
        <v>0.48350029223880298</v>
      </c>
      <c r="K197" s="32">
        <v>1.6339105796800799E-2</v>
      </c>
      <c r="L197" s="32">
        <v>0.12880780450840701</v>
      </c>
      <c r="M197" s="32">
        <v>4.8927223421076603E-3</v>
      </c>
      <c r="N197" s="32"/>
      <c r="O197" s="30">
        <v>2698.15</v>
      </c>
      <c r="P197" s="29">
        <v>45.832500000000202</v>
      </c>
      <c r="Q197" s="30">
        <v>2639.0731646281401</v>
      </c>
      <c r="R197" s="29">
        <v>32.144576067990698</v>
      </c>
      <c r="S197" s="30">
        <v>2542.4938452313199</v>
      </c>
      <c r="T197" s="29">
        <v>71.013355898633094</v>
      </c>
      <c r="U197" s="30">
        <v>2448.95473510784</v>
      </c>
      <c r="V197" s="29">
        <v>87.608201389633507</v>
      </c>
      <c r="W197" s="33" t="s">
        <v>13</v>
      </c>
    </row>
    <row r="198" spans="1:23">
      <c r="A198" s="25">
        <v>17</v>
      </c>
      <c r="B198" s="29">
        <v>24.973306439722599</v>
      </c>
      <c r="C198" s="30">
        <v>125.776689390931</v>
      </c>
      <c r="D198" s="30">
        <v>147.16295534630001</v>
      </c>
      <c r="E198" s="31">
        <f t="shared" si="7"/>
        <v>0.85467629468949291</v>
      </c>
      <c r="F198" s="32">
        <v>6.3564575046234195E-2</v>
      </c>
      <c r="G198" s="32">
        <v>2.6066037135489598E-3</v>
      </c>
      <c r="H198" s="32">
        <v>0.97236766568349398</v>
      </c>
      <c r="I198" s="32">
        <v>4.3027681131885501E-2</v>
      </c>
      <c r="J198" s="32">
        <v>0.109662327175071</v>
      </c>
      <c r="K198" s="32">
        <v>3.68874284994681E-3</v>
      </c>
      <c r="L198" s="32">
        <v>3.5179200023882397E-2</v>
      </c>
      <c r="M198" s="32">
        <v>1.1661880265728399E-3</v>
      </c>
      <c r="N198" s="32"/>
      <c r="O198" s="30">
        <v>727.78499999999997</v>
      </c>
      <c r="P198" s="29">
        <v>87.027500000000003</v>
      </c>
      <c r="Q198" s="30">
        <v>689.683385131205</v>
      </c>
      <c r="R198" s="29">
        <v>22.1557928664058</v>
      </c>
      <c r="S198" s="30">
        <v>670.78652242308499</v>
      </c>
      <c r="T198" s="29">
        <v>21.432250622372599</v>
      </c>
      <c r="U198" s="30">
        <v>698.82873875704695</v>
      </c>
      <c r="V198" s="29">
        <v>22.770220603128799</v>
      </c>
      <c r="W198" s="33" t="s">
        <v>15</v>
      </c>
    </row>
    <row r="199" spans="1:23">
      <c r="A199" s="25">
        <v>19</v>
      </c>
      <c r="B199" s="29">
        <v>68.662645041668995</v>
      </c>
      <c r="C199" s="30">
        <v>254.81395157749401</v>
      </c>
      <c r="D199" s="30">
        <v>942.07130734826399</v>
      </c>
      <c r="E199" s="31">
        <f t="shared" si="7"/>
        <v>0.27048265836133212</v>
      </c>
      <c r="F199" s="32">
        <v>6.0937705134304403E-2</v>
      </c>
      <c r="G199" s="32">
        <v>2.32639639857617E-3</v>
      </c>
      <c r="H199" s="32">
        <v>0.54170373335049904</v>
      </c>
      <c r="I199" s="32">
        <v>2.3334494461059601E-2</v>
      </c>
      <c r="J199" s="32">
        <v>6.5225117920166498E-2</v>
      </c>
      <c r="K199" s="32">
        <v>2.8563385189245899E-3</v>
      </c>
      <c r="L199" s="32">
        <v>2.5265088063437899E-2</v>
      </c>
      <c r="M199" s="32">
        <v>1.0259362697064599E-3</v>
      </c>
      <c r="N199" s="32"/>
      <c r="O199" s="30">
        <v>636.74</v>
      </c>
      <c r="P199" s="29">
        <v>81.467500000000001</v>
      </c>
      <c r="Q199" s="30">
        <v>439.54726634677598</v>
      </c>
      <c r="R199" s="29">
        <v>15.371261203385799</v>
      </c>
      <c r="S199" s="30">
        <v>407.32412669093998</v>
      </c>
      <c r="T199" s="29">
        <v>17.287079956621898</v>
      </c>
      <c r="U199" s="30">
        <v>504.31938664482101</v>
      </c>
      <c r="V199" s="29">
        <v>20.225460172893001</v>
      </c>
      <c r="W199" s="33">
        <v>0.95</v>
      </c>
    </row>
    <row r="200" spans="1:23">
      <c r="A200" s="25">
        <v>20</v>
      </c>
      <c r="B200" s="28">
        <v>16.512458776031</v>
      </c>
      <c r="C200" s="30">
        <v>156.97161767944399</v>
      </c>
      <c r="D200" s="30">
        <v>737.80876768831399</v>
      </c>
      <c r="E200" s="31">
        <f t="shared" si="7"/>
        <v>0.21275379821151214</v>
      </c>
      <c r="F200" s="32">
        <v>4.9987423119037699E-2</v>
      </c>
      <c r="G200" s="32">
        <v>2.1919052879322502E-3</v>
      </c>
      <c r="H200" s="32">
        <v>0.146872114474878</v>
      </c>
      <c r="I200" s="32">
        <v>7.05169059682408E-3</v>
      </c>
      <c r="J200" s="32">
        <v>2.09576821979796E-2</v>
      </c>
      <c r="K200" s="32">
        <v>7.2598189476967502E-4</v>
      </c>
      <c r="L200" s="32">
        <v>7.1209404106332202E-3</v>
      </c>
      <c r="M200" s="32">
        <v>3.2754408016251598E-4</v>
      </c>
      <c r="N200" s="32"/>
      <c r="O200" s="30">
        <v>194.52500000000001</v>
      </c>
      <c r="P200" s="29">
        <v>99.984999999999999</v>
      </c>
      <c r="Q200" s="30">
        <v>139.14640429347199</v>
      </c>
      <c r="R200" s="29">
        <v>6.2439301706104899</v>
      </c>
      <c r="S200" s="30">
        <v>133.705662640301</v>
      </c>
      <c r="T200" s="29">
        <v>4.5844803983928601</v>
      </c>
      <c r="U200" s="30">
        <v>143.42003512232</v>
      </c>
      <c r="V200" s="29">
        <v>6.57358564704007</v>
      </c>
      <c r="W200" s="33" t="s">
        <v>13</v>
      </c>
    </row>
    <row r="201" spans="1:23">
      <c r="A201" s="25">
        <v>22</v>
      </c>
      <c r="B201" s="29">
        <v>598.00796601218997</v>
      </c>
      <c r="C201" s="30">
        <v>233.608438125437</v>
      </c>
      <c r="D201" s="30">
        <v>1284.7912087377799</v>
      </c>
      <c r="E201" s="31">
        <f t="shared" si="7"/>
        <v>0.18182599362190641</v>
      </c>
      <c r="F201" s="32">
        <v>0.14123739001595201</v>
      </c>
      <c r="G201" s="32">
        <v>4.4460081002053401E-3</v>
      </c>
      <c r="H201" s="32">
        <v>7.8349367739348201</v>
      </c>
      <c r="I201" s="32">
        <v>0.27708619745795898</v>
      </c>
      <c r="J201" s="32">
        <v>0.40066263728059298</v>
      </c>
      <c r="K201" s="32">
        <v>1.42365634258307E-2</v>
      </c>
      <c r="L201" s="32">
        <v>0.104898624721423</v>
      </c>
      <c r="M201" s="32">
        <v>3.4056233770948501E-3</v>
      </c>
      <c r="N201" s="32"/>
      <c r="O201" s="30">
        <v>2242.2849999999999</v>
      </c>
      <c r="P201" s="29">
        <v>54.629999999999903</v>
      </c>
      <c r="Q201" s="30">
        <v>2212.2292221440298</v>
      </c>
      <c r="R201" s="29">
        <v>31.8805187962415</v>
      </c>
      <c r="S201" s="30">
        <v>2172.0898435941199</v>
      </c>
      <c r="T201" s="29">
        <v>65.532902408035895</v>
      </c>
      <c r="U201" s="30">
        <v>2016.24231283632</v>
      </c>
      <c r="V201" s="29">
        <v>62.300048163586702</v>
      </c>
      <c r="W201" s="33" t="s">
        <v>11</v>
      </c>
    </row>
    <row r="202" spans="1:23">
      <c r="B202" s="29"/>
      <c r="C202" s="30"/>
      <c r="D202" s="30"/>
      <c r="E202" s="31"/>
      <c r="F202" s="32"/>
      <c r="G202" s="32"/>
      <c r="H202" s="32"/>
      <c r="I202" s="32"/>
      <c r="J202" s="32"/>
      <c r="K202" s="32"/>
      <c r="L202" s="32"/>
      <c r="M202" s="32"/>
      <c r="N202" s="32"/>
      <c r="O202" s="30"/>
      <c r="P202" s="29"/>
      <c r="Q202" s="30"/>
      <c r="R202" s="29"/>
      <c r="S202" s="30"/>
      <c r="T202" s="29"/>
      <c r="U202" s="30"/>
      <c r="V202" s="29"/>
      <c r="W202" s="33"/>
    </row>
    <row r="203" spans="1:23">
      <c r="A203" s="86" t="s">
        <v>148</v>
      </c>
      <c r="B203" s="86"/>
      <c r="E203" s="31"/>
    </row>
    <row r="204" spans="1:23">
      <c r="A204" s="25">
        <v>1</v>
      </c>
      <c r="B204" s="29">
        <v>121.66595155613199</v>
      </c>
      <c r="C204" s="30">
        <v>194.01064703862991</v>
      </c>
      <c r="D204" s="30">
        <v>288.08012895914163</v>
      </c>
      <c r="E204" s="31">
        <f>C204/D204</f>
        <v>0.67346070601817321</v>
      </c>
      <c r="F204" s="32">
        <v>0.12138291852775122</v>
      </c>
      <c r="G204" s="32">
        <v>3.7874772083680767E-3</v>
      </c>
      <c r="H204" s="32">
        <v>5.5133630141019436</v>
      </c>
      <c r="I204" s="32">
        <v>0.18651444774746342</v>
      </c>
      <c r="J204" s="32">
        <v>0.32451488909270215</v>
      </c>
      <c r="K204" s="32">
        <v>9.963358082427265E-3</v>
      </c>
      <c r="L204" s="32">
        <v>9.5988392190955646E-2</v>
      </c>
      <c r="M204" s="32">
        <v>2.9680040171362154E-3</v>
      </c>
      <c r="N204" s="32"/>
      <c r="O204" s="30">
        <v>1976.855</v>
      </c>
      <c r="P204" s="29">
        <v>55.400000000000091</v>
      </c>
      <c r="Q204" s="30">
        <v>1902.6815401946494</v>
      </c>
      <c r="R204" s="29">
        <v>29.104935601168329</v>
      </c>
      <c r="S204" s="30">
        <v>1811.7406669453526</v>
      </c>
      <c r="T204" s="29">
        <v>48.501533626120121</v>
      </c>
      <c r="U204" s="30">
        <v>1852.5840809114052</v>
      </c>
      <c r="V204" s="29">
        <v>54.735958435792874</v>
      </c>
      <c r="W204" s="33" t="s">
        <v>14</v>
      </c>
    </row>
    <row r="205" spans="1:23">
      <c r="A205" s="25">
        <v>2</v>
      </c>
      <c r="B205" s="29">
        <v>2.8258256926412519</v>
      </c>
      <c r="C205" s="30">
        <v>35.770447687316477</v>
      </c>
      <c r="D205" s="30">
        <v>123.26309731548065</v>
      </c>
      <c r="E205" s="31">
        <f t="shared" ref="E205:E225" si="8">C205/D205</f>
        <v>0.2901959180513311</v>
      </c>
      <c r="F205" s="32">
        <v>4.7687760010508867E-2</v>
      </c>
      <c r="G205" s="32">
        <v>4.1221116497544901E-3</v>
      </c>
      <c r="H205" s="32">
        <v>0.13916389490050851</v>
      </c>
      <c r="I205" s="32">
        <v>1.224307884442519E-2</v>
      </c>
      <c r="J205" s="32">
        <v>2.0878578303775323E-2</v>
      </c>
      <c r="K205" s="32">
        <v>8.5176081926736577E-4</v>
      </c>
      <c r="L205" s="32">
        <v>6.3539248952704432E-3</v>
      </c>
      <c r="M205" s="32">
        <v>4.8389391070167309E-4</v>
      </c>
      <c r="N205" s="32"/>
      <c r="O205" s="30">
        <v>83.424999999999997</v>
      </c>
      <c r="P205" s="29">
        <v>192.565</v>
      </c>
      <c r="Q205" s="30">
        <v>132.29889606788302</v>
      </c>
      <c r="R205" s="29">
        <v>10.913124313580466</v>
      </c>
      <c r="S205" s="30">
        <v>133.20617453189777</v>
      </c>
      <c r="T205" s="29">
        <v>5.3789884142005091</v>
      </c>
      <c r="U205" s="30">
        <v>128.02069361723369</v>
      </c>
      <c r="V205" s="29">
        <v>9.7188215811937297</v>
      </c>
      <c r="W205" s="33" t="s">
        <v>12</v>
      </c>
    </row>
    <row r="206" spans="1:23">
      <c r="A206" s="25">
        <v>3</v>
      </c>
      <c r="B206" s="29">
        <v>11.453758219528298</v>
      </c>
      <c r="C206" s="30">
        <v>87.972254723403495</v>
      </c>
      <c r="D206" s="30">
        <v>118.37546341920871</v>
      </c>
      <c r="E206" s="31">
        <f t="shared" si="8"/>
        <v>0.74316291723279782</v>
      </c>
      <c r="F206" s="32">
        <v>5.9996066662596555E-2</v>
      </c>
      <c r="G206" s="32">
        <v>3.7483672334154318E-3</v>
      </c>
      <c r="H206" s="32">
        <v>0.57678088602068489</v>
      </c>
      <c r="I206" s="32">
        <v>3.4519394067872328E-2</v>
      </c>
      <c r="J206" s="32">
        <v>7.1344183530525157E-2</v>
      </c>
      <c r="K206" s="32">
        <v>2.7968478551633944E-3</v>
      </c>
      <c r="L206" s="32">
        <v>2.960235637055058E-2</v>
      </c>
      <c r="M206" s="32">
        <v>1.18113399463673E-3</v>
      </c>
      <c r="N206" s="32"/>
      <c r="O206" s="30">
        <v>611.13</v>
      </c>
      <c r="P206" s="29">
        <v>135.9375</v>
      </c>
      <c r="Q206" s="30">
        <v>462.39057194165616</v>
      </c>
      <c r="R206" s="29">
        <v>22.231315861071149</v>
      </c>
      <c r="S206" s="30">
        <v>444.24887250206382</v>
      </c>
      <c r="T206" s="29">
        <v>16.830698925618222</v>
      </c>
      <c r="U206" s="30">
        <v>589.64458664672634</v>
      </c>
      <c r="V206" s="29">
        <v>23.186961374689613</v>
      </c>
      <c r="W206" s="33" t="s">
        <v>14</v>
      </c>
    </row>
    <row r="207" spans="1:23">
      <c r="A207" s="25">
        <v>4</v>
      </c>
      <c r="B207" s="29">
        <v>424.53344184801909</v>
      </c>
      <c r="C207" s="30">
        <v>537.15896590532134</v>
      </c>
      <c r="D207" s="30">
        <v>1040.6285454682127</v>
      </c>
      <c r="E207" s="31">
        <f t="shared" si="8"/>
        <v>0.51618703738675165</v>
      </c>
      <c r="F207" s="32">
        <v>0.12007127224927122</v>
      </c>
      <c r="G207" s="32">
        <v>3.5699411980871995E-3</v>
      </c>
      <c r="H207" s="32">
        <v>5.3190360141854809</v>
      </c>
      <c r="I207" s="32">
        <v>0.16439930511556877</v>
      </c>
      <c r="J207" s="32">
        <v>0.3182993708994184</v>
      </c>
      <c r="K207" s="32">
        <v>9.2037472444784895E-3</v>
      </c>
      <c r="L207" s="32">
        <v>9.8035359658725035E-2</v>
      </c>
      <c r="M207" s="32">
        <v>2.9491080904607541E-3</v>
      </c>
      <c r="N207" s="32"/>
      <c r="O207" s="30">
        <v>1957.1</v>
      </c>
      <c r="P207" s="29">
        <v>53.090000000000146</v>
      </c>
      <c r="Q207" s="30">
        <v>1871.926351346847</v>
      </c>
      <c r="R207" s="29">
        <v>26.447380298753735</v>
      </c>
      <c r="S207" s="30">
        <v>1781.4185371522337</v>
      </c>
      <c r="T207" s="29">
        <v>45.016116598707491</v>
      </c>
      <c r="U207" s="30">
        <v>1890.2990654933189</v>
      </c>
      <c r="V207" s="29">
        <v>54.286089943262283</v>
      </c>
      <c r="W207" s="33" t="s">
        <v>14</v>
      </c>
    </row>
    <row r="208" spans="1:23">
      <c r="A208" s="25">
        <v>5</v>
      </c>
      <c r="B208" s="29">
        <v>355.74210064888996</v>
      </c>
      <c r="C208" s="30">
        <v>158.94800724946464</v>
      </c>
      <c r="D208" s="30">
        <v>955.42642964549543</v>
      </c>
      <c r="E208" s="31">
        <f t="shared" si="8"/>
        <v>0.16636341880184458</v>
      </c>
      <c r="F208" s="32">
        <v>0.11758145997799441</v>
      </c>
      <c r="G208" s="32">
        <v>4.1495803690327487E-3</v>
      </c>
      <c r="H208" s="32">
        <v>5.3999284365563041</v>
      </c>
      <c r="I208" s="32">
        <v>0.19340003643000617</v>
      </c>
      <c r="J208" s="32">
        <v>0.32240100823068052</v>
      </c>
      <c r="K208" s="32">
        <v>1.1488807590622289E-2</v>
      </c>
      <c r="L208" s="32">
        <v>9.9613857600948305E-2</v>
      </c>
      <c r="M208" s="32">
        <v>8.0246709614173461E-3</v>
      </c>
      <c r="N208" s="32"/>
      <c r="O208" s="30">
        <v>1920.37</v>
      </c>
      <c r="P208" s="29">
        <v>64.042500000000004</v>
      </c>
      <c r="Q208" s="30">
        <v>1884.8421673503904</v>
      </c>
      <c r="R208" s="29">
        <v>30.71071250498651</v>
      </c>
      <c r="S208" s="30">
        <v>1801.4441898422642</v>
      </c>
      <c r="T208" s="29">
        <v>56.013858821493962</v>
      </c>
      <c r="U208" s="30">
        <v>1919.3346059884664</v>
      </c>
      <c r="V208" s="29">
        <v>147.50312682152349</v>
      </c>
      <c r="W208" s="33" t="s">
        <v>14</v>
      </c>
    </row>
    <row r="209" spans="1:23">
      <c r="A209" s="25">
        <v>6</v>
      </c>
      <c r="B209" s="29">
        <v>6.6251283401358609</v>
      </c>
      <c r="C209" s="30">
        <v>199.90005383086213</v>
      </c>
      <c r="D209" s="30">
        <v>249.77438489906785</v>
      </c>
      <c r="E209" s="31">
        <f t="shared" si="8"/>
        <v>0.80032247466704964</v>
      </c>
      <c r="F209" s="32">
        <v>5.1958235735692151E-2</v>
      </c>
      <c r="G209" s="32">
        <v>3.0166255274094327E-3</v>
      </c>
      <c r="H209" s="32">
        <v>0.14545122667576521</v>
      </c>
      <c r="I209" s="32">
        <v>8.0669314681782907E-3</v>
      </c>
      <c r="J209" s="32">
        <v>2.0457037693277766E-2</v>
      </c>
      <c r="K209" s="32">
        <v>6.6806307962513926E-4</v>
      </c>
      <c r="L209" s="32">
        <v>6.3217021394516709E-3</v>
      </c>
      <c r="M209" s="32">
        <v>2.7489699561684256E-4</v>
      </c>
      <c r="N209" s="32"/>
      <c r="O209" s="30">
        <v>283.39499999999998</v>
      </c>
      <c r="P209" s="29">
        <v>133.315</v>
      </c>
      <c r="Q209" s="30">
        <v>137.88764157822038</v>
      </c>
      <c r="R209" s="29">
        <v>7.1515306933153768</v>
      </c>
      <c r="S209" s="30">
        <v>130.54377508402834</v>
      </c>
      <c r="T209" s="29">
        <v>4.2208656526356787</v>
      </c>
      <c r="U209" s="30">
        <v>127.37350169864142</v>
      </c>
      <c r="V209" s="29">
        <v>5.5213763646045173</v>
      </c>
      <c r="W209" s="33" t="s">
        <v>147</v>
      </c>
    </row>
    <row r="210" spans="1:23">
      <c r="A210" s="25">
        <v>7</v>
      </c>
      <c r="B210" s="29">
        <v>122.01921239890518</v>
      </c>
      <c r="C210" s="30">
        <v>107.12429452972931</v>
      </c>
      <c r="D210" s="30">
        <v>204.27895545400941</v>
      </c>
      <c r="E210" s="31">
        <f t="shared" si="8"/>
        <v>0.52440200847730922</v>
      </c>
      <c r="F210" s="32">
        <v>0.16808151639215083</v>
      </c>
      <c r="G210" s="32">
        <v>5.0591338000494923E-3</v>
      </c>
      <c r="H210" s="32">
        <v>11.100110154930567</v>
      </c>
      <c r="I210" s="32">
        <v>0.36856291057478646</v>
      </c>
      <c r="J210" s="32">
        <v>0.47894873784795416</v>
      </c>
      <c r="K210" s="32">
        <v>1.5272144918791791E-2</v>
      </c>
      <c r="L210" s="32">
        <v>0.12836743553366653</v>
      </c>
      <c r="M210" s="32">
        <v>4.0582374406337909E-3</v>
      </c>
      <c r="N210" s="32"/>
      <c r="O210" s="30">
        <v>2538.58</v>
      </c>
      <c r="P210" s="29">
        <v>50.309999999999945</v>
      </c>
      <c r="Q210" s="30">
        <v>2531.5678085744298</v>
      </c>
      <c r="R210" s="29">
        <v>30.975898680326505</v>
      </c>
      <c r="S210" s="30">
        <v>2522.6850805469544</v>
      </c>
      <c r="T210" s="29">
        <v>66.581877626495</v>
      </c>
      <c r="U210" s="30">
        <v>2441.0680294130843</v>
      </c>
      <c r="V210" s="29">
        <v>72.694425114585755</v>
      </c>
      <c r="W210" s="33" t="s">
        <v>12</v>
      </c>
    </row>
    <row r="211" spans="1:23">
      <c r="A211" s="25">
        <v>8</v>
      </c>
      <c r="B211" s="29">
        <v>5.5207433506004033</v>
      </c>
      <c r="C211" s="30">
        <v>77.242295444602931</v>
      </c>
      <c r="D211" s="30">
        <v>238.24360067688272</v>
      </c>
      <c r="E211" s="31">
        <f t="shared" si="8"/>
        <v>0.32421561471177812</v>
      </c>
      <c r="F211" s="32">
        <v>4.9961445040928747E-2</v>
      </c>
      <c r="G211" s="32">
        <v>3.3230552780528374E-3</v>
      </c>
      <c r="H211" s="32">
        <v>0.13828946240608042</v>
      </c>
      <c r="I211" s="32">
        <v>8.7938051237139991E-3</v>
      </c>
      <c r="J211" s="32">
        <v>2.0627006440962596E-2</v>
      </c>
      <c r="K211" s="32">
        <v>6.7138711664359351E-4</v>
      </c>
      <c r="L211" s="32">
        <v>6.8368710019818171E-3</v>
      </c>
      <c r="M211" s="32">
        <v>6.0303205942952118E-4</v>
      </c>
      <c r="N211" s="32"/>
      <c r="O211" s="30">
        <v>194.52500000000001</v>
      </c>
      <c r="P211" s="29">
        <v>155.535</v>
      </c>
      <c r="Q211" s="30">
        <v>131.51917956845074</v>
      </c>
      <c r="R211" s="29">
        <v>7.8448068690071784</v>
      </c>
      <c r="S211" s="30">
        <v>131.61740941209302</v>
      </c>
      <c r="T211" s="29">
        <v>4.2411647480569066</v>
      </c>
      <c r="U211" s="30">
        <v>137.71815221877586</v>
      </c>
      <c r="V211" s="29">
        <v>12.105855543892659</v>
      </c>
      <c r="W211" s="33" t="s">
        <v>12</v>
      </c>
    </row>
    <row r="212" spans="1:23">
      <c r="A212" s="25">
        <v>9</v>
      </c>
      <c r="B212" s="29">
        <v>8.9544316273100417</v>
      </c>
      <c r="C212" s="30">
        <v>38.000814399661699</v>
      </c>
      <c r="D212" s="30">
        <v>408.94564169783558</v>
      </c>
      <c r="E212" s="31">
        <f t="shared" si="8"/>
        <v>9.2923876733084221E-2</v>
      </c>
      <c r="F212" s="32">
        <v>5.0085412190604722E-2</v>
      </c>
      <c r="G212" s="32">
        <v>3.0985572306637911E-3</v>
      </c>
      <c r="H212" s="32">
        <v>0.14149356289788695</v>
      </c>
      <c r="I212" s="32">
        <v>8.6240512462269683E-3</v>
      </c>
      <c r="J212" s="32">
        <v>2.0610093000744855E-2</v>
      </c>
      <c r="K212" s="32">
        <v>6.8340362616535249E-4</v>
      </c>
      <c r="L212" s="32">
        <v>7.5579721509986481E-3</v>
      </c>
      <c r="M212" s="32">
        <v>5.7633977651904615E-4</v>
      </c>
      <c r="N212" s="32"/>
      <c r="O212" s="30">
        <v>198.23</v>
      </c>
      <c r="P212" s="29">
        <v>144.42500000000001</v>
      </c>
      <c r="Q212" s="30">
        <v>134.37330335681648</v>
      </c>
      <c r="R212" s="29">
        <v>7.6718230670503065</v>
      </c>
      <c r="S212" s="30">
        <v>131.51058101776295</v>
      </c>
      <c r="T212" s="29">
        <v>4.3171227023880077</v>
      </c>
      <c r="U212" s="30">
        <v>152.18906073429136</v>
      </c>
      <c r="V212" s="29">
        <v>11.56172797987022</v>
      </c>
      <c r="W212" s="33" t="s">
        <v>15</v>
      </c>
    </row>
    <row r="213" spans="1:23">
      <c r="A213" s="25">
        <v>10</v>
      </c>
      <c r="B213" s="29">
        <v>28.692874364236992</v>
      </c>
      <c r="C213" s="30">
        <v>929.1536051450513</v>
      </c>
      <c r="D213" s="30">
        <v>1049.2232605427419</v>
      </c>
      <c r="E213" s="31">
        <f t="shared" si="8"/>
        <v>0.88556329247258492</v>
      </c>
      <c r="F213" s="32">
        <v>5.1019238006104264E-2</v>
      </c>
      <c r="G213" s="32">
        <v>2.3108026431451333E-3</v>
      </c>
      <c r="H213" s="32">
        <v>0.14464692385089059</v>
      </c>
      <c r="I213" s="32">
        <v>7.2005480886167322E-3</v>
      </c>
      <c r="J213" s="32">
        <v>2.045040709318666E-2</v>
      </c>
      <c r="K213" s="32">
        <v>7.206449398887739E-4</v>
      </c>
      <c r="L213" s="32">
        <v>6.8384143656491994E-3</v>
      </c>
      <c r="M213" s="32">
        <v>2.5806820628517565E-4</v>
      </c>
      <c r="N213" s="32"/>
      <c r="O213" s="30">
        <v>242.66</v>
      </c>
      <c r="P213" s="29">
        <v>71.287499999999994</v>
      </c>
      <c r="Q213" s="30">
        <v>137.17441844282334</v>
      </c>
      <c r="R213" s="29">
        <v>6.3880782162155088</v>
      </c>
      <c r="S213" s="30">
        <v>130.50188823161551</v>
      </c>
      <c r="T213" s="29">
        <v>4.5530211807028413</v>
      </c>
      <c r="U213" s="30">
        <v>137.74913518725776</v>
      </c>
      <c r="V213" s="29">
        <v>5.180705715356738</v>
      </c>
      <c r="W213" s="33" t="s">
        <v>14</v>
      </c>
    </row>
    <row r="214" spans="1:23">
      <c r="A214" s="25">
        <v>11</v>
      </c>
      <c r="B214" s="29">
        <v>16.997455526401463</v>
      </c>
      <c r="C214" s="30">
        <v>207.53555823319272</v>
      </c>
      <c r="D214" s="30">
        <v>733.46057261303827</v>
      </c>
      <c r="E214" s="31">
        <f t="shared" si="8"/>
        <v>0.28295393915152556</v>
      </c>
      <c r="F214" s="32">
        <v>4.9393543066646055E-2</v>
      </c>
      <c r="G214" s="32">
        <v>2.2763621924484587E-3</v>
      </c>
      <c r="H214" s="32">
        <v>0.13938636153530251</v>
      </c>
      <c r="I214" s="32">
        <v>6.1842159114816339E-3</v>
      </c>
      <c r="J214" s="32">
        <v>2.0786323866749112E-2</v>
      </c>
      <c r="K214" s="32">
        <v>6.3484557309541442E-4</v>
      </c>
      <c r="L214" s="32">
        <v>5.8952115671937304E-3</v>
      </c>
      <c r="M214" s="32">
        <v>2.7789919509597612E-4</v>
      </c>
      <c r="N214" s="32"/>
      <c r="O214" s="30">
        <v>164.9</v>
      </c>
      <c r="P214" s="29">
        <v>139.79499999999999</v>
      </c>
      <c r="Q214" s="30">
        <v>132.49717025645072</v>
      </c>
      <c r="R214" s="29">
        <v>5.5119030021159094</v>
      </c>
      <c r="S214" s="30">
        <v>132.62360066193486</v>
      </c>
      <c r="T214" s="29">
        <v>4.0097817848333746</v>
      </c>
      <c r="U214" s="30">
        <v>118.8055138972136</v>
      </c>
      <c r="V214" s="29">
        <v>5.5840428887212079</v>
      </c>
      <c r="W214" s="33" t="s">
        <v>12</v>
      </c>
    </row>
    <row r="215" spans="1:23">
      <c r="A215" s="25">
        <v>13</v>
      </c>
      <c r="B215" s="29">
        <v>6.9082814169165196</v>
      </c>
      <c r="C215" s="30">
        <v>64.499596284597573</v>
      </c>
      <c r="D215" s="30">
        <v>294.16944937697826</v>
      </c>
      <c r="E215" s="31">
        <f t="shared" si="8"/>
        <v>0.21926000956659955</v>
      </c>
      <c r="F215" s="32">
        <v>4.7673492774476516E-2</v>
      </c>
      <c r="G215" s="32">
        <v>3.3844717351976692E-3</v>
      </c>
      <c r="H215" s="32">
        <v>0.14117225377470302</v>
      </c>
      <c r="I215" s="32">
        <v>9.8304807369327257E-3</v>
      </c>
      <c r="J215" s="32">
        <v>2.1156574421576129E-2</v>
      </c>
      <c r="K215" s="32">
        <v>7.0368119615031816E-4</v>
      </c>
      <c r="L215" s="32">
        <v>5.0797230854462668E-3</v>
      </c>
      <c r="M215" s="32">
        <v>3.420169928087052E-4</v>
      </c>
      <c r="N215" s="32"/>
      <c r="O215" s="30">
        <v>83.424999999999997</v>
      </c>
      <c r="P215" s="29">
        <v>159.23500000000001</v>
      </c>
      <c r="Q215" s="30">
        <v>134.08745175444037</v>
      </c>
      <c r="R215" s="29">
        <v>8.7473611680150096</v>
      </c>
      <c r="S215" s="30">
        <v>134.96136285472562</v>
      </c>
      <c r="T215" s="29">
        <v>4.4428356911847944</v>
      </c>
      <c r="U215" s="30">
        <v>102.41262896498655</v>
      </c>
      <c r="V215" s="29">
        <v>6.8779873038199248</v>
      </c>
      <c r="W215" s="33" t="s">
        <v>12</v>
      </c>
    </row>
    <row r="216" spans="1:23">
      <c r="A216" s="25">
        <v>14</v>
      </c>
      <c r="B216" s="29">
        <v>22.546346892382093</v>
      </c>
      <c r="C216" s="30">
        <v>149.00544323028348</v>
      </c>
      <c r="D216" s="30">
        <v>170.84380422832572</v>
      </c>
      <c r="E216" s="31">
        <f t="shared" si="8"/>
        <v>0.87217352659241787</v>
      </c>
      <c r="F216" s="32">
        <v>5.9246646260741817E-2</v>
      </c>
      <c r="G216" s="32">
        <v>3.0462281793358498E-3</v>
      </c>
      <c r="H216" s="32">
        <v>0.7989284086732138</v>
      </c>
      <c r="I216" s="32">
        <v>4.3957180015411601E-2</v>
      </c>
      <c r="J216" s="32">
        <v>9.941663939497962E-2</v>
      </c>
      <c r="K216" s="32">
        <v>3.9446965275504731E-3</v>
      </c>
      <c r="L216" s="32">
        <v>3.0444251385562053E-2</v>
      </c>
      <c r="M216" s="32">
        <v>1.3480160217401551E-3</v>
      </c>
      <c r="N216" s="32"/>
      <c r="O216" s="30">
        <v>575.96</v>
      </c>
      <c r="P216" s="29">
        <v>111.095</v>
      </c>
      <c r="Q216" s="30">
        <v>596.22395198137258</v>
      </c>
      <c r="R216" s="29">
        <v>24.81440287537464</v>
      </c>
      <c r="S216" s="30">
        <v>610.98927515256491</v>
      </c>
      <c r="T216" s="29">
        <v>23.132026314505442</v>
      </c>
      <c r="U216" s="30">
        <v>606.16515973860703</v>
      </c>
      <c r="V216" s="29">
        <v>26.441418523304854</v>
      </c>
      <c r="W216" s="33" t="s">
        <v>15</v>
      </c>
    </row>
    <row r="217" spans="1:23">
      <c r="A217" s="25">
        <v>15</v>
      </c>
      <c r="B217" s="29">
        <v>279.89326363264598</v>
      </c>
      <c r="C217" s="30">
        <v>222.15200801546146</v>
      </c>
      <c r="D217" s="30">
        <v>596.10009160075822</v>
      </c>
      <c r="E217" s="31">
        <f t="shared" si="8"/>
        <v>0.372675681728043</v>
      </c>
      <c r="F217" s="32">
        <v>0.12999470352164741</v>
      </c>
      <c r="G217" s="32">
        <v>4.2660753794950034E-3</v>
      </c>
      <c r="H217" s="32">
        <v>6.6746886823588696</v>
      </c>
      <c r="I217" s="32">
        <v>0.24359242852485261</v>
      </c>
      <c r="J217" s="32">
        <v>0.37300578045855864</v>
      </c>
      <c r="K217" s="32">
        <v>1.0951360872538765E-2</v>
      </c>
      <c r="L217" s="32">
        <v>9.124409908733612E-2</v>
      </c>
      <c r="M217" s="32">
        <v>4.1178934618537992E-3</v>
      </c>
      <c r="N217" s="32"/>
      <c r="O217" s="30">
        <v>2097.84</v>
      </c>
      <c r="P217" s="29">
        <v>57.717500000000001</v>
      </c>
      <c r="Q217" s="30">
        <v>2069.2772808970635</v>
      </c>
      <c r="R217" s="29">
        <v>32.25867166166131</v>
      </c>
      <c r="S217" s="30">
        <v>2043.5283601650606</v>
      </c>
      <c r="T217" s="29">
        <v>51.429692107089778</v>
      </c>
      <c r="U217" s="30">
        <v>1764.8998620909588</v>
      </c>
      <c r="V217" s="29">
        <v>76.272397019123304</v>
      </c>
      <c r="W217" s="33" t="s">
        <v>11</v>
      </c>
    </row>
    <row r="218" spans="1:23">
      <c r="A218" s="25">
        <v>16</v>
      </c>
      <c r="B218" s="29">
        <v>9.7794917069803606</v>
      </c>
      <c r="C218" s="30">
        <v>192.09291958527913</v>
      </c>
      <c r="D218" s="30">
        <v>388.9178256594613</v>
      </c>
      <c r="E218" s="31">
        <f t="shared" si="8"/>
        <v>0.49391647003980943</v>
      </c>
      <c r="F218" s="32">
        <v>4.9865618913448248E-2</v>
      </c>
      <c r="G218" s="32">
        <v>2.8634663015058908E-3</v>
      </c>
      <c r="H218" s="32">
        <v>0.14281296216133918</v>
      </c>
      <c r="I218" s="32">
        <v>8.8203874918313784E-3</v>
      </c>
      <c r="J218" s="32">
        <v>2.0873942271282253E-2</v>
      </c>
      <c r="K218" s="32">
        <v>6.6875585589636251E-4</v>
      </c>
      <c r="L218" s="32">
        <v>5.8956483918228596E-3</v>
      </c>
      <c r="M218" s="32">
        <v>3.495533681544923E-4</v>
      </c>
      <c r="N218" s="32"/>
      <c r="O218" s="30">
        <v>187.12</v>
      </c>
      <c r="P218" s="29">
        <v>130.53749999999999</v>
      </c>
      <c r="Q218" s="30">
        <v>135.54625960141186</v>
      </c>
      <c r="R218" s="29">
        <v>7.8374079506973375</v>
      </c>
      <c r="S218" s="30">
        <v>133.17689989130295</v>
      </c>
      <c r="T218" s="29">
        <v>4.2235403851942053</v>
      </c>
      <c r="U218" s="30">
        <v>118.8142913495321</v>
      </c>
      <c r="V218" s="29">
        <v>7.0238424092872807</v>
      </c>
      <c r="W218" s="33" t="s">
        <v>11</v>
      </c>
    </row>
    <row r="219" spans="1:23">
      <c r="A219" s="25">
        <v>17</v>
      </c>
      <c r="B219" s="29">
        <v>4.6681447221571686</v>
      </c>
      <c r="C219" s="30">
        <v>22.611928129611808</v>
      </c>
      <c r="D219" s="30">
        <v>199.25932422631641</v>
      </c>
      <c r="E219" s="31">
        <f t="shared" si="8"/>
        <v>0.1134798997106376</v>
      </c>
      <c r="F219" s="32">
        <v>5.2018430617341641E-2</v>
      </c>
      <c r="G219" s="32">
        <v>5.4173955880221789E-3</v>
      </c>
      <c r="H219" s="32">
        <v>0.14472846319562935</v>
      </c>
      <c r="I219" s="32">
        <v>1.3079538806868475E-2</v>
      </c>
      <c r="J219" s="32">
        <v>2.1473676709126172E-2</v>
      </c>
      <c r="K219" s="32">
        <v>7.9763754877178216E-4</v>
      </c>
      <c r="L219" s="32">
        <v>5.8494866725013282E-3</v>
      </c>
      <c r="M219" s="32">
        <v>7.2993597508575045E-4</v>
      </c>
      <c r="N219" s="32"/>
      <c r="O219" s="30">
        <v>287.10000000000002</v>
      </c>
      <c r="P219" s="29">
        <v>240.71250000000001</v>
      </c>
      <c r="Q219" s="30">
        <v>137.24674705203699</v>
      </c>
      <c r="R219" s="29">
        <v>11.602028059998268</v>
      </c>
      <c r="S219" s="30">
        <v>136.96287311232896</v>
      </c>
      <c r="T219" s="29">
        <v>5.0343509528401578</v>
      </c>
      <c r="U219" s="30">
        <v>117.88670743437338</v>
      </c>
      <c r="V219" s="29">
        <v>14.667833348793829</v>
      </c>
      <c r="W219" s="33" t="s">
        <v>12</v>
      </c>
    </row>
    <row r="220" spans="1:23">
      <c r="A220" s="25">
        <v>19</v>
      </c>
      <c r="B220" s="29">
        <v>5.4496063243521382</v>
      </c>
      <c r="C220" s="30">
        <v>56.016140122771013</v>
      </c>
      <c r="D220" s="30">
        <v>221.60222852206877</v>
      </c>
      <c r="E220" s="31">
        <f t="shared" si="8"/>
        <v>0.25277787365388571</v>
      </c>
      <c r="F220" s="32">
        <v>4.9637908610060087E-2</v>
      </c>
      <c r="G220" s="32">
        <v>3.6468911463165563E-3</v>
      </c>
      <c r="H220" s="32">
        <v>0.14529051314624142</v>
      </c>
      <c r="I220" s="32">
        <v>1.1303122505674881E-2</v>
      </c>
      <c r="J220" s="32">
        <v>2.1504306558952271E-2</v>
      </c>
      <c r="K220" s="32">
        <v>8.1214804980736922E-4</v>
      </c>
      <c r="L220" s="32">
        <v>7.097335182548333E-3</v>
      </c>
      <c r="M220" s="32">
        <v>4.4158860751101993E-4</v>
      </c>
      <c r="N220" s="32"/>
      <c r="O220" s="30">
        <v>188.97</v>
      </c>
      <c r="P220" s="29">
        <v>153.68</v>
      </c>
      <c r="Q220" s="30">
        <v>137.74516738155427</v>
      </c>
      <c r="R220" s="29">
        <v>10.021475120395218</v>
      </c>
      <c r="S220" s="30">
        <v>137.15617201221582</v>
      </c>
      <c r="T220" s="29">
        <v>5.1257633486701071</v>
      </c>
      <c r="U220" s="30">
        <v>142.94628878882122</v>
      </c>
      <c r="V220" s="29">
        <v>8.8625890281295874</v>
      </c>
      <c r="W220" s="33" t="s">
        <v>12</v>
      </c>
    </row>
    <row r="221" spans="1:23">
      <c r="A221" s="25">
        <v>20</v>
      </c>
      <c r="B221" s="29">
        <v>270.74195806210781</v>
      </c>
      <c r="C221" s="30">
        <v>237.82723307993697</v>
      </c>
      <c r="D221" s="30">
        <v>747.84474150684548</v>
      </c>
      <c r="E221" s="31">
        <f t="shared" si="8"/>
        <v>0.31801685547823028</v>
      </c>
      <c r="F221" s="32">
        <v>0.11487578546482885</v>
      </c>
      <c r="G221" s="32">
        <v>3.8767164628938635E-3</v>
      </c>
      <c r="H221" s="32">
        <v>4.7744419868086885</v>
      </c>
      <c r="I221" s="32">
        <v>0.17221427327318134</v>
      </c>
      <c r="J221" s="32">
        <v>0.30097963193862881</v>
      </c>
      <c r="K221" s="32">
        <v>9.3285807382726838E-3</v>
      </c>
      <c r="L221" s="32">
        <v>8.5846930098683397E-2</v>
      </c>
      <c r="M221" s="32">
        <v>3.0494808887509195E-3</v>
      </c>
      <c r="N221" s="32"/>
      <c r="O221" s="30">
        <v>1879.63</v>
      </c>
      <c r="P221" s="29">
        <v>61.115000000000002</v>
      </c>
      <c r="Q221" s="30">
        <v>1780.4149119951915</v>
      </c>
      <c r="R221" s="29">
        <v>30.306503906931841</v>
      </c>
      <c r="S221" s="30">
        <v>1696.1646653417818</v>
      </c>
      <c r="T221" s="29">
        <v>46.232622309502617</v>
      </c>
      <c r="U221" s="30">
        <v>1664.6844514166496</v>
      </c>
      <c r="V221" s="29">
        <v>56.763805754573177</v>
      </c>
      <c r="W221" s="33" t="s">
        <v>14</v>
      </c>
    </row>
    <row r="222" spans="1:23">
      <c r="A222" s="25">
        <v>21</v>
      </c>
      <c r="B222" s="29">
        <v>4.4909180300610352</v>
      </c>
      <c r="C222" s="30">
        <v>31.148299944963721</v>
      </c>
      <c r="D222" s="30">
        <v>196.61806196778775</v>
      </c>
      <c r="E222" s="31">
        <f t="shared" si="8"/>
        <v>0.15842033856516599</v>
      </c>
      <c r="F222" s="32">
        <v>4.9692592893227562E-2</v>
      </c>
      <c r="G222" s="32">
        <v>4.9104557002880795E-3</v>
      </c>
      <c r="H222" s="32">
        <v>0.13678752447147755</v>
      </c>
      <c r="I222" s="32">
        <v>1.1668817348632952E-2</v>
      </c>
      <c r="J222" s="32">
        <v>2.0743820260632644E-2</v>
      </c>
      <c r="K222" s="32">
        <v>7.6791569876438618E-4</v>
      </c>
      <c r="L222" s="32">
        <v>6.4865165713289463E-3</v>
      </c>
      <c r="M222" s="32">
        <v>7.5011076621405305E-4</v>
      </c>
      <c r="N222" s="32"/>
      <c r="O222" s="30">
        <v>188.97</v>
      </c>
      <c r="P222" s="29">
        <v>205.52500000000001</v>
      </c>
      <c r="Q222" s="30">
        <v>130.17852819165248</v>
      </c>
      <c r="R222" s="29">
        <v>10.42300910196613</v>
      </c>
      <c r="S222" s="30">
        <v>132.35517861576739</v>
      </c>
      <c r="T222" s="29">
        <v>4.8502279428874404</v>
      </c>
      <c r="U222" s="30">
        <v>130.68357060326841</v>
      </c>
      <c r="V222" s="29">
        <v>15.063699196191308</v>
      </c>
      <c r="W222" s="33" t="s">
        <v>11</v>
      </c>
    </row>
    <row r="223" spans="1:23">
      <c r="A223" s="25">
        <v>22</v>
      </c>
      <c r="B223" s="29">
        <v>4.8912173114592736</v>
      </c>
      <c r="C223" s="30">
        <v>201.73450536657361</v>
      </c>
      <c r="D223" s="30">
        <v>147.96499906526944</v>
      </c>
      <c r="E223" s="31">
        <f t="shared" si="8"/>
        <v>1.3633934149358233</v>
      </c>
      <c r="F223" s="32">
        <v>5.2553978987712503E-2</v>
      </c>
      <c r="G223" s="32">
        <v>5.1463212299093604E-3</v>
      </c>
      <c r="H223" s="32">
        <v>0.15597619243603922</v>
      </c>
      <c r="I223" s="32">
        <v>1.4097264329136879E-2</v>
      </c>
      <c r="J223" s="32">
        <v>2.2006364516716642E-2</v>
      </c>
      <c r="K223" s="32">
        <v>8.3623526802218252E-4</v>
      </c>
      <c r="L223" s="32">
        <v>6.785241584510983E-3</v>
      </c>
      <c r="M223" s="32">
        <v>3.3035107214794609E-4</v>
      </c>
      <c r="N223" s="32"/>
      <c r="O223" s="30">
        <v>309.32</v>
      </c>
      <c r="P223" s="29">
        <v>219.41749999999999</v>
      </c>
      <c r="Q223" s="30">
        <v>147.17487460993814</v>
      </c>
      <c r="R223" s="29">
        <v>12.38311903844429</v>
      </c>
      <c r="S223" s="30">
        <v>140.32373423746117</v>
      </c>
      <c r="T223" s="29">
        <v>5.2751874283470759</v>
      </c>
      <c r="U223" s="30">
        <v>136.68166620514768</v>
      </c>
      <c r="V223" s="29">
        <v>6.6321307127322804</v>
      </c>
      <c r="W223" s="33" t="s">
        <v>14</v>
      </c>
    </row>
    <row r="224" spans="1:23">
      <c r="A224" s="25">
        <v>24</v>
      </c>
      <c r="B224" s="29">
        <v>54.680764314148092</v>
      </c>
      <c r="C224" s="30">
        <v>184.72072016941615</v>
      </c>
      <c r="D224" s="30">
        <v>91.334054687803743</v>
      </c>
      <c r="E224" s="31">
        <f t="shared" si="8"/>
        <v>2.0224736633101954</v>
      </c>
      <c r="F224" s="32">
        <v>0.11703928375530799</v>
      </c>
      <c r="G224" s="32">
        <v>3.7924219283306964E-3</v>
      </c>
      <c r="H224" s="32">
        <v>5.5337292528370083</v>
      </c>
      <c r="I224" s="32">
        <v>0.18318262291610757</v>
      </c>
      <c r="J224" s="32">
        <v>0.34196909043292961</v>
      </c>
      <c r="K224" s="32">
        <v>9.8266304695067714E-3</v>
      </c>
      <c r="L224" s="32">
        <v>9.6066502158878159E-2</v>
      </c>
      <c r="M224" s="32">
        <v>2.8634389797015003E-3</v>
      </c>
      <c r="N224" s="32"/>
      <c r="O224" s="30">
        <v>1922.2249999999999</v>
      </c>
      <c r="P224" s="29">
        <v>57.559999999999945</v>
      </c>
      <c r="Q224" s="30">
        <v>1905.851526279426</v>
      </c>
      <c r="R224" s="29">
        <v>28.497227994147583</v>
      </c>
      <c r="S224" s="30">
        <v>1896.135412215657</v>
      </c>
      <c r="T224" s="29">
        <v>47.21526836540562</v>
      </c>
      <c r="U224" s="30">
        <v>1854.0245343567665</v>
      </c>
      <c r="V224" s="29">
        <v>52.803805743523611</v>
      </c>
      <c r="W224" s="33" t="s">
        <v>12</v>
      </c>
    </row>
    <row r="225" spans="1:23">
      <c r="A225" s="25">
        <v>25</v>
      </c>
      <c r="B225" s="29">
        <v>23.691018159241651</v>
      </c>
      <c r="C225" s="30">
        <v>21.385685689656988</v>
      </c>
      <c r="D225" s="30">
        <v>45.558316230700399</v>
      </c>
      <c r="E225" s="31">
        <f t="shared" si="8"/>
        <v>0.46941343445098194</v>
      </c>
      <c r="F225" s="32">
        <v>0.12551686203858395</v>
      </c>
      <c r="G225" s="32">
        <v>5.2892828864636683E-3</v>
      </c>
      <c r="H225" s="32">
        <v>6.6362556525260707</v>
      </c>
      <c r="I225" s="32">
        <v>0.3508752770790034</v>
      </c>
      <c r="J225" s="32">
        <v>0.37356610376101773</v>
      </c>
      <c r="K225" s="32">
        <v>1.3193196013967973E-2</v>
      </c>
      <c r="L225" s="32">
        <v>0.10308191594415698</v>
      </c>
      <c r="M225" s="32">
        <v>4.5284631684834173E-3</v>
      </c>
      <c r="N225" s="32"/>
      <c r="O225" s="30">
        <v>2036.105</v>
      </c>
      <c r="P225" s="29">
        <v>73.917499999999905</v>
      </c>
      <c r="Q225" s="30">
        <v>2064.1797077771521</v>
      </c>
      <c r="R225" s="29">
        <v>46.67654221577061</v>
      </c>
      <c r="S225" s="30">
        <v>2046.1586034544528</v>
      </c>
      <c r="T225" s="29">
        <v>61.92810530756627</v>
      </c>
      <c r="U225" s="30">
        <v>1982.9813847175683</v>
      </c>
      <c r="V225" s="29">
        <v>82.976912712591769</v>
      </c>
      <c r="W225" s="33" t="s">
        <v>12</v>
      </c>
    </row>
    <row r="226" spans="1:23">
      <c r="E226" s="31"/>
    </row>
    <row r="227" spans="1:23">
      <c r="A227" s="86" t="s">
        <v>26</v>
      </c>
      <c r="B227" s="86"/>
      <c r="E227" s="31"/>
    </row>
    <row r="228" spans="1:23">
      <c r="A228" s="25">
        <v>1</v>
      </c>
      <c r="B228" s="28">
        <v>7.4912695891305603</v>
      </c>
      <c r="C228" s="30">
        <v>159.85243361917301</v>
      </c>
      <c r="D228" s="30">
        <v>273.78144355856602</v>
      </c>
      <c r="E228" s="31">
        <f t="shared" ref="E228:E251" si="9">C228/D228</f>
        <v>0.58386876605454874</v>
      </c>
      <c r="F228" s="32">
        <v>4.9942884129718999E-2</v>
      </c>
      <c r="G228" s="32">
        <v>3.0514895369560999E-3</v>
      </c>
      <c r="H228" s="32">
        <v>0.14408662920469101</v>
      </c>
      <c r="I228" s="32">
        <v>8.5283327190675204E-3</v>
      </c>
      <c r="J228" s="32">
        <v>2.1531239921545299E-2</v>
      </c>
      <c r="K228" s="32">
        <v>7.3864168818442205E-4</v>
      </c>
      <c r="L228" s="32">
        <v>6.5786318829629403E-3</v>
      </c>
      <c r="M228" s="32">
        <v>2.7287527489928601E-4</v>
      </c>
      <c r="N228" s="32"/>
      <c r="O228" s="30">
        <v>190.82</v>
      </c>
      <c r="P228" s="30">
        <v>142.57249999999999</v>
      </c>
      <c r="Q228" s="30">
        <v>136.67727564593699</v>
      </c>
      <c r="R228" s="29">
        <v>7.5695118761151399</v>
      </c>
      <c r="S228" s="30">
        <v>137.32613832621499</v>
      </c>
      <c r="T228" s="29">
        <v>4.6618180733412196</v>
      </c>
      <c r="U228" s="30">
        <v>132.53334254974001</v>
      </c>
      <c r="V228" s="29">
        <v>5.4793706182330997</v>
      </c>
      <c r="W228" s="33" t="s">
        <v>12</v>
      </c>
    </row>
    <row r="229" spans="1:23">
      <c r="A229" s="25">
        <v>2</v>
      </c>
      <c r="B229" s="28">
        <v>10.937098924029</v>
      </c>
      <c r="C229" s="30">
        <v>120.295337662905</v>
      </c>
      <c r="D229" s="30">
        <v>467.48119068793</v>
      </c>
      <c r="E229" s="31">
        <f t="shared" si="9"/>
        <v>0.25732658352709831</v>
      </c>
      <c r="F229" s="32">
        <v>4.8017765488071101E-2</v>
      </c>
      <c r="G229" s="32">
        <v>2.1866309528902599E-3</v>
      </c>
      <c r="H229" s="32">
        <v>0.13913203831761101</v>
      </c>
      <c r="I229" s="32">
        <v>6.4462259525587002E-3</v>
      </c>
      <c r="J229" s="32">
        <v>2.1148969979097199E-2</v>
      </c>
      <c r="K229" s="32">
        <v>6.8670823882089E-4</v>
      </c>
      <c r="L229" s="32">
        <v>7.8206583196238598E-3</v>
      </c>
      <c r="M229" s="32">
        <v>3.5585189011953702E-4</v>
      </c>
      <c r="N229" s="32"/>
      <c r="O229" s="30">
        <v>101.94</v>
      </c>
      <c r="P229" s="29">
        <v>109.245</v>
      </c>
      <c r="Q229" s="30">
        <v>132.270500604468</v>
      </c>
      <c r="R229" s="29">
        <v>5.7466476510364801</v>
      </c>
      <c r="S229" s="30">
        <v>134.913356927329</v>
      </c>
      <c r="T229" s="29">
        <v>4.3357344754270697</v>
      </c>
      <c r="U229" s="30">
        <v>157.458018921194</v>
      </c>
      <c r="V229" s="29">
        <v>7.1367456299346603</v>
      </c>
      <c r="W229" s="33" t="s">
        <v>11</v>
      </c>
    </row>
    <row r="230" spans="1:23">
      <c r="A230" s="25">
        <v>3</v>
      </c>
      <c r="B230" s="28">
        <v>6.6395143809943598</v>
      </c>
      <c r="C230" s="29">
        <v>48.5714824010103</v>
      </c>
      <c r="D230" s="30">
        <v>308.120211866798</v>
      </c>
      <c r="E230" s="31">
        <f t="shared" si="9"/>
        <v>0.15763809231056874</v>
      </c>
      <c r="F230" s="32">
        <v>4.91424414215548E-2</v>
      </c>
      <c r="G230" s="32">
        <v>3.24245810554294E-3</v>
      </c>
      <c r="H230" s="32">
        <v>0.14198798738607701</v>
      </c>
      <c r="I230" s="32">
        <v>8.9905430663610592E-3</v>
      </c>
      <c r="J230" s="32">
        <v>2.11868937750249E-2</v>
      </c>
      <c r="K230" s="32">
        <v>7.1990476295762898E-4</v>
      </c>
      <c r="L230" s="32">
        <v>6.55761611581365E-3</v>
      </c>
      <c r="M230" s="32">
        <v>4.8613662548864397E-4</v>
      </c>
      <c r="N230" s="32"/>
      <c r="O230" s="30">
        <v>153.79</v>
      </c>
      <c r="P230" s="26">
        <v>148.12</v>
      </c>
      <c r="Q230" s="30">
        <v>134.813009343673</v>
      </c>
      <c r="R230" s="29">
        <v>7.9943444562373198</v>
      </c>
      <c r="S230" s="30">
        <v>135.15276171894499</v>
      </c>
      <c r="T230" s="29">
        <v>4.5451060024736298</v>
      </c>
      <c r="U230" s="30">
        <v>132.11133883685201</v>
      </c>
      <c r="V230" s="29">
        <v>9.7618897813464507</v>
      </c>
      <c r="W230" s="33" t="s">
        <v>12</v>
      </c>
    </row>
    <row r="231" spans="1:23">
      <c r="A231" s="25">
        <v>4</v>
      </c>
      <c r="B231" s="28">
        <v>8.3213243192899409</v>
      </c>
      <c r="C231" s="29">
        <v>63.924747556475602</v>
      </c>
      <c r="D231" s="30">
        <v>374.22023448951302</v>
      </c>
      <c r="E231" s="31">
        <f t="shared" si="9"/>
        <v>0.1708211947536124</v>
      </c>
      <c r="F231" s="32">
        <v>4.9494315488627302E-2</v>
      </c>
      <c r="G231" s="32">
        <v>2.7347082703435099E-3</v>
      </c>
      <c r="H231" s="32">
        <v>0.14488662312394601</v>
      </c>
      <c r="I231" s="32">
        <v>7.4493295603495803E-3</v>
      </c>
      <c r="J231" s="32">
        <v>2.1555277348162202E-2</v>
      </c>
      <c r="K231" s="32">
        <v>6.9384289891915804E-4</v>
      </c>
      <c r="L231" s="32">
        <v>6.6289209333290702E-3</v>
      </c>
      <c r="M231" s="32">
        <v>3.5342474978064E-4</v>
      </c>
      <c r="N231" s="32"/>
      <c r="O231" s="30">
        <v>172.30500000000001</v>
      </c>
      <c r="P231" s="30">
        <v>129.61250000000001</v>
      </c>
      <c r="Q231" s="30">
        <v>137.38702644845799</v>
      </c>
      <c r="R231" s="29">
        <v>6.6073609724753402</v>
      </c>
      <c r="S231" s="30">
        <v>137.477825693874</v>
      </c>
      <c r="T231" s="29">
        <v>4.3790499563958498</v>
      </c>
      <c r="U231" s="30">
        <v>133.54312792503799</v>
      </c>
      <c r="V231" s="29">
        <v>7.0964598926016302</v>
      </c>
      <c r="W231" s="33" t="s">
        <v>12</v>
      </c>
    </row>
    <row r="232" spans="1:23">
      <c r="A232" s="25">
        <v>5</v>
      </c>
      <c r="B232" s="28">
        <v>8.1674882379370306</v>
      </c>
      <c r="C232" s="30">
        <v>100.317506246032</v>
      </c>
      <c r="D232" s="30">
        <v>335.81292048792699</v>
      </c>
      <c r="E232" s="31">
        <f t="shared" si="9"/>
        <v>0.29873033503378432</v>
      </c>
      <c r="F232" s="32">
        <v>5.1763949485871298E-2</v>
      </c>
      <c r="G232" s="32">
        <v>3.1455773113879901E-3</v>
      </c>
      <c r="H232" s="32">
        <v>0.153325115295389</v>
      </c>
      <c r="I232" s="32">
        <v>9.0473360185455206E-3</v>
      </c>
      <c r="J232" s="32">
        <v>2.17278790318737E-2</v>
      </c>
      <c r="K232" s="32">
        <v>7.1267900195681397E-4</v>
      </c>
      <c r="L232" s="32">
        <v>6.7012441528703703E-3</v>
      </c>
      <c r="M232" s="32">
        <v>3.4686009268399801E-4</v>
      </c>
      <c r="N232" s="32"/>
      <c r="O232" s="30">
        <v>275.99</v>
      </c>
      <c r="P232" s="30">
        <v>140.7225</v>
      </c>
      <c r="Q232" s="30">
        <v>144.843554764392</v>
      </c>
      <c r="R232" s="29">
        <v>7.9658492199180104</v>
      </c>
      <c r="S232" s="30">
        <v>138.56691796276101</v>
      </c>
      <c r="T232" s="29">
        <v>4.4971466373075897</v>
      </c>
      <c r="U232" s="30">
        <v>134.995262758997</v>
      </c>
      <c r="V232" s="29">
        <v>6.9641469664048099</v>
      </c>
      <c r="W232" s="33" t="s">
        <v>14</v>
      </c>
    </row>
    <row r="233" spans="1:23">
      <c r="A233" s="25">
        <v>6</v>
      </c>
      <c r="B233" s="28">
        <v>7.9960696772950204</v>
      </c>
      <c r="C233" s="29">
        <v>66.694180673917401</v>
      </c>
      <c r="D233" s="30">
        <v>373.43902324645802</v>
      </c>
      <c r="E233" s="31">
        <f t="shared" si="9"/>
        <v>0.17859456704368395</v>
      </c>
      <c r="F233" s="32">
        <v>5.00798700887162E-2</v>
      </c>
      <c r="G233" s="32">
        <v>3.3051108925840401E-3</v>
      </c>
      <c r="H233" s="32">
        <v>0.140391880715033</v>
      </c>
      <c r="I233" s="32">
        <v>8.9088135118306697E-3</v>
      </c>
      <c r="J233" s="32">
        <v>2.0964441219054199E-2</v>
      </c>
      <c r="K233" s="32">
        <v>7.8459880452359299E-4</v>
      </c>
      <c r="L233" s="32">
        <v>6.8486802697362101E-3</v>
      </c>
      <c r="M233" s="32">
        <v>5.1512452886412301E-4</v>
      </c>
      <c r="N233" s="32"/>
      <c r="O233" s="30">
        <v>198.23</v>
      </c>
      <c r="P233" s="30">
        <v>153.6825</v>
      </c>
      <c r="Q233" s="30">
        <v>133.39286018111699</v>
      </c>
      <c r="R233" s="29">
        <v>7.9327552565207498</v>
      </c>
      <c r="S233" s="30">
        <v>133.74833953655801</v>
      </c>
      <c r="T233" s="29">
        <v>4.9545176519743501</v>
      </c>
      <c r="U233" s="30">
        <v>137.95522162310499</v>
      </c>
      <c r="V233" s="29">
        <v>10.3409924797415</v>
      </c>
      <c r="W233" s="33" t="s">
        <v>12</v>
      </c>
    </row>
    <row r="234" spans="1:23">
      <c r="A234" s="25">
        <v>7</v>
      </c>
      <c r="B234" s="28">
        <v>6.5711594663603501</v>
      </c>
      <c r="C234" s="29">
        <v>44.020247145282802</v>
      </c>
      <c r="D234" s="30">
        <v>312.32255286956899</v>
      </c>
      <c r="E234" s="31">
        <f t="shared" si="9"/>
        <v>0.14094482367934016</v>
      </c>
      <c r="F234" s="32">
        <v>4.8472570930643298E-2</v>
      </c>
      <c r="G234" s="32">
        <v>3.1140650780848099E-3</v>
      </c>
      <c r="H234" s="32">
        <v>0.13783339292678301</v>
      </c>
      <c r="I234" s="32">
        <v>8.7428328908850505E-3</v>
      </c>
      <c r="J234" s="32">
        <v>2.11361842108795E-2</v>
      </c>
      <c r="K234" s="32">
        <v>8.4442341031948896E-4</v>
      </c>
      <c r="L234" s="32">
        <v>6.9457710157663898E-3</v>
      </c>
      <c r="M234" s="32">
        <v>5.3447204520625099E-4</v>
      </c>
      <c r="N234" s="32"/>
      <c r="O234" s="30">
        <v>124.16</v>
      </c>
      <c r="P234" s="30">
        <v>209.23</v>
      </c>
      <c r="Q234" s="30">
        <v>131.112272511128</v>
      </c>
      <c r="R234" s="29">
        <v>7.8024638929485599</v>
      </c>
      <c r="S234" s="30">
        <v>134.83264111014799</v>
      </c>
      <c r="T234" s="29">
        <v>5.3313268520989698</v>
      </c>
      <c r="U234" s="30">
        <v>139.90419941910301</v>
      </c>
      <c r="V234" s="29">
        <v>10.728354357409</v>
      </c>
      <c r="W234" s="33" t="s">
        <v>15</v>
      </c>
    </row>
    <row r="235" spans="1:23">
      <c r="A235" s="25">
        <v>8</v>
      </c>
      <c r="B235" s="28">
        <v>13.3114966526531</v>
      </c>
      <c r="C235" s="30">
        <v>112.337599776565</v>
      </c>
      <c r="D235" s="30">
        <v>593.48037182055998</v>
      </c>
      <c r="E235" s="31">
        <f t="shared" si="9"/>
        <v>0.18928612488389171</v>
      </c>
      <c r="F235" s="32">
        <v>4.8217897706203799E-2</v>
      </c>
      <c r="G235" s="32">
        <v>2.3587579290254498E-3</v>
      </c>
      <c r="H235" s="32">
        <v>0.14966369856827599</v>
      </c>
      <c r="I235" s="32">
        <v>7.6063211994655501E-3</v>
      </c>
      <c r="J235" s="32">
        <v>2.25509829008778E-2</v>
      </c>
      <c r="K235" s="32">
        <v>8.5751513986101805E-4</v>
      </c>
      <c r="L235" s="32">
        <v>6.0122619863384203E-3</v>
      </c>
      <c r="M235" s="32">
        <v>3.1411809275250598E-4</v>
      </c>
      <c r="N235" s="32"/>
      <c r="O235" s="30">
        <v>109.35</v>
      </c>
      <c r="P235" s="29">
        <v>111.09</v>
      </c>
      <c r="Q235" s="30">
        <v>141.614929765771</v>
      </c>
      <c r="R235" s="29">
        <v>6.7185935375691299</v>
      </c>
      <c r="S235" s="30">
        <v>143.75805782145699</v>
      </c>
      <c r="T235" s="29">
        <v>5.40654477436079</v>
      </c>
      <c r="U235" s="30">
        <v>121.15736142462301</v>
      </c>
      <c r="V235" s="29">
        <v>6.3110827517933803</v>
      </c>
      <c r="W235" s="33" t="s">
        <v>11</v>
      </c>
    </row>
    <row r="236" spans="1:23">
      <c r="A236" s="25">
        <v>9</v>
      </c>
      <c r="B236" s="28">
        <v>6.1021967096659697</v>
      </c>
      <c r="C236" s="29">
        <v>47.074363994712598</v>
      </c>
      <c r="D236" s="30">
        <v>285.37263907360102</v>
      </c>
      <c r="E236" s="31">
        <f t="shared" si="9"/>
        <v>0.16495752412539996</v>
      </c>
      <c r="F236" s="32">
        <v>4.9947966328768301E-2</v>
      </c>
      <c r="G236" s="32">
        <v>3.47180992926061E-3</v>
      </c>
      <c r="H236" s="32">
        <v>0.14428932116558399</v>
      </c>
      <c r="I236" s="32">
        <v>9.3580465755401902E-3</v>
      </c>
      <c r="J236" s="32">
        <v>2.1512879901388199E-2</v>
      </c>
      <c r="K236" s="32">
        <v>8.5312416055470801E-4</v>
      </c>
      <c r="L236" s="32">
        <v>6.4992331127936001E-3</v>
      </c>
      <c r="M236" s="32">
        <v>4.9992059953574001E-4</v>
      </c>
      <c r="N236" s="32"/>
      <c r="O236" s="30">
        <v>190.82</v>
      </c>
      <c r="P236" s="30">
        <v>156.46</v>
      </c>
      <c r="Q236" s="30">
        <v>136.857149921077</v>
      </c>
      <c r="R236" s="29">
        <v>8.3043671228674203</v>
      </c>
      <c r="S236" s="30">
        <v>137.21027563565499</v>
      </c>
      <c r="T236" s="29">
        <v>5.3842810910052803</v>
      </c>
      <c r="U236" s="30">
        <v>130.93894214830701</v>
      </c>
      <c r="V236" s="29">
        <v>10.039261835820501</v>
      </c>
      <c r="W236" s="33" t="s">
        <v>12</v>
      </c>
    </row>
    <row r="237" spans="1:23">
      <c r="A237" s="25">
        <v>10</v>
      </c>
      <c r="B237" s="28">
        <v>9.9237800586593501</v>
      </c>
      <c r="C237" s="30">
        <v>89.863521752189001</v>
      </c>
      <c r="D237" s="30">
        <v>457.99223481054798</v>
      </c>
      <c r="E237" s="31">
        <f t="shared" si="9"/>
        <v>0.19621188946437429</v>
      </c>
      <c r="F237" s="32">
        <v>4.8592105341494399E-2</v>
      </c>
      <c r="G237" s="32">
        <v>2.49295302563938E-3</v>
      </c>
      <c r="H237" s="32">
        <v>0.14347638833103701</v>
      </c>
      <c r="I237" s="32">
        <v>7.9253264098839895E-3</v>
      </c>
      <c r="J237" s="32">
        <v>2.14754347818354E-2</v>
      </c>
      <c r="K237" s="32">
        <v>8.6278281296990004E-4</v>
      </c>
      <c r="L237" s="32">
        <v>7.1862182354020298E-3</v>
      </c>
      <c r="M237" s="32">
        <v>3.8851918358728701E-4</v>
      </c>
      <c r="N237" s="32"/>
      <c r="O237" s="30">
        <v>127.86499999999999</v>
      </c>
      <c r="P237" s="29">
        <v>-72.215000000000003</v>
      </c>
      <c r="Q237" s="30">
        <v>136.13553908920699</v>
      </c>
      <c r="R237" s="29">
        <v>7.0381324763918398</v>
      </c>
      <c r="S237" s="30">
        <v>136.973968116881</v>
      </c>
      <c r="T237" s="29">
        <v>5.4454256348640904</v>
      </c>
      <c r="U237" s="30">
        <v>144.73007395961</v>
      </c>
      <c r="V237" s="29">
        <v>7.7968089054070298</v>
      </c>
      <c r="W237" s="33" t="s">
        <v>12</v>
      </c>
    </row>
    <row r="238" spans="1:23">
      <c r="A238" s="25">
        <v>11</v>
      </c>
      <c r="B238" s="28">
        <v>7.2930406348833499</v>
      </c>
      <c r="C238" s="30">
        <v>101.87559183825999</v>
      </c>
      <c r="D238" s="30">
        <v>301.05805975237001</v>
      </c>
      <c r="E238" s="31">
        <f t="shared" si="9"/>
        <v>0.33839184349376317</v>
      </c>
      <c r="F238" s="32">
        <v>5.0795834879174898E-2</v>
      </c>
      <c r="G238" s="32">
        <v>3.1693721731010501E-3</v>
      </c>
      <c r="H238" s="32">
        <v>0.147542883802703</v>
      </c>
      <c r="I238" s="32">
        <v>9.4934067553816906E-3</v>
      </c>
      <c r="J238" s="32">
        <v>2.1147016910877399E-2</v>
      </c>
      <c r="K238" s="32">
        <v>8.6184500322564195E-4</v>
      </c>
      <c r="L238" s="32">
        <v>6.4730083179990201E-3</v>
      </c>
      <c r="M238" s="32">
        <v>3.6470245574471899E-4</v>
      </c>
      <c r="N238" s="32"/>
      <c r="O238" s="30">
        <v>231.55</v>
      </c>
      <c r="P238" s="30">
        <v>144.42500000000001</v>
      </c>
      <c r="Q238" s="30">
        <v>139.74009621758501</v>
      </c>
      <c r="R238" s="29">
        <v>8.4006107421241794</v>
      </c>
      <c r="S238" s="30">
        <v>134.90102738572301</v>
      </c>
      <c r="T238" s="29">
        <v>5.4412417833017797</v>
      </c>
      <c r="U238" s="30">
        <v>130.41229649348799</v>
      </c>
      <c r="V238" s="29">
        <v>7.3240407561537797</v>
      </c>
      <c r="W238" s="33" t="s">
        <v>13</v>
      </c>
    </row>
    <row r="239" spans="1:23">
      <c r="A239" s="25">
        <v>12</v>
      </c>
      <c r="B239" s="28">
        <v>9.1315684752384403</v>
      </c>
      <c r="C239" s="30">
        <v>115.87324681288</v>
      </c>
      <c r="D239" s="30">
        <v>398.279985781123</v>
      </c>
      <c r="E239" s="31">
        <f t="shared" si="9"/>
        <v>0.29093414419412678</v>
      </c>
      <c r="F239" s="32">
        <v>4.8595813159708803E-2</v>
      </c>
      <c r="G239" s="32">
        <v>2.8170766127634402E-3</v>
      </c>
      <c r="H239" s="32">
        <v>0.143698943023188</v>
      </c>
      <c r="I239" s="32">
        <v>8.6516599977831208E-3</v>
      </c>
      <c r="J239" s="32">
        <v>2.14683120847277E-2</v>
      </c>
      <c r="K239" s="32">
        <v>6.9618116377018397E-4</v>
      </c>
      <c r="L239" s="32">
        <v>6.0364895867962998E-3</v>
      </c>
      <c r="M239" s="32">
        <v>3.0213626510388198E-4</v>
      </c>
      <c r="N239" s="32"/>
      <c r="O239" s="30">
        <v>127.86499999999999</v>
      </c>
      <c r="P239" s="26">
        <v>133.31</v>
      </c>
      <c r="Q239" s="30">
        <v>136.33314375942999</v>
      </c>
      <c r="R239" s="29">
        <v>7.6815571391033197</v>
      </c>
      <c r="S239" s="30">
        <v>136.92901743655</v>
      </c>
      <c r="T239" s="29">
        <v>4.3941721844552601</v>
      </c>
      <c r="U239" s="30">
        <v>121.64412278528501</v>
      </c>
      <c r="V239" s="29">
        <v>6.0702044715706398</v>
      </c>
      <c r="W239" s="33" t="s">
        <v>12</v>
      </c>
    </row>
    <row r="240" spans="1:23">
      <c r="A240" s="25">
        <v>13</v>
      </c>
      <c r="B240" s="28">
        <v>6.5784270764160402</v>
      </c>
      <c r="C240" s="29">
        <v>53.5516854956769</v>
      </c>
      <c r="D240" s="30">
        <v>291.69359634943498</v>
      </c>
      <c r="E240" s="31">
        <f t="shared" si="9"/>
        <v>0.18358882802324031</v>
      </c>
      <c r="F240" s="32">
        <v>5.0163118219516398E-2</v>
      </c>
      <c r="G240" s="32">
        <v>2.9589162156579401E-3</v>
      </c>
      <c r="H240" s="32">
        <v>0.14600991143154801</v>
      </c>
      <c r="I240" s="32">
        <v>8.1169995181872498E-3</v>
      </c>
      <c r="J240" s="32">
        <v>2.1778151332742201E-2</v>
      </c>
      <c r="K240" s="32">
        <v>7.7309847510992802E-4</v>
      </c>
      <c r="L240" s="32">
        <v>6.0183452436517399E-3</v>
      </c>
      <c r="M240" s="32">
        <v>3.7759690271464003E-4</v>
      </c>
      <c r="N240" s="32"/>
      <c r="O240" s="30">
        <v>211.185</v>
      </c>
      <c r="P240" s="30">
        <v>141.64750000000001</v>
      </c>
      <c r="Q240" s="30">
        <v>138.382765876809</v>
      </c>
      <c r="R240" s="29">
        <v>7.1924065853346297</v>
      </c>
      <c r="S240" s="30">
        <v>138.88409449029299</v>
      </c>
      <c r="T240" s="29">
        <v>4.8780668078501304</v>
      </c>
      <c r="U240" s="30">
        <v>121.279582414481</v>
      </c>
      <c r="V240" s="29">
        <v>7.5864171624679004</v>
      </c>
      <c r="W240" s="33" t="s">
        <v>12</v>
      </c>
    </row>
    <row r="241" spans="1:23">
      <c r="A241" s="25">
        <v>14</v>
      </c>
      <c r="B241" s="28">
        <v>4.1294411781557701</v>
      </c>
      <c r="C241" s="30">
        <v>76.536506866453195</v>
      </c>
      <c r="D241" s="30">
        <v>119.662933107941</v>
      </c>
      <c r="E241" s="31">
        <f t="shared" si="9"/>
        <v>0.63960079264824676</v>
      </c>
      <c r="F241" s="32">
        <v>5.1727563777097502E-2</v>
      </c>
      <c r="G241" s="32">
        <v>5.56932707457724E-3</v>
      </c>
      <c r="H241" s="32">
        <v>0.17054220821207</v>
      </c>
      <c r="I241" s="32">
        <v>1.6340188657488399E-2</v>
      </c>
      <c r="J241" s="32">
        <v>2.5254217602703001E-2</v>
      </c>
      <c r="K241" s="32">
        <v>1.0102195213110799E-3</v>
      </c>
      <c r="L241" s="32">
        <v>7.6520430394678403E-3</v>
      </c>
      <c r="M241" s="32">
        <v>5.4639858631115698E-4</v>
      </c>
      <c r="N241" s="32"/>
      <c r="O241" s="30">
        <v>272.28500000000003</v>
      </c>
      <c r="P241" s="30">
        <v>248.11750000000001</v>
      </c>
      <c r="Q241" s="30">
        <v>159.889391565583</v>
      </c>
      <c r="R241" s="29">
        <v>14.174660796022399</v>
      </c>
      <c r="S241" s="30">
        <v>160.77743118495201</v>
      </c>
      <c r="T241" s="29">
        <v>6.3524749624283396</v>
      </c>
      <c r="U241" s="30">
        <v>154.07609213092601</v>
      </c>
      <c r="V241" s="29">
        <v>10.9600661252584</v>
      </c>
      <c r="W241" s="33" t="s">
        <v>12</v>
      </c>
    </row>
    <row r="242" spans="1:23">
      <c r="A242" s="25">
        <v>15</v>
      </c>
      <c r="B242" s="28">
        <v>4.6906661915736096</v>
      </c>
      <c r="C242" s="29">
        <v>54.166981836260803</v>
      </c>
      <c r="D242" s="30">
        <v>195.14615124633801</v>
      </c>
      <c r="E242" s="31">
        <f t="shared" si="9"/>
        <v>0.27757135608523698</v>
      </c>
      <c r="F242" s="32">
        <v>5.1909541641888102E-2</v>
      </c>
      <c r="G242" s="32">
        <v>4.5242095986421996E-3</v>
      </c>
      <c r="H242" s="32">
        <v>0.143332458839075</v>
      </c>
      <c r="I242" s="32">
        <v>1.20986825505843E-2</v>
      </c>
      <c r="J242" s="32">
        <v>2.0943225092417101E-2</v>
      </c>
      <c r="K242" s="32">
        <v>9.1724059568508605E-4</v>
      </c>
      <c r="L242" s="32">
        <v>7.4521637616314597E-3</v>
      </c>
      <c r="M242" s="32">
        <v>5.1879048213959397E-4</v>
      </c>
      <c r="N242" s="32"/>
      <c r="O242" s="30">
        <v>279.69</v>
      </c>
      <c r="P242" s="30">
        <v>199.97499999999999</v>
      </c>
      <c r="Q242" s="30">
        <v>136.00772467448201</v>
      </c>
      <c r="R242" s="29">
        <v>10.745126852385599</v>
      </c>
      <c r="S242" s="30">
        <v>133.61437859218799</v>
      </c>
      <c r="T242" s="29">
        <v>5.7920670472749496</v>
      </c>
      <c r="U242" s="30">
        <v>150.066368350581</v>
      </c>
      <c r="V242" s="29">
        <v>10.408347009405899</v>
      </c>
      <c r="W242" s="33" t="s">
        <v>11</v>
      </c>
    </row>
    <row r="243" spans="1:23">
      <c r="A243" s="25">
        <v>16</v>
      </c>
      <c r="B243" s="28">
        <v>6.0145483069380603</v>
      </c>
      <c r="C243" s="29">
        <v>35.602002050245602</v>
      </c>
      <c r="D243" s="30">
        <v>261.04757296779599</v>
      </c>
      <c r="E243" s="31">
        <f t="shared" si="9"/>
        <v>0.13638127964758986</v>
      </c>
      <c r="F243" s="32">
        <v>4.8991775471736401E-2</v>
      </c>
      <c r="G243" s="32">
        <v>4.29016315921882E-3</v>
      </c>
      <c r="H243" s="32">
        <v>0.15513106372791399</v>
      </c>
      <c r="I243" s="32">
        <v>1.3346787403514899E-2</v>
      </c>
      <c r="J243" s="32">
        <v>2.28324594069651E-2</v>
      </c>
      <c r="K243" s="32">
        <v>1.0279826387285401E-3</v>
      </c>
      <c r="L243" s="32">
        <v>7.1567098982109603E-3</v>
      </c>
      <c r="M243" s="32">
        <v>6.9353499794957702E-4</v>
      </c>
      <c r="N243" s="32"/>
      <c r="O243" s="30">
        <v>146.38</v>
      </c>
      <c r="P243" s="30">
        <v>196.27</v>
      </c>
      <c r="Q243" s="30">
        <v>146.43226138503201</v>
      </c>
      <c r="R243" s="29">
        <v>11.732512674274099</v>
      </c>
      <c r="S243" s="30">
        <v>145.53231111274101</v>
      </c>
      <c r="T243" s="29">
        <v>6.4793498582770601</v>
      </c>
      <c r="U243" s="30">
        <v>144.13789152367099</v>
      </c>
      <c r="V243" s="29">
        <v>13.9182786977664</v>
      </c>
      <c r="W243" s="33" t="s">
        <v>12</v>
      </c>
    </row>
    <row r="244" spans="1:23">
      <c r="A244" s="25">
        <v>17</v>
      </c>
      <c r="B244" s="28">
        <v>10.093863048938401</v>
      </c>
      <c r="C244" s="30">
        <v>85.373125160872704</v>
      </c>
      <c r="D244" s="30">
        <v>478.10973606989</v>
      </c>
      <c r="E244" s="31">
        <f t="shared" si="9"/>
        <v>0.17856387084406261</v>
      </c>
      <c r="F244" s="32">
        <v>4.9644271130979002E-2</v>
      </c>
      <c r="G244" s="32">
        <v>3.1554187248006701E-3</v>
      </c>
      <c r="H244" s="32">
        <v>0.14205791618320601</v>
      </c>
      <c r="I244" s="32">
        <v>8.6035161945656902E-3</v>
      </c>
      <c r="J244" s="32">
        <v>2.1104485343433E-2</v>
      </c>
      <c r="K244" s="32">
        <v>8.2268324103578199E-4</v>
      </c>
      <c r="L244" s="32">
        <v>5.9121897539073601E-3</v>
      </c>
      <c r="M244" s="32">
        <v>3.3172575203875099E-4</v>
      </c>
      <c r="N244" s="32"/>
      <c r="O244" s="30">
        <v>188.97</v>
      </c>
      <c r="P244" s="30">
        <v>143.5</v>
      </c>
      <c r="Q244" s="30">
        <v>134.87518367690501</v>
      </c>
      <c r="R244" s="29">
        <v>7.6497805776799801</v>
      </c>
      <c r="S244" s="30">
        <v>134.63252362965099</v>
      </c>
      <c r="T244" s="29">
        <v>5.19425439468609</v>
      </c>
      <c r="U244" s="30">
        <v>119.146666820129</v>
      </c>
      <c r="V244" s="29">
        <v>6.6655089122698596</v>
      </c>
      <c r="W244" s="33" t="s">
        <v>12</v>
      </c>
    </row>
    <row r="245" spans="1:23">
      <c r="A245" s="25">
        <v>18</v>
      </c>
      <c r="B245" s="28">
        <v>6.9327772784734298</v>
      </c>
      <c r="C245" s="29">
        <v>53.336529702279897</v>
      </c>
      <c r="D245" s="30">
        <v>312.36667471394202</v>
      </c>
      <c r="E245" s="31">
        <f t="shared" si="9"/>
        <v>0.17074974387432407</v>
      </c>
      <c r="F245" s="32">
        <v>5.25299284212161E-2</v>
      </c>
      <c r="G245" s="32">
        <v>3.48921819948151E-3</v>
      </c>
      <c r="H245" s="32">
        <v>0.15315336754626599</v>
      </c>
      <c r="I245" s="32">
        <v>9.6554096838563207E-3</v>
      </c>
      <c r="J245" s="32">
        <v>2.1715091815741199E-2</v>
      </c>
      <c r="K245" s="32">
        <v>1.2155569827979099E-3</v>
      </c>
      <c r="L245" s="32">
        <v>5.6299887628787296E-3</v>
      </c>
      <c r="M245" s="32">
        <v>4.09599494317365E-4</v>
      </c>
      <c r="N245" s="32"/>
      <c r="O245" s="30">
        <v>309.32</v>
      </c>
      <c r="P245" s="30">
        <v>151.83250000000001</v>
      </c>
      <c r="Q245" s="30">
        <v>144.69233743848699</v>
      </c>
      <c r="R245" s="29">
        <v>8.5024214002509595</v>
      </c>
      <c r="S245" s="30">
        <v>138.48623874381201</v>
      </c>
      <c r="T245" s="29">
        <v>7.6698057374634097</v>
      </c>
      <c r="U245" s="30">
        <v>113.47548479551</v>
      </c>
      <c r="V245" s="29">
        <v>8.2325692585069596</v>
      </c>
      <c r="W245" s="33" t="s">
        <v>14</v>
      </c>
    </row>
    <row r="246" spans="1:23">
      <c r="A246" s="25">
        <v>19</v>
      </c>
      <c r="B246" s="28">
        <v>11.972619445049</v>
      </c>
      <c r="C246" s="30">
        <v>174.049246995716</v>
      </c>
      <c r="D246" s="30">
        <v>450.10687602189699</v>
      </c>
      <c r="E246" s="31">
        <f t="shared" si="9"/>
        <v>0.38668426604362466</v>
      </c>
      <c r="F246" s="32">
        <v>4.89167099110384E-2</v>
      </c>
      <c r="G246" s="32">
        <v>4.9204992392464101E-3</v>
      </c>
      <c r="H246" s="32">
        <v>0.14572343472638399</v>
      </c>
      <c r="I246" s="32">
        <v>1.17442818237654E-2</v>
      </c>
      <c r="J246" s="32">
        <v>2.2365662537581099E-2</v>
      </c>
      <c r="K246" s="32">
        <v>7.9749242559355596E-4</v>
      </c>
      <c r="L246" s="32">
        <v>7.2578519453537702E-3</v>
      </c>
      <c r="M246" s="32">
        <v>4.2662455800291299E-4</v>
      </c>
      <c r="N246" s="32"/>
      <c r="O246" s="30">
        <v>142.68</v>
      </c>
      <c r="P246" s="30">
        <v>222.19</v>
      </c>
      <c r="Q246" s="30">
        <v>138.128911218214</v>
      </c>
      <c r="R246" s="29">
        <v>10.4086465760812</v>
      </c>
      <c r="S246" s="30">
        <v>142.58964655723699</v>
      </c>
      <c r="T246" s="29">
        <v>5.0290902126107397</v>
      </c>
      <c r="U246" s="30">
        <v>146.16756922551701</v>
      </c>
      <c r="V246" s="29">
        <v>8.5608992672272404</v>
      </c>
      <c r="W246" s="33" t="s">
        <v>13</v>
      </c>
    </row>
    <row r="247" spans="1:23">
      <c r="A247" s="25">
        <v>21</v>
      </c>
      <c r="B247" s="28">
        <v>4.4364395041204201</v>
      </c>
      <c r="C247" s="29">
        <v>33.927594983337698</v>
      </c>
      <c r="D247" s="30">
        <v>216.195672436401</v>
      </c>
      <c r="E247" s="31">
        <f t="shared" si="9"/>
        <v>0.15693003750256976</v>
      </c>
      <c r="F247" s="32">
        <v>5.1518624546992103E-2</v>
      </c>
      <c r="G247" s="32">
        <v>3.8971124636391899E-3</v>
      </c>
      <c r="H247" s="32">
        <v>0.14162606460111399</v>
      </c>
      <c r="I247" s="32">
        <v>1.09055661657546E-2</v>
      </c>
      <c r="J247" s="32">
        <v>2.0279053183173201E-2</v>
      </c>
      <c r="K247" s="32">
        <v>8.1932104220276203E-4</v>
      </c>
      <c r="L247" s="32">
        <v>6.1253326532170896E-3</v>
      </c>
      <c r="M247" s="32">
        <v>5.3047327465644597E-4</v>
      </c>
      <c r="N247" s="32"/>
      <c r="O247" s="30">
        <v>264.88</v>
      </c>
      <c r="P247" s="30">
        <v>174.05250000000001</v>
      </c>
      <c r="Q247" s="30">
        <v>134.49115962901101</v>
      </c>
      <c r="R247" s="29">
        <v>9.7000406762509197</v>
      </c>
      <c r="S247" s="30">
        <v>129.41931623981699</v>
      </c>
      <c r="T247" s="29">
        <v>5.17717584595911</v>
      </c>
      <c r="U247" s="30">
        <v>123.42898554474201</v>
      </c>
      <c r="V247" s="29">
        <v>10.656770720813</v>
      </c>
      <c r="W247" s="33" t="s">
        <v>13</v>
      </c>
    </row>
    <row r="248" spans="1:23">
      <c r="A248" s="25">
        <v>22</v>
      </c>
      <c r="B248" s="28">
        <v>7.9609178857368699</v>
      </c>
      <c r="C248" s="30">
        <v>135.499364058179</v>
      </c>
      <c r="D248" s="30">
        <v>324.11923275779401</v>
      </c>
      <c r="E248" s="31">
        <f t="shared" si="9"/>
        <v>0.41805406888468788</v>
      </c>
      <c r="F248" s="32">
        <v>4.9164886560115702E-2</v>
      </c>
      <c r="G248" s="32">
        <v>2.5285812805854002E-3</v>
      </c>
      <c r="H248" s="32">
        <v>0.13532317495479501</v>
      </c>
      <c r="I248" s="32">
        <v>6.6282881074139002E-3</v>
      </c>
      <c r="J248" s="32">
        <v>2.0195481417975499E-2</v>
      </c>
      <c r="K248" s="32">
        <v>6.1466759062703995E-4</v>
      </c>
      <c r="L248" s="32">
        <v>6.17512034821376E-3</v>
      </c>
      <c r="M248" s="32">
        <v>2.7662393183212799E-4</v>
      </c>
      <c r="N248" s="32"/>
      <c r="O248" s="30">
        <v>166.75</v>
      </c>
      <c r="P248" s="30">
        <v>120.35250000000001</v>
      </c>
      <c r="Q248" s="30">
        <v>128.86972234031299</v>
      </c>
      <c r="R248" s="29">
        <v>5.9286966743596503</v>
      </c>
      <c r="S248" s="30">
        <v>128.89126435427701</v>
      </c>
      <c r="T248" s="29">
        <v>3.88458694685841</v>
      </c>
      <c r="U248" s="30">
        <v>124.429154541765</v>
      </c>
      <c r="V248" s="29">
        <v>5.5568717388468301</v>
      </c>
      <c r="W248" s="33" t="s">
        <v>12</v>
      </c>
    </row>
    <row r="249" spans="1:23">
      <c r="A249" s="25">
        <v>23</v>
      </c>
      <c r="B249" s="28">
        <v>8.0364041337266006</v>
      </c>
      <c r="C249" s="29">
        <v>65.814312998858696</v>
      </c>
      <c r="D249" s="30">
        <v>363.01244063168298</v>
      </c>
      <c r="E249" s="31">
        <f t="shared" si="9"/>
        <v>0.18130043390340644</v>
      </c>
      <c r="F249" s="32">
        <v>4.8021490495307899E-2</v>
      </c>
      <c r="G249" s="32">
        <v>2.9079648153800099E-3</v>
      </c>
      <c r="H249" s="32">
        <v>0.14306800420195401</v>
      </c>
      <c r="I249" s="32">
        <v>9.8793152273292297E-3</v>
      </c>
      <c r="J249" s="32">
        <v>2.13965685576494E-2</v>
      </c>
      <c r="K249" s="32">
        <v>8.8118254644008502E-4</v>
      </c>
      <c r="L249" s="32">
        <v>7.1008073160123003E-3</v>
      </c>
      <c r="M249" s="32">
        <v>5.3080979850580101E-4</v>
      </c>
      <c r="N249" s="32"/>
      <c r="O249" s="30">
        <v>101.94</v>
      </c>
      <c r="P249" s="30">
        <v>137.01499999999999</v>
      </c>
      <c r="Q249" s="30">
        <v>135.77283777481099</v>
      </c>
      <c r="R249" s="29">
        <v>8.77624458512601</v>
      </c>
      <c r="S249" s="30">
        <v>136.47623321669801</v>
      </c>
      <c r="T249" s="29">
        <v>5.5619595363176897</v>
      </c>
      <c r="U249" s="30">
        <v>143.015973645662</v>
      </c>
      <c r="V249" s="29">
        <v>10.653202544822401</v>
      </c>
      <c r="W249" s="33" t="s">
        <v>12</v>
      </c>
    </row>
    <row r="250" spans="1:23">
      <c r="A250" s="25">
        <v>24</v>
      </c>
      <c r="B250" s="28">
        <v>33.382078769234397</v>
      </c>
      <c r="C250" s="30">
        <v>115.619747776639</v>
      </c>
      <c r="D250" s="30">
        <v>210.847184664862</v>
      </c>
      <c r="E250" s="31">
        <f t="shared" si="9"/>
        <v>0.54835803456619359</v>
      </c>
      <c r="F250" s="32">
        <v>6.4544706480705594E-2</v>
      </c>
      <c r="G250" s="32">
        <v>2.4751059841137202E-3</v>
      </c>
      <c r="H250" s="32">
        <v>1.1168297913089</v>
      </c>
      <c r="I250" s="32">
        <v>4.9217599822868101E-2</v>
      </c>
      <c r="J250" s="32">
        <v>0.124633851335444</v>
      </c>
      <c r="K250" s="32">
        <v>4.3749844767854004E-3</v>
      </c>
      <c r="L250" s="32">
        <v>3.6939021578477699E-2</v>
      </c>
      <c r="M250" s="32">
        <v>1.33522901125015E-3</v>
      </c>
      <c r="N250" s="32"/>
      <c r="O250" s="30">
        <v>761.11500000000001</v>
      </c>
      <c r="P250" s="29">
        <v>81.472499999999997</v>
      </c>
      <c r="Q250" s="30">
        <v>761.45564098807904</v>
      </c>
      <c r="R250" s="29">
        <v>23.613960545733299</v>
      </c>
      <c r="S250" s="30">
        <v>757.17980468263602</v>
      </c>
      <c r="T250" s="29">
        <v>25.080794443486301</v>
      </c>
      <c r="U250" s="30">
        <v>733.16068312464301</v>
      </c>
      <c r="V250" s="29">
        <v>26.026558146286099</v>
      </c>
      <c r="W250" s="33" t="s">
        <v>12</v>
      </c>
    </row>
    <row r="251" spans="1:23" s="22" customFormat="1">
      <c r="A251" s="22">
        <v>25</v>
      </c>
      <c r="B251" s="34">
        <v>29.654893958829099</v>
      </c>
      <c r="C251" s="35">
        <v>742.77166826220105</v>
      </c>
      <c r="D251" s="35">
        <v>1032.6964991770501</v>
      </c>
      <c r="E251" s="36">
        <f t="shared" si="9"/>
        <v>0.71925456206553573</v>
      </c>
      <c r="F251" s="37">
        <v>4.5393997266924002E-2</v>
      </c>
      <c r="G251" s="37">
        <v>2.1265390666921598E-3</v>
      </c>
      <c r="H251" s="37">
        <v>0.13473478853020299</v>
      </c>
      <c r="I251" s="37">
        <v>6.1628043844070496E-3</v>
      </c>
      <c r="J251" s="37">
        <v>2.09114223260249E-2</v>
      </c>
      <c r="K251" s="37">
        <v>6.7730382671724195E-4</v>
      </c>
      <c r="L251" s="37">
        <v>6.1603224333313103E-3</v>
      </c>
      <c r="M251" s="37">
        <v>2.1557157172014799E-4</v>
      </c>
      <c r="N251" s="37"/>
      <c r="O251" s="35"/>
      <c r="P251" s="23" t="s">
        <v>16</v>
      </c>
      <c r="Q251" s="35">
        <v>128.34335902511501</v>
      </c>
      <c r="R251" s="38">
        <v>5.5152893732682804</v>
      </c>
      <c r="S251" s="35">
        <v>133.41356723220599</v>
      </c>
      <c r="T251" s="38">
        <v>4.2773548627731204</v>
      </c>
      <c r="U251" s="35">
        <v>124.131889156417</v>
      </c>
      <c r="V251" s="38">
        <v>4.3305045395001303</v>
      </c>
      <c r="W251" s="39" t="s">
        <v>13</v>
      </c>
    </row>
    <row r="252" spans="1:23">
      <c r="E252" s="31"/>
    </row>
    <row r="253" spans="1:23">
      <c r="A253" s="86"/>
      <c r="B253" s="86"/>
      <c r="E253" s="31"/>
    </row>
    <row r="254" spans="1:23">
      <c r="B254" s="31"/>
      <c r="C254" s="31"/>
      <c r="D254" s="31"/>
      <c r="E254" s="31"/>
      <c r="F254" s="32"/>
      <c r="G254" s="32"/>
      <c r="H254" s="32"/>
      <c r="I254" s="32"/>
      <c r="J254" s="32"/>
      <c r="K254" s="32"/>
      <c r="L254" s="32"/>
      <c r="M254" s="32"/>
      <c r="N254" s="32"/>
      <c r="O254" s="30"/>
      <c r="P254" s="30"/>
      <c r="Q254" s="30"/>
      <c r="R254" s="29"/>
      <c r="S254" s="30"/>
      <c r="T254" s="29"/>
      <c r="U254" s="30"/>
      <c r="V254" s="29"/>
      <c r="W254" s="33"/>
    </row>
    <row r="255" spans="1:23">
      <c r="B255" s="31"/>
      <c r="C255" s="31"/>
      <c r="D255" s="31"/>
      <c r="E255" s="31"/>
      <c r="F255" s="32"/>
      <c r="G255" s="32"/>
      <c r="H255" s="32"/>
      <c r="I255" s="32"/>
      <c r="J255" s="32"/>
      <c r="K255" s="32"/>
      <c r="L255" s="32"/>
      <c r="M255" s="32"/>
      <c r="N255" s="32"/>
      <c r="O255" s="30"/>
      <c r="P255" s="30"/>
      <c r="Q255" s="30"/>
      <c r="R255" s="29"/>
      <c r="S255" s="30"/>
      <c r="T255" s="29"/>
      <c r="U255" s="30"/>
      <c r="V255" s="29"/>
      <c r="W255" s="33"/>
    </row>
    <row r="256" spans="1:23">
      <c r="B256" s="31"/>
      <c r="C256" s="31"/>
      <c r="D256" s="31"/>
      <c r="E256" s="31"/>
      <c r="F256" s="32"/>
      <c r="G256" s="32"/>
      <c r="H256" s="32"/>
      <c r="I256" s="32"/>
      <c r="J256" s="32"/>
      <c r="K256" s="32"/>
      <c r="L256" s="32"/>
      <c r="M256" s="32"/>
      <c r="N256" s="32"/>
      <c r="O256" s="30"/>
      <c r="P256" s="30"/>
      <c r="Q256" s="30"/>
      <c r="R256" s="29"/>
      <c r="S256" s="30"/>
      <c r="T256" s="29"/>
      <c r="U256" s="30"/>
      <c r="V256" s="29"/>
      <c r="W256" s="33"/>
    </row>
    <row r="257" spans="2:23">
      <c r="B257" s="31"/>
      <c r="C257" s="31"/>
      <c r="D257" s="31"/>
      <c r="E257" s="31"/>
      <c r="F257" s="32"/>
      <c r="G257" s="32"/>
      <c r="H257" s="32"/>
      <c r="I257" s="32"/>
      <c r="J257" s="32"/>
      <c r="K257" s="32"/>
      <c r="L257" s="32"/>
      <c r="M257" s="32"/>
      <c r="N257" s="32"/>
      <c r="O257" s="30"/>
      <c r="P257" s="30"/>
      <c r="Q257" s="30"/>
      <c r="R257" s="29"/>
      <c r="S257" s="30"/>
      <c r="T257" s="29"/>
      <c r="U257" s="30"/>
      <c r="V257" s="29"/>
      <c r="W257" s="33"/>
    </row>
    <row r="258" spans="2:23">
      <c r="B258" s="31"/>
      <c r="C258" s="31"/>
      <c r="D258" s="31"/>
      <c r="E258" s="31"/>
      <c r="F258" s="32"/>
      <c r="G258" s="32"/>
      <c r="H258" s="32"/>
      <c r="I258" s="32"/>
      <c r="J258" s="32"/>
      <c r="K258" s="32"/>
      <c r="L258" s="32"/>
      <c r="M258" s="32"/>
      <c r="N258" s="32"/>
      <c r="O258" s="30"/>
      <c r="P258" s="29"/>
      <c r="Q258" s="30"/>
      <c r="R258" s="29"/>
      <c r="S258" s="30"/>
      <c r="T258" s="29"/>
      <c r="U258" s="30"/>
      <c r="V258" s="29"/>
      <c r="W258" s="33"/>
    </row>
    <row r="259" spans="2:23">
      <c r="B259" s="31"/>
      <c r="C259" s="31"/>
      <c r="D259" s="31"/>
      <c r="E259" s="31"/>
      <c r="F259" s="32"/>
      <c r="G259" s="32"/>
      <c r="H259" s="32"/>
      <c r="I259" s="32"/>
      <c r="J259" s="32"/>
      <c r="K259" s="32"/>
      <c r="L259" s="32"/>
      <c r="M259" s="32"/>
      <c r="N259" s="32"/>
      <c r="O259" s="30"/>
      <c r="P259" s="30"/>
      <c r="Q259" s="30"/>
      <c r="R259" s="29"/>
      <c r="S259" s="30"/>
      <c r="T259" s="29"/>
      <c r="U259" s="30"/>
      <c r="V259" s="29"/>
      <c r="W259" s="33"/>
    </row>
    <row r="260" spans="2:23">
      <c r="B260" s="31"/>
      <c r="C260" s="31"/>
      <c r="D260" s="31"/>
      <c r="E260" s="31"/>
      <c r="F260" s="32"/>
      <c r="G260" s="32"/>
      <c r="H260" s="32"/>
      <c r="I260" s="32"/>
      <c r="J260" s="32"/>
      <c r="K260" s="32"/>
      <c r="L260" s="32"/>
      <c r="M260" s="32"/>
      <c r="N260" s="32"/>
      <c r="O260" s="30"/>
      <c r="P260" s="30"/>
      <c r="Q260" s="30"/>
      <c r="R260" s="29"/>
      <c r="S260" s="30"/>
      <c r="T260" s="29"/>
      <c r="U260" s="30"/>
      <c r="V260" s="29"/>
      <c r="W260" s="33"/>
    </row>
    <row r="261" spans="2:23">
      <c r="B261" s="31"/>
      <c r="C261" s="31"/>
      <c r="D261" s="31"/>
      <c r="E261" s="31"/>
      <c r="F261" s="32"/>
      <c r="G261" s="32"/>
      <c r="H261" s="32"/>
      <c r="I261" s="32"/>
      <c r="J261" s="32"/>
      <c r="K261" s="32"/>
      <c r="L261" s="32"/>
      <c r="M261" s="32"/>
      <c r="N261" s="32"/>
      <c r="O261" s="30"/>
      <c r="P261" s="30"/>
      <c r="Q261" s="30"/>
      <c r="R261" s="29"/>
      <c r="S261" s="30"/>
      <c r="T261" s="29"/>
      <c r="U261" s="30"/>
      <c r="V261" s="29"/>
      <c r="W261" s="33"/>
    </row>
    <row r="262" spans="2:23">
      <c r="B262" s="31"/>
      <c r="C262" s="31"/>
      <c r="D262" s="31"/>
      <c r="E262" s="31"/>
      <c r="F262" s="32"/>
      <c r="G262" s="32"/>
      <c r="H262" s="32"/>
      <c r="I262" s="32"/>
      <c r="J262" s="32"/>
      <c r="K262" s="32"/>
      <c r="L262" s="32"/>
      <c r="M262" s="32"/>
      <c r="N262" s="32"/>
      <c r="O262" s="30"/>
      <c r="P262" s="29"/>
      <c r="Q262" s="30"/>
      <c r="R262" s="29"/>
      <c r="S262" s="30"/>
      <c r="T262" s="29"/>
      <c r="U262" s="30"/>
      <c r="V262" s="29"/>
      <c r="W262" s="33"/>
    </row>
    <row r="263" spans="2:23">
      <c r="B263" s="31"/>
      <c r="C263" s="31"/>
      <c r="D263" s="31"/>
      <c r="E263" s="31"/>
      <c r="F263" s="32"/>
      <c r="G263" s="32"/>
      <c r="H263" s="32"/>
      <c r="I263" s="32"/>
      <c r="J263" s="32"/>
      <c r="K263" s="32"/>
      <c r="L263" s="32"/>
      <c r="M263" s="32"/>
      <c r="N263" s="32"/>
      <c r="O263" s="30"/>
      <c r="P263" s="30"/>
      <c r="Q263" s="30"/>
      <c r="R263" s="29"/>
      <c r="S263" s="30"/>
      <c r="T263" s="29"/>
      <c r="U263" s="30"/>
      <c r="V263" s="29"/>
      <c r="W263" s="33"/>
    </row>
    <row r="264" spans="2:23">
      <c r="B264" s="31"/>
      <c r="C264" s="31"/>
      <c r="D264" s="31"/>
      <c r="E264" s="31"/>
      <c r="F264" s="32"/>
      <c r="G264" s="32"/>
      <c r="H264" s="32"/>
      <c r="I264" s="32"/>
      <c r="J264" s="32"/>
      <c r="K264" s="32"/>
      <c r="L264" s="32"/>
      <c r="M264" s="32"/>
      <c r="N264" s="32"/>
      <c r="O264" s="30"/>
      <c r="P264" s="30"/>
      <c r="Q264" s="30"/>
      <c r="R264" s="29"/>
      <c r="S264" s="30"/>
      <c r="T264" s="29"/>
      <c r="U264" s="30"/>
      <c r="V264" s="29"/>
      <c r="W264" s="33"/>
    </row>
    <row r="265" spans="2:23">
      <c r="B265" s="31"/>
      <c r="C265" s="31"/>
      <c r="D265" s="31"/>
      <c r="E265" s="31"/>
      <c r="F265" s="32"/>
      <c r="G265" s="32"/>
      <c r="H265" s="32"/>
      <c r="I265" s="32"/>
      <c r="J265" s="32"/>
      <c r="K265" s="32"/>
      <c r="L265" s="32"/>
      <c r="M265" s="32"/>
      <c r="N265" s="32"/>
      <c r="O265" s="30"/>
      <c r="P265" s="30"/>
      <c r="Q265" s="30"/>
      <c r="R265" s="29"/>
      <c r="S265" s="30"/>
      <c r="T265" s="29"/>
      <c r="U265" s="30"/>
      <c r="V265" s="29"/>
      <c r="W265" s="33"/>
    </row>
    <row r="266" spans="2:23">
      <c r="B266" s="31"/>
      <c r="C266" s="31"/>
      <c r="D266" s="31"/>
      <c r="E266" s="31"/>
      <c r="F266" s="32"/>
      <c r="G266" s="32"/>
      <c r="H266" s="32"/>
      <c r="I266" s="32"/>
      <c r="J266" s="32"/>
      <c r="K266" s="32"/>
      <c r="L266" s="32"/>
      <c r="M266" s="32"/>
      <c r="N266" s="32"/>
      <c r="O266" s="30"/>
      <c r="P266" s="30"/>
      <c r="Q266" s="30"/>
      <c r="R266" s="29"/>
      <c r="S266" s="30"/>
      <c r="T266" s="29"/>
      <c r="U266" s="30"/>
      <c r="V266" s="29"/>
      <c r="W266" s="33"/>
    </row>
    <row r="267" spans="2:23">
      <c r="B267" s="31"/>
      <c r="C267" s="31"/>
      <c r="D267" s="31"/>
      <c r="E267" s="31"/>
      <c r="F267" s="32"/>
      <c r="G267" s="32"/>
      <c r="H267" s="32"/>
      <c r="I267" s="32"/>
      <c r="J267" s="32"/>
      <c r="K267" s="32"/>
      <c r="L267" s="32"/>
      <c r="M267" s="32"/>
      <c r="N267" s="32"/>
      <c r="O267" s="30"/>
      <c r="P267" s="30"/>
      <c r="Q267" s="30"/>
      <c r="R267" s="29"/>
      <c r="S267" s="30"/>
      <c r="T267" s="29"/>
      <c r="U267" s="30"/>
      <c r="V267" s="29"/>
      <c r="W267" s="33"/>
    </row>
    <row r="268" spans="2:23">
      <c r="B268" s="31"/>
      <c r="C268" s="31"/>
      <c r="D268" s="31"/>
      <c r="E268" s="31"/>
      <c r="F268" s="32"/>
      <c r="G268" s="32"/>
      <c r="H268" s="32"/>
      <c r="I268" s="32"/>
      <c r="J268" s="32"/>
      <c r="K268" s="32"/>
      <c r="L268" s="32"/>
      <c r="M268" s="32"/>
      <c r="N268" s="32"/>
      <c r="O268" s="30"/>
      <c r="P268" s="30"/>
      <c r="Q268" s="30"/>
      <c r="R268" s="29"/>
      <c r="S268" s="30"/>
      <c r="T268" s="29"/>
      <c r="U268" s="30"/>
      <c r="V268" s="29"/>
      <c r="W268" s="33"/>
    </row>
    <row r="269" spans="2:23">
      <c r="B269" s="31"/>
      <c r="C269" s="31"/>
      <c r="D269" s="31"/>
      <c r="E269" s="31"/>
      <c r="F269" s="32"/>
      <c r="G269" s="32"/>
      <c r="H269" s="32"/>
      <c r="I269" s="32"/>
      <c r="J269" s="32"/>
      <c r="K269" s="32"/>
      <c r="L269" s="32"/>
      <c r="M269" s="32"/>
      <c r="N269" s="32"/>
      <c r="O269" s="30"/>
      <c r="P269" s="30"/>
      <c r="Q269" s="30"/>
      <c r="R269" s="29"/>
      <c r="S269" s="30"/>
      <c r="T269" s="29"/>
      <c r="U269" s="30"/>
      <c r="V269" s="29"/>
      <c r="W269" s="33"/>
    </row>
    <row r="270" spans="2:23">
      <c r="B270" s="31"/>
      <c r="C270" s="31"/>
      <c r="D270" s="31"/>
      <c r="E270" s="31"/>
      <c r="F270" s="32"/>
      <c r="G270" s="32"/>
      <c r="H270" s="32"/>
      <c r="I270" s="32"/>
      <c r="J270" s="32"/>
      <c r="K270" s="32"/>
      <c r="L270" s="32"/>
      <c r="M270" s="32"/>
      <c r="N270" s="32"/>
      <c r="O270" s="30"/>
      <c r="P270" s="30"/>
      <c r="Q270" s="30"/>
      <c r="R270" s="29"/>
      <c r="S270" s="30"/>
      <c r="T270" s="29"/>
      <c r="U270" s="30"/>
      <c r="V270" s="29"/>
      <c r="W270" s="33"/>
    </row>
    <row r="271" spans="2:23">
      <c r="B271" s="31"/>
      <c r="C271" s="31"/>
      <c r="D271" s="31"/>
      <c r="E271" s="31"/>
      <c r="F271" s="32"/>
      <c r="G271" s="32"/>
      <c r="H271" s="32"/>
      <c r="I271" s="32"/>
      <c r="J271" s="32"/>
      <c r="K271" s="32"/>
      <c r="L271" s="32"/>
      <c r="M271" s="32"/>
      <c r="N271" s="32"/>
      <c r="O271" s="30"/>
      <c r="P271" s="30"/>
      <c r="Q271" s="30"/>
      <c r="R271" s="29"/>
      <c r="S271" s="30"/>
      <c r="T271" s="29"/>
      <c r="U271" s="30"/>
      <c r="V271" s="29"/>
      <c r="W271" s="33"/>
    </row>
    <row r="272" spans="2:23">
      <c r="B272" s="31"/>
      <c r="C272" s="31"/>
      <c r="D272" s="31"/>
      <c r="E272" s="31"/>
      <c r="F272" s="32"/>
      <c r="G272" s="32"/>
      <c r="H272" s="32"/>
      <c r="I272" s="32"/>
      <c r="J272" s="32"/>
      <c r="K272" s="32"/>
      <c r="L272" s="32"/>
      <c r="M272" s="32"/>
      <c r="N272" s="32"/>
      <c r="O272" s="30"/>
      <c r="P272" s="30"/>
      <c r="Q272" s="30"/>
      <c r="R272" s="29"/>
      <c r="S272" s="30"/>
      <c r="T272" s="29"/>
      <c r="U272" s="30"/>
      <c r="V272" s="29"/>
      <c r="W272" s="33"/>
    </row>
    <row r="273" spans="1:23">
      <c r="B273" s="31"/>
      <c r="C273" s="31"/>
      <c r="D273" s="31"/>
      <c r="E273" s="31"/>
      <c r="F273" s="32"/>
      <c r="G273" s="32"/>
      <c r="H273" s="32"/>
      <c r="I273" s="32"/>
      <c r="J273" s="32"/>
      <c r="K273" s="32"/>
      <c r="L273" s="32"/>
      <c r="M273" s="32"/>
      <c r="N273" s="32"/>
      <c r="O273" s="30"/>
      <c r="P273" s="30"/>
      <c r="Q273" s="30"/>
      <c r="R273" s="29"/>
      <c r="S273" s="30"/>
      <c r="T273" s="29"/>
      <c r="U273" s="30"/>
      <c r="V273" s="29"/>
      <c r="W273" s="33"/>
    </row>
    <row r="274" spans="1:23">
      <c r="B274" s="31"/>
      <c r="C274" s="31"/>
      <c r="D274" s="31"/>
      <c r="E274" s="31"/>
      <c r="F274" s="32"/>
      <c r="G274" s="32"/>
      <c r="H274" s="32"/>
      <c r="I274" s="32"/>
      <c r="J274" s="32"/>
      <c r="K274" s="32"/>
      <c r="L274" s="32"/>
      <c r="M274" s="32"/>
      <c r="N274" s="32"/>
      <c r="O274" s="30"/>
      <c r="P274" s="30"/>
      <c r="Q274" s="30"/>
      <c r="R274" s="29"/>
      <c r="S274" s="30"/>
      <c r="T274" s="29"/>
      <c r="U274" s="30"/>
      <c r="V274" s="29"/>
      <c r="W274" s="33"/>
    </row>
    <row r="275" spans="1:23">
      <c r="E275" s="31"/>
    </row>
    <row r="276" spans="1:23">
      <c r="A276" s="86"/>
      <c r="B276" s="86"/>
      <c r="E276" s="31"/>
    </row>
    <row r="277" spans="1:23">
      <c r="B277" s="31"/>
      <c r="C277" s="31"/>
      <c r="D277" s="31"/>
      <c r="E277" s="31"/>
      <c r="F277" s="32"/>
      <c r="G277" s="32"/>
      <c r="H277" s="32"/>
      <c r="I277" s="32"/>
      <c r="J277" s="32"/>
      <c r="K277" s="32"/>
      <c r="L277" s="32"/>
      <c r="M277" s="32"/>
      <c r="N277" s="32"/>
      <c r="O277" s="30"/>
      <c r="P277" s="30"/>
      <c r="Q277" s="30"/>
      <c r="R277" s="29"/>
      <c r="S277" s="30"/>
      <c r="T277" s="29"/>
      <c r="U277" s="30"/>
      <c r="V277" s="29"/>
      <c r="W277" s="33"/>
    </row>
    <row r="278" spans="1:23">
      <c r="B278" s="31"/>
      <c r="C278" s="31"/>
      <c r="D278" s="31"/>
      <c r="E278" s="31"/>
      <c r="F278" s="32"/>
      <c r="G278" s="32"/>
      <c r="H278" s="32"/>
      <c r="I278" s="32"/>
      <c r="J278" s="32"/>
      <c r="K278" s="32"/>
      <c r="L278" s="32"/>
      <c r="M278" s="32"/>
      <c r="N278" s="32"/>
      <c r="O278" s="30"/>
      <c r="P278" s="30"/>
      <c r="Q278" s="30"/>
      <c r="R278" s="29"/>
      <c r="S278" s="30"/>
      <c r="T278" s="29"/>
      <c r="U278" s="30"/>
      <c r="V278" s="29"/>
      <c r="W278" s="33"/>
    </row>
    <row r="279" spans="1:23">
      <c r="B279" s="31"/>
      <c r="C279" s="31"/>
      <c r="D279" s="31"/>
      <c r="E279" s="31"/>
      <c r="F279" s="32"/>
      <c r="G279" s="32"/>
      <c r="H279" s="32"/>
      <c r="I279" s="32"/>
      <c r="J279" s="32"/>
      <c r="K279" s="32"/>
      <c r="L279" s="32"/>
      <c r="M279" s="32"/>
      <c r="N279" s="32"/>
      <c r="O279" s="30"/>
      <c r="P279" s="30"/>
      <c r="Q279" s="30"/>
      <c r="R279" s="29"/>
      <c r="S279" s="30"/>
      <c r="T279" s="29"/>
      <c r="U279" s="30"/>
      <c r="V279" s="29"/>
      <c r="W279" s="33"/>
    </row>
    <row r="280" spans="1:23">
      <c r="B280" s="31"/>
      <c r="C280" s="31"/>
      <c r="D280" s="31"/>
      <c r="E280" s="31"/>
      <c r="F280" s="32"/>
      <c r="G280" s="32"/>
      <c r="H280" s="32"/>
      <c r="I280" s="32"/>
      <c r="J280" s="32"/>
      <c r="K280" s="32"/>
      <c r="L280" s="32"/>
      <c r="M280" s="32"/>
      <c r="N280" s="32"/>
      <c r="O280" s="30"/>
      <c r="P280" s="30"/>
      <c r="Q280" s="30"/>
      <c r="R280" s="29"/>
      <c r="S280" s="30"/>
      <c r="T280" s="29"/>
      <c r="U280" s="30"/>
      <c r="V280" s="29"/>
      <c r="W280" s="33"/>
    </row>
    <row r="281" spans="1:23">
      <c r="B281" s="31"/>
      <c r="C281" s="31"/>
      <c r="D281" s="31"/>
      <c r="E281" s="31"/>
      <c r="F281" s="32"/>
      <c r="G281" s="32"/>
      <c r="H281" s="32"/>
      <c r="I281" s="32"/>
      <c r="J281" s="32"/>
      <c r="K281" s="32"/>
      <c r="L281" s="32"/>
      <c r="M281" s="32"/>
      <c r="N281" s="32"/>
      <c r="O281" s="30"/>
      <c r="P281" s="30"/>
      <c r="Q281" s="30"/>
      <c r="R281" s="29"/>
      <c r="S281" s="30"/>
      <c r="T281" s="29"/>
      <c r="U281" s="30"/>
      <c r="V281" s="29"/>
      <c r="W281" s="33"/>
    </row>
    <row r="282" spans="1:23">
      <c r="B282" s="31"/>
      <c r="C282" s="31"/>
      <c r="D282" s="31"/>
      <c r="E282" s="31"/>
      <c r="F282" s="32"/>
      <c r="G282" s="32"/>
      <c r="H282" s="32"/>
      <c r="I282" s="32"/>
      <c r="J282" s="32"/>
      <c r="K282" s="32"/>
      <c r="L282" s="32"/>
      <c r="M282" s="32"/>
      <c r="N282" s="32"/>
      <c r="O282" s="29"/>
      <c r="P282" s="30"/>
      <c r="Q282" s="30"/>
      <c r="R282" s="29"/>
      <c r="S282" s="30"/>
      <c r="T282" s="29"/>
      <c r="U282" s="30"/>
      <c r="V282" s="29"/>
      <c r="W282" s="33"/>
    </row>
    <row r="283" spans="1:23">
      <c r="B283" s="31"/>
      <c r="C283" s="31"/>
      <c r="D283" s="31"/>
      <c r="E283" s="31"/>
      <c r="F283" s="32"/>
      <c r="G283" s="32"/>
      <c r="H283" s="32"/>
      <c r="I283" s="32"/>
      <c r="J283" s="32"/>
      <c r="K283" s="32"/>
      <c r="L283" s="32"/>
      <c r="M283" s="32"/>
      <c r="N283" s="32"/>
      <c r="O283" s="30"/>
      <c r="P283" s="30"/>
      <c r="Q283" s="30"/>
      <c r="R283" s="29"/>
      <c r="S283" s="30"/>
      <c r="T283" s="29"/>
      <c r="U283" s="30"/>
      <c r="V283" s="29"/>
      <c r="W283" s="33"/>
    </row>
    <row r="284" spans="1:23">
      <c r="B284" s="31"/>
      <c r="C284" s="31"/>
      <c r="D284" s="31"/>
      <c r="E284" s="31"/>
      <c r="F284" s="32"/>
      <c r="G284" s="32"/>
      <c r="H284" s="32"/>
      <c r="I284" s="32"/>
      <c r="J284" s="32"/>
      <c r="K284" s="32"/>
      <c r="L284" s="32"/>
      <c r="M284" s="32"/>
      <c r="N284" s="32"/>
      <c r="O284" s="30"/>
      <c r="P284" s="30"/>
      <c r="Q284" s="30"/>
      <c r="R284" s="29"/>
      <c r="S284" s="30"/>
      <c r="T284" s="29"/>
      <c r="U284" s="30"/>
      <c r="V284" s="29"/>
      <c r="W284" s="33"/>
    </row>
    <row r="285" spans="1:23">
      <c r="B285" s="31"/>
      <c r="C285" s="31"/>
      <c r="D285" s="31"/>
      <c r="E285" s="31"/>
      <c r="F285" s="32"/>
      <c r="G285" s="32"/>
      <c r="H285" s="32"/>
      <c r="I285" s="32"/>
      <c r="J285" s="32"/>
      <c r="K285" s="32"/>
      <c r="L285" s="32"/>
      <c r="M285" s="32"/>
      <c r="N285" s="32"/>
      <c r="O285" s="30"/>
      <c r="P285" s="30"/>
      <c r="Q285" s="30"/>
      <c r="R285" s="29"/>
      <c r="S285" s="30"/>
      <c r="T285" s="29"/>
      <c r="U285" s="30"/>
      <c r="V285" s="29"/>
      <c r="W285" s="33"/>
    </row>
    <row r="286" spans="1:23">
      <c r="B286" s="31"/>
      <c r="C286" s="31"/>
      <c r="D286" s="31"/>
      <c r="E286" s="31"/>
      <c r="F286" s="32"/>
      <c r="G286" s="32"/>
      <c r="H286" s="32"/>
      <c r="I286" s="32"/>
      <c r="J286" s="32"/>
      <c r="K286" s="32"/>
      <c r="L286" s="32"/>
      <c r="M286" s="32"/>
      <c r="N286" s="32"/>
      <c r="O286" s="30"/>
      <c r="P286" s="30"/>
      <c r="Q286" s="30"/>
      <c r="R286" s="29"/>
      <c r="S286" s="30"/>
      <c r="T286" s="29"/>
      <c r="U286" s="30"/>
      <c r="V286" s="29"/>
      <c r="W286" s="33"/>
    </row>
    <row r="287" spans="1:23">
      <c r="B287" s="31"/>
      <c r="C287" s="31"/>
      <c r="D287" s="31"/>
      <c r="E287" s="31"/>
      <c r="F287" s="32"/>
      <c r="G287" s="32"/>
      <c r="H287" s="32"/>
      <c r="I287" s="32"/>
      <c r="J287" s="32"/>
      <c r="K287" s="32"/>
      <c r="L287" s="32"/>
      <c r="M287" s="32"/>
      <c r="N287" s="32"/>
      <c r="O287" s="30"/>
      <c r="P287" s="30"/>
      <c r="Q287" s="30"/>
      <c r="R287" s="29"/>
      <c r="S287" s="30"/>
      <c r="T287" s="29"/>
      <c r="U287" s="30"/>
      <c r="V287" s="29"/>
      <c r="W287" s="33"/>
    </row>
    <row r="288" spans="1:23">
      <c r="B288" s="31"/>
      <c r="C288" s="31"/>
      <c r="D288" s="31"/>
      <c r="E288" s="31"/>
      <c r="F288" s="32"/>
      <c r="G288" s="32"/>
      <c r="H288" s="32"/>
      <c r="I288" s="32"/>
      <c r="J288" s="32"/>
      <c r="K288" s="32"/>
      <c r="L288" s="32"/>
      <c r="M288" s="32"/>
      <c r="N288" s="32"/>
      <c r="O288" s="29"/>
      <c r="P288" s="30"/>
      <c r="Q288" s="30"/>
      <c r="R288" s="29"/>
      <c r="S288" s="30"/>
      <c r="T288" s="29"/>
      <c r="U288" s="30"/>
      <c r="V288" s="29"/>
      <c r="W288" s="33"/>
    </row>
    <row r="289" spans="2:23">
      <c r="B289" s="31"/>
      <c r="C289" s="31"/>
      <c r="D289" s="31"/>
      <c r="E289" s="31"/>
      <c r="F289" s="32"/>
      <c r="G289" s="32"/>
      <c r="H289" s="32"/>
      <c r="I289" s="32"/>
      <c r="J289" s="32"/>
      <c r="K289" s="32"/>
      <c r="L289" s="32"/>
      <c r="M289" s="32"/>
      <c r="N289" s="32"/>
      <c r="O289" s="30"/>
      <c r="P289" s="30"/>
      <c r="Q289" s="30"/>
      <c r="R289" s="29"/>
      <c r="S289" s="30"/>
      <c r="T289" s="29"/>
      <c r="U289" s="30"/>
      <c r="V289" s="29"/>
      <c r="W289" s="33"/>
    </row>
    <row r="290" spans="2:23">
      <c r="B290" s="31"/>
      <c r="C290" s="31"/>
      <c r="D290" s="31"/>
      <c r="E290" s="31"/>
      <c r="F290" s="32"/>
      <c r="G290" s="32"/>
      <c r="H290" s="32"/>
      <c r="I290" s="32"/>
      <c r="J290" s="32"/>
      <c r="K290" s="32"/>
      <c r="L290" s="32"/>
      <c r="M290" s="32"/>
      <c r="N290" s="32"/>
      <c r="O290" s="30"/>
      <c r="P290" s="30"/>
      <c r="Q290" s="30"/>
      <c r="R290" s="29"/>
      <c r="S290" s="30"/>
      <c r="T290" s="29"/>
      <c r="U290" s="30"/>
      <c r="V290" s="29"/>
      <c r="W290" s="33"/>
    </row>
    <row r="291" spans="2:23">
      <c r="B291" s="31"/>
      <c r="C291" s="31"/>
      <c r="D291" s="31"/>
      <c r="E291" s="31"/>
      <c r="F291" s="32"/>
      <c r="G291" s="32"/>
      <c r="H291" s="32"/>
      <c r="I291" s="32"/>
      <c r="J291" s="32"/>
      <c r="K291" s="32"/>
      <c r="L291" s="32"/>
      <c r="M291" s="32"/>
      <c r="N291" s="32"/>
      <c r="O291" s="30"/>
      <c r="P291" s="30"/>
      <c r="Q291" s="30"/>
      <c r="R291" s="29"/>
      <c r="S291" s="30"/>
      <c r="T291" s="29"/>
      <c r="U291" s="30"/>
      <c r="V291" s="29"/>
      <c r="W291" s="33"/>
    </row>
    <row r="292" spans="2:23">
      <c r="B292" s="31"/>
      <c r="C292" s="31"/>
      <c r="D292" s="31"/>
      <c r="E292" s="31"/>
      <c r="F292" s="32"/>
      <c r="G292" s="32"/>
      <c r="H292" s="32"/>
      <c r="I292" s="32"/>
      <c r="J292" s="32"/>
      <c r="K292" s="32"/>
      <c r="L292" s="32"/>
      <c r="M292" s="32"/>
      <c r="N292" s="32"/>
      <c r="O292" s="30"/>
      <c r="P292" s="30"/>
      <c r="Q292" s="30"/>
      <c r="R292" s="29"/>
      <c r="S292" s="30"/>
      <c r="T292" s="29"/>
      <c r="U292" s="30"/>
      <c r="V292" s="29"/>
      <c r="W292" s="33"/>
    </row>
    <row r="293" spans="2:23">
      <c r="B293" s="31"/>
      <c r="C293" s="31"/>
      <c r="D293" s="31"/>
      <c r="E293" s="31"/>
      <c r="F293" s="32"/>
      <c r="G293" s="32"/>
      <c r="H293" s="32"/>
      <c r="I293" s="32"/>
      <c r="J293" s="32"/>
      <c r="K293" s="32"/>
      <c r="L293" s="32"/>
      <c r="M293" s="32"/>
      <c r="N293" s="32"/>
      <c r="O293" s="30"/>
      <c r="P293" s="30"/>
      <c r="Q293" s="30"/>
      <c r="R293" s="29"/>
      <c r="S293" s="30"/>
      <c r="T293" s="29"/>
      <c r="U293" s="30"/>
      <c r="V293" s="29"/>
      <c r="W293" s="33"/>
    </row>
    <row r="294" spans="2:23">
      <c r="B294" s="31"/>
      <c r="C294" s="31"/>
      <c r="D294" s="31"/>
      <c r="E294" s="31"/>
      <c r="F294" s="32"/>
      <c r="G294" s="32"/>
      <c r="H294" s="32"/>
      <c r="I294" s="32"/>
      <c r="J294" s="32"/>
      <c r="K294" s="32"/>
      <c r="L294" s="32"/>
      <c r="M294" s="32"/>
      <c r="N294" s="32"/>
      <c r="O294" s="29"/>
      <c r="P294" s="30"/>
      <c r="Q294" s="30"/>
      <c r="R294" s="29"/>
      <c r="S294" s="30"/>
      <c r="T294" s="29"/>
      <c r="U294" s="30"/>
      <c r="V294" s="29"/>
      <c r="W294" s="33"/>
    </row>
    <row r="295" spans="2:23">
      <c r="B295" s="31"/>
      <c r="C295" s="31"/>
      <c r="D295" s="31"/>
      <c r="E295" s="31"/>
      <c r="F295" s="32"/>
      <c r="G295" s="32"/>
      <c r="H295" s="32"/>
      <c r="I295" s="32"/>
      <c r="J295" s="32"/>
      <c r="K295" s="32"/>
      <c r="L295" s="32"/>
      <c r="M295" s="32"/>
      <c r="N295" s="32"/>
      <c r="O295" s="30"/>
      <c r="P295" s="30"/>
      <c r="Q295" s="30"/>
      <c r="R295" s="29"/>
      <c r="S295" s="30"/>
      <c r="T295" s="29"/>
      <c r="U295" s="30"/>
      <c r="V295" s="29"/>
      <c r="W295" s="33"/>
    </row>
  </sheetData>
  <mergeCells count="17">
    <mergeCell ref="A203:B203"/>
    <mergeCell ref="A184:B184"/>
    <mergeCell ref="A227:B227"/>
    <mergeCell ref="A253:B253"/>
    <mergeCell ref="A276:B276"/>
    <mergeCell ref="O3:V3"/>
    <mergeCell ref="A5:C5"/>
    <mergeCell ref="A161:B161"/>
    <mergeCell ref="A3:A4"/>
    <mergeCell ref="B3:D3"/>
    <mergeCell ref="E3:E4"/>
    <mergeCell ref="F3:M3"/>
    <mergeCell ref="A30:B30"/>
    <mergeCell ref="A68:B68"/>
    <mergeCell ref="A91:B91"/>
    <mergeCell ref="A116:B116"/>
    <mergeCell ref="A135:B135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82"/>
  <sheetViews>
    <sheetView workbookViewId="0">
      <pane ySplit="1" topLeftCell="A2" activePane="bottomLeft" state="frozen"/>
      <selection pane="bottomLeft" activeCell="P22" sqref="P22"/>
    </sheetView>
  </sheetViews>
  <sheetFormatPr defaultColWidth="9" defaultRowHeight="15.75"/>
  <cols>
    <col min="1" max="1" width="18.140625" style="5" customWidth="1"/>
    <col min="2" max="11" width="16.7109375" style="5" customWidth="1"/>
    <col min="12" max="12" width="16.7109375" style="45" customWidth="1"/>
    <col min="13" max="26" width="16.7109375" style="5" customWidth="1"/>
    <col min="27" max="27" width="16.7109375" style="73" customWidth="1"/>
    <col min="28" max="28" width="16.7109375" style="5" customWidth="1"/>
    <col min="29" max="16384" width="9" style="5"/>
  </cols>
  <sheetData>
    <row r="1" spans="1:28" s="4" customFormat="1" ht="18.75">
      <c r="A1" s="4" t="s">
        <v>226</v>
      </c>
      <c r="L1" s="44"/>
      <c r="AA1" s="71"/>
    </row>
    <row r="2" spans="1:28" s="4" customFormat="1">
      <c r="L2" s="44"/>
      <c r="AA2" s="71"/>
    </row>
    <row r="3" spans="1:28" s="40" customFormat="1">
      <c r="A3" s="6" t="s">
        <v>128</v>
      </c>
      <c r="B3" s="6" t="s">
        <v>214</v>
      </c>
      <c r="C3" s="6" t="s">
        <v>214</v>
      </c>
      <c r="D3" s="6" t="s">
        <v>214</v>
      </c>
      <c r="E3" s="6" t="s">
        <v>214</v>
      </c>
      <c r="F3" s="6" t="s">
        <v>214</v>
      </c>
      <c r="G3" s="6" t="s">
        <v>214</v>
      </c>
      <c r="H3" s="6" t="s">
        <v>214</v>
      </c>
      <c r="I3" s="6" t="s">
        <v>214</v>
      </c>
      <c r="J3" s="6" t="s">
        <v>214</v>
      </c>
      <c r="K3" s="6" t="s">
        <v>214</v>
      </c>
      <c r="L3" s="6" t="s">
        <v>214</v>
      </c>
      <c r="M3" s="6" t="s">
        <v>214</v>
      </c>
      <c r="N3" s="6" t="s">
        <v>214</v>
      </c>
      <c r="O3" s="6" t="s">
        <v>214</v>
      </c>
      <c r="P3" s="6" t="s">
        <v>214</v>
      </c>
      <c r="Q3" s="6" t="s">
        <v>214</v>
      </c>
      <c r="R3" s="6" t="s">
        <v>214</v>
      </c>
      <c r="S3" s="6" t="s">
        <v>214</v>
      </c>
      <c r="T3" s="6" t="s">
        <v>214</v>
      </c>
      <c r="U3" s="6" t="s">
        <v>214</v>
      </c>
      <c r="V3" s="6" t="s">
        <v>214</v>
      </c>
      <c r="W3" s="6" t="s">
        <v>214</v>
      </c>
      <c r="X3" s="6" t="s">
        <v>214</v>
      </c>
      <c r="Y3" s="6" t="s">
        <v>214</v>
      </c>
      <c r="Z3" s="6" t="s">
        <v>214</v>
      </c>
      <c r="AA3" s="72" t="s">
        <v>214</v>
      </c>
      <c r="AB3" s="6" t="s">
        <v>214</v>
      </c>
    </row>
    <row r="4" spans="1:28" s="40" customFormat="1">
      <c r="A4" s="6" t="s">
        <v>92</v>
      </c>
      <c r="B4" s="6" t="s">
        <v>134</v>
      </c>
      <c r="C4" s="6" t="s">
        <v>134</v>
      </c>
      <c r="D4" s="6" t="s">
        <v>134</v>
      </c>
      <c r="E4" s="6" t="s">
        <v>110</v>
      </c>
      <c r="F4" s="6" t="s">
        <v>110</v>
      </c>
      <c r="G4" s="6" t="s">
        <v>110</v>
      </c>
      <c r="H4" s="6" t="s">
        <v>110</v>
      </c>
      <c r="I4" s="6" t="s">
        <v>110</v>
      </c>
      <c r="J4" s="6" t="s">
        <v>111</v>
      </c>
      <c r="K4" s="6" t="s">
        <v>111</v>
      </c>
      <c r="L4" s="6" t="s">
        <v>112</v>
      </c>
      <c r="M4" s="6" t="s">
        <v>112</v>
      </c>
      <c r="N4" s="6" t="s">
        <v>112</v>
      </c>
      <c r="O4" s="6" t="s">
        <v>112</v>
      </c>
      <c r="P4" s="6" t="s">
        <v>113</v>
      </c>
      <c r="Q4" s="6" t="s">
        <v>113</v>
      </c>
      <c r="R4" s="6" t="s">
        <v>113</v>
      </c>
      <c r="S4" s="6" t="s">
        <v>113</v>
      </c>
      <c r="T4" s="6" t="s">
        <v>114</v>
      </c>
      <c r="U4" s="6" t="s">
        <v>115</v>
      </c>
      <c r="V4" s="6" t="s">
        <v>116</v>
      </c>
      <c r="W4" s="6" t="s">
        <v>117</v>
      </c>
      <c r="X4" s="6" t="s">
        <v>117</v>
      </c>
      <c r="Y4" s="6" t="s">
        <v>117</v>
      </c>
      <c r="Z4" s="6" t="s">
        <v>117</v>
      </c>
      <c r="AA4" s="72" t="s">
        <v>135</v>
      </c>
      <c r="AB4" s="6" t="s">
        <v>135</v>
      </c>
    </row>
    <row r="5" spans="1:28" s="40" customFormat="1">
      <c r="A5" s="6" t="s">
        <v>153</v>
      </c>
      <c r="B5" s="6" t="s">
        <v>154</v>
      </c>
      <c r="C5" s="6" t="s">
        <v>154</v>
      </c>
      <c r="D5" s="6" t="s">
        <v>154</v>
      </c>
      <c r="E5" s="6" t="s">
        <v>154</v>
      </c>
      <c r="F5" s="6" t="s">
        <v>154</v>
      </c>
      <c r="G5" s="6" t="s">
        <v>154</v>
      </c>
      <c r="H5" s="6" t="s">
        <v>154</v>
      </c>
      <c r="I5" s="6" t="s">
        <v>154</v>
      </c>
      <c r="J5" s="6" t="s">
        <v>145</v>
      </c>
      <c r="K5" s="6" t="s">
        <v>145</v>
      </c>
      <c r="L5" s="6" t="s">
        <v>145</v>
      </c>
      <c r="M5" s="6" t="s">
        <v>145</v>
      </c>
      <c r="N5" s="6" t="s">
        <v>145</v>
      </c>
      <c r="O5" s="6" t="s">
        <v>145</v>
      </c>
      <c r="P5" s="6" t="s">
        <v>145</v>
      </c>
      <c r="Q5" s="6" t="s">
        <v>145</v>
      </c>
      <c r="R5" s="6" t="s">
        <v>145</v>
      </c>
      <c r="S5" s="6" t="s">
        <v>145</v>
      </c>
      <c r="T5" s="6" t="s">
        <v>145</v>
      </c>
      <c r="U5" s="6" t="s">
        <v>155</v>
      </c>
      <c r="V5" s="6" t="s">
        <v>155</v>
      </c>
      <c r="W5" s="6" t="s">
        <v>155</v>
      </c>
      <c r="X5" s="6" t="s">
        <v>155</v>
      </c>
      <c r="Y5" s="6" t="s">
        <v>155</v>
      </c>
      <c r="Z5" s="6" t="s">
        <v>155</v>
      </c>
      <c r="AA5" s="72" t="s">
        <v>155</v>
      </c>
      <c r="AB5" s="6" t="s">
        <v>155</v>
      </c>
    </row>
    <row r="6" spans="1:28" s="40" customFormat="1">
      <c r="A6" s="6" t="s">
        <v>162</v>
      </c>
      <c r="B6" s="6">
        <v>115.45313055555556</v>
      </c>
      <c r="C6" s="6">
        <v>115.45313055555556</v>
      </c>
      <c r="D6" s="6">
        <v>115.45313055555556</v>
      </c>
      <c r="E6" s="6">
        <v>115.67059166666667</v>
      </c>
      <c r="F6" s="6">
        <v>115.67059166666667</v>
      </c>
      <c r="G6" s="6">
        <v>115.67059166666667</v>
      </c>
      <c r="H6" s="6">
        <v>115.67059166666667</v>
      </c>
      <c r="I6" s="6">
        <v>115.67059166666667</v>
      </c>
      <c r="J6" s="6">
        <v>115.40115555555556</v>
      </c>
      <c r="K6" s="6">
        <v>115.40115555555556</v>
      </c>
      <c r="L6" s="6">
        <v>115.71823888888889</v>
      </c>
      <c r="M6" s="6">
        <v>115.71823888888889</v>
      </c>
      <c r="N6" s="6">
        <v>115.71823888888889</v>
      </c>
      <c r="O6" s="6">
        <v>115.71823888888889</v>
      </c>
      <c r="P6" s="6">
        <v>115.8366</v>
      </c>
      <c r="Q6" s="6">
        <v>115.8366</v>
      </c>
      <c r="R6" s="6">
        <v>115.8366</v>
      </c>
      <c r="S6" s="6">
        <v>115.8366</v>
      </c>
      <c r="T6" s="6">
        <v>115.88305277777778</v>
      </c>
      <c r="U6" s="6">
        <v>115.28021666666666</v>
      </c>
      <c r="V6" s="6">
        <v>115.27729166666667</v>
      </c>
      <c r="W6" s="6">
        <v>115.75236111111111</v>
      </c>
      <c r="X6" s="6">
        <v>115.75236111111111</v>
      </c>
      <c r="Y6" s="6">
        <v>115.75236111111111</v>
      </c>
      <c r="Z6" s="6">
        <v>115.75236111111111</v>
      </c>
      <c r="AA6" s="72">
        <v>115.76266666666666</v>
      </c>
      <c r="AB6" s="6">
        <v>115.76266666666666</v>
      </c>
    </row>
    <row r="7" spans="1:28" s="40" customFormat="1">
      <c r="A7" s="6" t="s">
        <v>163</v>
      </c>
      <c r="B7" s="6">
        <v>31.814919444444445</v>
      </c>
      <c r="C7" s="6">
        <v>31.814919444444445</v>
      </c>
      <c r="D7" s="6">
        <v>31.814919444444445</v>
      </c>
      <c r="E7" s="6">
        <v>31.881516666666666</v>
      </c>
      <c r="F7" s="6">
        <v>31.881516666666666</v>
      </c>
      <c r="G7" s="6">
        <v>31.881516666666666</v>
      </c>
      <c r="H7" s="6">
        <v>31.881516666666666</v>
      </c>
      <c r="I7" s="6">
        <v>31.881516666666666</v>
      </c>
      <c r="J7" s="6">
        <v>31.260130555555556</v>
      </c>
      <c r="K7" s="6">
        <v>31.260130555555556</v>
      </c>
      <c r="L7" s="6">
        <v>31.173816666666667</v>
      </c>
      <c r="M7" s="6">
        <v>31.173816666666667</v>
      </c>
      <c r="N7" s="6">
        <v>31.173816666666667</v>
      </c>
      <c r="O7" s="6">
        <v>31.173816666666667</v>
      </c>
      <c r="P7" s="6">
        <v>31.182333333333332</v>
      </c>
      <c r="Q7" s="6">
        <v>31.182333333333332</v>
      </c>
      <c r="R7" s="6">
        <v>31.182333333333332</v>
      </c>
      <c r="S7" s="6">
        <v>31.182333333333332</v>
      </c>
      <c r="T7" s="6">
        <v>31.15581111111111</v>
      </c>
      <c r="U7" s="6">
        <v>30.403666666666666</v>
      </c>
      <c r="V7" s="6">
        <v>30.362769444444446</v>
      </c>
      <c r="W7" s="6">
        <v>30.499269444444444</v>
      </c>
      <c r="X7" s="6">
        <v>30.499269444444444</v>
      </c>
      <c r="Y7" s="6">
        <v>30.499269444444444</v>
      </c>
      <c r="Z7" s="6">
        <v>30.499269444444444</v>
      </c>
      <c r="AA7" s="72">
        <v>30.418849999999999</v>
      </c>
      <c r="AB7" s="6">
        <v>30.418849999999999</v>
      </c>
    </row>
    <row r="8" spans="1:28" s="40" customFormat="1">
      <c r="A8" s="6" t="s">
        <v>156</v>
      </c>
      <c r="B8" s="6">
        <v>135.30000000000001</v>
      </c>
      <c r="C8" s="6"/>
      <c r="D8" s="6"/>
      <c r="E8" s="6">
        <v>137.1</v>
      </c>
      <c r="F8" s="6"/>
      <c r="G8" s="6"/>
      <c r="H8" s="6"/>
      <c r="I8" s="6"/>
      <c r="J8" s="6"/>
      <c r="K8" s="6">
        <v>133.19999999999999</v>
      </c>
      <c r="L8" s="6"/>
      <c r="M8" s="6"/>
      <c r="N8" s="6">
        <v>140</v>
      </c>
      <c r="O8" s="6"/>
      <c r="P8" s="6">
        <v>139.1</v>
      </c>
      <c r="Q8" s="6"/>
      <c r="R8" s="6"/>
      <c r="S8" s="6"/>
      <c r="T8" s="6">
        <v>133.80000000000001</v>
      </c>
      <c r="U8" s="6">
        <v>136.6</v>
      </c>
      <c r="V8" s="6"/>
      <c r="W8" s="6"/>
      <c r="X8" s="6"/>
      <c r="Y8" s="6">
        <v>135.5</v>
      </c>
      <c r="Z8" s="6">
        <v>133.69999999999999</v>
      </c>
      <c r="AA8" s="72">
        <v>136.1</v>
      </c>
      <c r="AB8" s="6"/>
    </row>
    <row r="9" spans="1:28" s="40" customFormat="1">
      <c r="A9" s="6" t="s">
        <v>161</v>
      </c>
      <c r="B9" s="6">
        <v>1.8</v>
      </c>
      <c r="C9" s="6"/>
      <c r="D9" s="6"/>
      <c r="E9" s="6">
        <v>2.2999999999999998</v>
      </c>
      <c r="F9" s="6"/>
      <c r="G9" s="6"/>
      <c r="H9" s="6"/>
      <c r="I9" s="6"/>
      <c r="J9" s="6"/>
      <c r="K9" s="6">
        <v>2</v>
      </c>
      <c r="L9" s="6"/>
      <c r="M9" s="6"/>
      <c r="N9" s="6">
        <v>1.7</v>
      </c>
      <c r="O9" s="6"/>
      <c r="P9" s="6">
        <v>2.7</v>
      </c>
      <c r="Q9" s="6"/>
      <c r="R9" s="6"/>
      <c r="S9" s="6"/>
      <c r="T9" s="6">
        <v>2.2000000000000002</v>
      </c>
      <c r="U9" s="6">
        <v>3.7</v>
      </c>
      <c r="V9" s="6"/>
      <c r="W9" s="6"/>
      <c r="X9" s="6"/>
      <c r="Y9" s="6">
        <v>3.1</v>
      </c>
      <c r="Z9" s="6">
        <v>2.7</v>
      </c>
      <c r="AA9" s="72">
        <v>2.1</v>
      </c>
      <c r="AB9" s="6"/>
    </row>
    <row r="10" spans="1:28" s="40" customFormat="1">
      <c r="A10" s="6" t="s">
        <v>109</v>
      </c>
      <c r="B10" s="6" t="s">
        <v>28</v>
      </c>
      <c r="C10" s="6" t="s">
        <v>29</v>
      </c>
      <c r="D10" s="6" t="s">
        <v>30</v>
      </c>
      <c r="E10" s="6" t="s">
        <v>31</v>
      </c>
      <c r="F10" s="6" t="s">
        <v>126</v>
      </c>
      <c r="G10" s="6" t="s">
        <v>32</v>
      </c>
      <c r="H10" s="6" t="s">
        <v>33</v>
      </c>
      <c r="I10" s="6" t="s">
        <v>34</v>
      </c>
      <c r="J10" s="6" t="s">
        <v>35</v>
      </c>
      <c r="K10" s="6" t="s">
        <v>36</v>
      </c>
      <c r="L10" s="6" t="s">
        <v>37</v>
      </c>
      <c r="M10" s="6" t="s">
        <v>38</v>
      </c>
      <c r="N10" s="6" t="s">
        <v>39</v>
      </c>
      <c r="O10" s="6" t="s">
        <v>40</v>
      </c>
      <c r="P10" s="6" t="s">
        <v>41</v>
      </c>
      <c r="Q10" s="6" t="s">
        <v>42</v>
      </c>
      <c r="R10" s="6" t="s">
        <v>43</v>
      </c>
      <c r="S10" s="6" t="s">
        <v>44</v>
      </c>
      <c r="T10" s="6" t="s">
        <v>45</v>
      </c>
      <c r="U10" s="6" t="s">
        <v>46</v>
      </c>
      <c r="V10" s="6" t="s">
        <v>47</v>
      </c>
      <c r="W10" s="6" t="s">
        <v>48</v>
      </c>
      <c r="X10" s="6" t="s">
        <v>49</v>
      </c>
      <c r="Y10" s="6" t="s">
        <v>50</v>
      </c>
      <c r="Z10" s="6" t="s">
        <v>51</v>
      </c>
      <c r="AA10" s="72" t="s">
        <v>52</v>
      </c>
      <c r="AB10" s="6" t="s">
        <v>53</v>
      </c>
    </row>
    <row r="11" spans="1:28" s="40" customFormat="1">
      <c r="A11" s="6" t="s">
        <v>127</v>
      </c>
      <c r="B11" s="6" t="s">
        <v>140</v>
      </c>
      <c r="C11" s="6" t="s">
        <v>141</v>
      </c>
      <c r="D11" s="6" t="s">
        <v>139</v>
      </c>
      <c r="E11" s="6" t="s">
        <v>141</v>
      </c>
      <c r="F11" s="6" t="s">
        <v>141</v>
      </c>
      <c r="G11" s="6" t="s">
        <v>140</v>
      </c>
      <c r="H11" s="6" t="s">
        <v>140</v>
      </c>
      <c r="I11" s="6" t="s">
        <v>140</v>
      </c>
      <c r="J11" s="6" t="s">
        <v>142</v>
      </c>
      <c r="K11" s="6" t="s">
        <v>143</v>
      </c>
      <c r="L11" s="6" t="s">
        <v>140</v>
      </c>
      <c r="M11" s="6" t="s">
        <v>141</v>
      </c>
      <c r="N11" s="6" t="s">
        <v>140</v>
      </c>
      <c r="O11" s="6" t="s">
        <v>140</v>
      </c>
      <c r="P11" s="6" t="s">
        <v>144</v>
      </c>
      <c r="Q11" s="6" t="s">
        <v>140</v>
      </c>
      <c r="R11" s="6" t="s">
        <v>140</v>
      </c>
      <c r="S11" s="6" t="s">
        <v>140</v>
      </c>
      <c r="T11" s="6" t="s">
        <v>140</v>
      </c>
      <c r="U11" s="6" t="s">
        <v>140</v>
      </c>
      <c r="V11" s="6" t="s">
        <v>142</v>
      </c>
      <c r="W11" s="6" t="s">
        <v>140</v>
      </c>
      <c r="X11" s="6" t="s">
        <v>140</v>
      </c>
      <c r="Y11" s="6" t="s">
        <v>142</v>
      </c>
      <c r="Z11" s="6" t="s">
        <v>142</v>
      </c>
      <c r="AA11" s="72" t="s">
        <v>144</v>
      </c>
      <c r="AB11" s="6" t="s">
        <v>140</v>
      </c>
    </row>
    <row r="12" spans="1:28" s="40" customFormat="1" ht="18.75">
      <c r="A12" s="7" t="s">
        <v>164</v>
      </c>
      <c r="B12" s="6">
        <v>70.431511858739938</v>
      </c>
      <c r="C12" s="6">
        <v>70.119022760492783</v>
      </c>
      <c r="D12" s="6">
        <v>68.535150201300709</v>
      </c>
      <c r="E12" s="6">
        <v>70.693266832917715</v>
      </c>
      <c r="F12" s="6">
        <v>71.028880866425979</v>
      </c>
      <c r="G12" s="6">
        <v>70.316887284396302</v>
      </c>
      <c r="H12" s="6">
        <v>70.390892605279049</v>
      </c>
      <c r="I12" s="6">
        <v>71.392405063291164</v>
      </c>
      <c r="J12" s="6">
        <v>73.089734531139612</v>
      </c>
      <c r="K12" s="6">
        <v>74.217404518285889</v>
      </c>
      <c r="L12" s="6">
        <v>75.151696011140928</v>
      </c>
      <c r="M12" s="6">
        <v>75.386623820044193</v>
      </c>
      <c r="N12" s="6">
        <v>73.3326677316294</v>
      </c>
      <c r="O12" s="6">
        <v>74.959595959595958</v>
      </c>
      <c r="P12" s="6">
        <v>55.783958081418788</v>
      </c>
      <c r="Q12" s="6">
        <v>72.805958132045092</v>
      </c>
      <c r="R12" s="6">
        <v>71.741084806712621</v>
      </c>
      <c r="S12" s="6">
        <v>79.030315197751463</v>
      </c>
      <c r="T12" s="6">
        <v>65.888469772657757</v>
      </c>
      <c r="U12" s="6">
        <v>73.1113570063374</v>
      </c>
      <c r="V12" s="6">
        <v>76.72352881800748</v>
      </c>
      <c r="W12" s="6">
        <v>73.674680615632241</v>
      </c>
      <c r="X12" s="6">
        <v>75.238382013449751</v>
      </c>
      <c r="Y12" s="6">
        <v>66.501716824883857</v>
      </c>
      <c r="Z12" s="6">
        <v>68.51982645545354</v>
      </c>
      <c r="AA12" s="72">
        <v>65.434585557457936</v>
      </c>
      <c r="AB12" s="6">
        <v>71.811674563968154</v>
      </c>
    </row>
    <row r="13" spans="1:28" s="40" customFormat="1" ht="18.75">
      <c r="A13" s="7" t="s">
        <v>165</v>
      </c>
      <c r="B13" s="6">
        <v>0.32389509978058717</v>
      </c>
      <c r="C13" s="6">
        <v>0.33409897682188344</v>
      </c>
      <c r="D13" s="6">
        <v>0.43357076494270669</v>
      </c>
      <c r="E13" s="6">
        <v>0.41895261845386533</v>
      </c>
      <c r="F13" s="6">
        <v>0.41115122342559163</v>
      </c>
      <c r="G13" s="6">
        <v>0.48134777376654631</v>
      </c>
      <c r="H13" s="6">
        <v>0.44328027402780568</v>
      </c>
      <c r="I13" s="6">
        <v>0.37468354430379752</v>
      </c>
      <c r="J13" s="6">
        <v>0.26244069849601298</v>
      </c>
      <c r="K13" s="6">
        <v>0.22287508864350117</v>
      </c>
      <c r="L13" s="6">
        <v>9.9472794190788805E-2</v>
      </c>
      <c r="M13" s="6">
        <v>0.11046394858405305</v>
      </c>
      <c r="N13" s="6">
        <v>0.22963258785942497</v>
      </c>
      <c r="O13" s="6">
        <v>0.11111111111111112</v>
      </c>
      <c r="P13" s="6">
        <v>1.2696493349455866</v>
      </c>
      <c r="Q13" s="6">
        <v>0.26167471819645732</v>
      </c>
      <c r="R13" s="6">
        <v>0.25971431425432029</v>
      </c>
      <c r="S13" s="6">
        <v>0.12045773940975708</v>
      </c>
      <c r="T13" s="6">
        <v>0.45876236109695179</v>
      </c>
      <c r="U13" s="6">
        <v>0.15089025248968904</v>
      </c>
      <c r="V13" s="6">
        <v>7.0657111133541964E-2</v>
      </c>
      <c r="W13" s="6">
        <v>0.14083090232370993</v>
      </c>
      <c r="X13" s="6">
        <v>7.0259961858877854E-2</v>
      </c>
      <c r="Y13" s="6">
        <v>0.6362351040193901</v>
      </c>
      <c r="Z13" s="6">
        <v>0.45404096458480481</v>
      </c>
      <c r="AA13" s="72">
        <v>0.59421895457750018</v>
      </c>
      <c r="AB13" s="6">
        <v>0.25204153644520622</v>
      </c>
    </row>
    <row r="14" spans="1:28" s="40" customFormat="1" ht="18.75">
      <c r="A14" s="7" t="s">
        <v>166</v>
      </c>
      <c r="B14" s="6">
        <v>15.024553338209174</v>
      </c>
      <c r="C14" s="6">
        <v>15.222384631447065</v>
      </c>
      <c r="D14" s="6">
        <v>16.052441416331163</v>
      </c>
      <c r="E14" s="6">
        <v>14.802992518703242</v>
      </c>
      <c r="F14" s="6">
        <v>14.701163257119935</v>
      </c>
      <c r="G14" s="6">
        <v>14.119534697152025</v>
      </c>
      <c r="H14" s="6">
        <v>14.990932903485794</v>
      </c>
      <c r="I14" s="6">
        <v>14.794936708860764</v>
      </c>
      <c r="J14" s="6">
        <v>14.434238417280714</v>
      </c>
      <c r="K14" s="6">
        <v>13.960085097761118</v>
      </c>
      <c r="L14" s="6">
        <v>13.926191186710433</v>
      </c>
      <c r="M14" s="6">
        <v>13.677445270134568</v>
      </c>
      <c r="N14" s="6">
        <v>14.406948881789139</v>
      </c>
      <c r="O14" s="6">
        <v>13.949494949494952</v>
      </c>
      <c r="P14" s="6">
        <v>19.155582426440954</v>
      </c>
      <c r="Q14" s="6">
        <v>14.341787439613526</v>
      </c>
      <c r="R14" s="6">
        <v>15.163320347617624</v>
      </c>
      <c r="S14" s="6">
        <v>11.824934752057819</v>
      </c>
      <c r="T14" s="6">
        <v>17.850953206239168</v>
      </c>
      <c r="U14" s="6">
        <v>14.817422794487479</v>
      </c>
      <c r="V14" s="6">
        <v>13.243161401029576</v>
      </c>
      <c r="W14" s="6">
        <v>14.606176441001914</v>
      </c>
      <c r="X14" s="6">
        <v>13.88136103583258</v>
      </c>
      <c r="Y14" s="6">
        <v>16.521914764694003</v>
      </c>
      <c r="Z14" s="6">
        <v>15.820805165977198</v>
      </c>
      <c r="AA14" s="72">
        <v>16.910061436196997</v>
      </c>
      <c r="AB14" s="6">
        <v>15.182982155459223</v>
      </c>
    </row>
    <row r="15" spans="1:28" s="40" customFormat="1" ht="20.25">
      <c r="A15" s="7" t="s">
        <v>167</v>
      </c>
      <c r="B15" s="6">
        <v>2.7896771497231216</v>
      </c>
      <c r="C15" s="6">
        <v>2.8711630820630609</v>
      </c>
      <c r="D15" s="6">
        <v>3.1072571487560596</v>
      </c>
      <c r="E15" s="6">
        <v>2.6633416458852865</v>
      </c>
      <c r="F15" s="6">
        <v>2.4769354191736861</v>
      </c>
      <c r="G15" s="6">
        <v>3.3092659446450057</v>
      </c>
      <c r="H15" s="6">
        <v>2.6798307475317342</v>
      </c>
      <c r="I15" s="6">
        <v>2.4101265822784814</v>
      </c>
      <c r="J15" s="6">
        <v>1.4636115877662261</v>
      </c>
      <c r="K15" s="6">
        <v>1.4689494478776213</v>
      </c>
      <c r="L15" s="6">
        <v>0.86541330945986261</v>
      </c>
      <c r="M15" s="6">
        <v>1.0243020686884918</v>
      </c>
      <c r="N15" s="6">
        <v>1.6174121405750803</v>
      </c>
      <c r="O15" s="6">
        <v>1.1414141414141414</v>
      </c>
      <c r="P15" s="6">
        <v>7.2349858927851676</v>
      </c>
      <c r="Q15" s="6">
        <v>1.932367149758454</v>
      </c>
      <c r="R15" s="6">
        <v>2.0377584656877441</v>
      </c>
      <c r="S15" s="6">
        <v>0.51194539249146764</v>
      </c>
      <c r="T15" s="6">
        <v>3.2725048424915895</v>
      </c>
      <c r="U15" s="6">
        <v>1.1568252690876171</v>
      </c>
      <c r="V15" s="6">
        <v>0.60563238114464524</v>
      </c>
      <c r="W15" s="6">
        <v>1.1568252690876171</v>
      </c>
      <c r="X15" s="6">
        <v>0.83308240489812302</v>
      </c>
      <c r="Y15" s="6">
        <v>3.5750353463946682</v>
      </c>
      <c r="Z15" s="6">
        <v>2.865502976490768</v>
      </c>
      <c r="AA15" s="72">
        <v>3.38402658878034</v>
      </c>
      <c r="AB15" s="6">
        <v>1.945760661356992</v>
      </c>
    </row>
    <row r="16" spans="1:28" s="40" customFormat="1">
      <c r="A16" s="7" t="s">
        <v>54</v>
      </c>
      <c r="B16" s="6">
        <v>3.1344687075540695E-2</v>
      </c>
      <c r="C16" s="6">
        <v>3.1321779077051574E-2</v>
      </c>
      <c r="D16" s="6">
        <v>3.0969340353050479E-2</v>
      </c>
      <c r="E16" s="6">
        <v>3.9900249376558602E-2</v>
      </c>
      <c r="F16" s="6">
        <v>4.0112314480545523E-2</v>
      </c>
      <c r="G16" s="6">
        <v>7.0196550340954664E-2</v>
      </c>
      <c r="H16" s="6">
        <v>4.0298206729800515E-2</v>
      </c>
      <c r="I16" s="6">
        <v>4.0506329113924058E-2</v>
      </c>
      <c r="J16" s="6">
        <v>2.0187746038154843E-2</v>
      </c>
      <c r="K16" s="6">
        <v>2.0261371694863743E-2</v>
      </c>
      <c r="L16" s="6">
        <v>2.9841838257236641E-2</v>
      </c>
      <c r="M16" s="6">
        <v>3.0126531432014467E-2</v>
      </c>
      <c r="N16" s="6">
        <v>2.9952076677316298E-2</v>
      </c>
      <c r="O16" s="6">
        <v>2.0202020202020204E-2</v>
      </c>
      <c r="P16" s="6">
        <v>7.0536074163643714E-2</v>
      </c>
      <c r="Q16" s="6">
        <v>2.0128824476650566E-2</v>
      </c>
      <c r="R16" s="6">
        <v>2.9967036260113881E-2</v>
      </c>
      <c r="S16" s="6">
        <v>2.0076289901626181E-2</v>
      </c>
      <c r="T16" s="6">
        <v>3.058415740646345E-2</v>
      </c>
      <c r="U16" s="6">
        <v>3.0178050497937838E-2</v>
      </c>
      <c r="V16" s="6">
        <v>1.0093873019077422E-2</v>
      </c>
      <c r="W16" s="6">
        <v>2.0118700331958558E-2</v>
      </c>
      <c r="X16" s="6">
        <v>1.0037137408411121E-2</v>
      </c>
      <c r="Y16" s="6">
        <v>4.0395879620278734E-2</v>
      </c>
      <c r="Z16" s="6">
        <v>4.0359196851982651E-2</v>
      </c>
      <c r="AA16" s="72">
        <v>4.0286030818813573E-2</v>
      </c>
      <c r="AB16" s="6">
        <v>3.0244984373424745E-2</v>
      </c>
    </row>
    <row r="17" spans="1:28" s="40" customFormat="1">
      <c r="A17" s="7" t="s">
        <v>55</v>
      </c>
      <c r="B17" s="6">
        <v>0.42837739003238945</v>
      </c>
      <c r="C17" s="6">
        <v>0.70996032574650236</v>
      </c>
      <c r="D17" s="6">
        <v>0.99101889129761533</v>
      </c>
      <c r="E17" s="6">
        <v>0.79800498753117222</v>
      </c>
      <c r="F17" s="6">
        <v>0.75210589651022863</v>
      </c>
      <c r="G17" s="6">
        <v>1.4139590854392297</v>
      </c>
      <c r="H17" s="6">
        <v>0.8361877896433606</v>
      </c>
      <c r="I17" s="6">
        <v>0.67848101265822802</v>
      </c>
      <c r="J17" s="6">
        <v>0.33309780962955493</v>
      </c>
      <c r="K17" s="6">
        <v>0.38496606220241114</v>
      </c>
      <c r="L17" s="6">
        <v>0.13926191186710432</v>
      </c>
      <c r="M17" s="6">
        <v>0.14059048001606753</v>
      </c>
      <c r="N17" s="6">
        <v>0.37939297124600646</v>
      </c>
      <c r="O17" s="6">
        <v>0.18181818181818182</v>
      </c>
      <c r="P17" s="6">
        <v>3.3958081418782755</v>
      </c>
      <c r="Q17" s="6">
        <v>0.39251207729468601</v>
      </c>
      <c r="R17" s="6">
        <v>0.56937368894216367</v>
      </c>
      <c r="S17" s="6">
        <v>0.12045773940975708</v>
      </c>
      <c r="T17" s="6">
        <v>1.1214191049036599</v>
      </c>
      <c r="U17" s="6">
        <v>0.28166180464741986</v>
      </c>
      <c r="V17" s="6">
        <v>0.11103260320985164</v>
      </c>
      <c r="W17" s="6">
        <v>0.25148375414948199</v>
      </c>
      <c r="X17" s="6">
        <v>0.10037137408411122</v>
      </c>
      <c r="Y17" s="6">
        <v>1.3936578468996164</v>
      </c>
      <c r="Z17" s="6">
        <v>0.94844112602159225</v>
      </c>
      <c r="AA17" s="72">
        <v>1.379796555544365</v>
      </c>
      <c r="AB17" s="6">
        <v>0.54440971872164545</v>
      </c>
    </row>
    <row r="18" spans="1:28" s="40" customFormat="1">
      <c r="A18" s="7" t="s">
        <v>56</v>
      </c>
      <c r="B18" s="6">
        <v>1.943370598683523</v>
      </c>
      <c r="C18" s="6">
        <v>1.7540196283148881</v>
      </c>
      <c r="D18" s="6">
        <v>2.2814080726747186</v>
      </c>
      <c r="E18" s="6">
        <v>1.9950124688279303</v>
      </c>
      <c r="F18" s="6">
        <v>1.9655034095467308</v>
      </c>
      <c r="G18" s="6">
        <v>2.5972723626153225</v>
      </c>
      <c r="H18" s="6">
        <v>2.0249848881724755</v>
      </c>
      <c r="I18" s="6">
        <v>1.843037974683545</v>
      </c>
      <c r="J18" s="6">
        <v>1.4737054607853035</v>
      </c>
      <c r="K18" s="6">
        <v>1.4182960186404618</v>
      </c>
      <c r="L18" s="6">
        <v>1.0544116184223613</v>
      </c>
      <c r="M18" s="6">
        <v>0.94396465153645326</v>
      </c>
      <c r="N18" s="6">
        <v>1.5175718849840258</v>
      </c>
      <c r="O18" s="6">
        <v>1.2727272727272727</v>
      </c>
      <c r="P18" s="6">
        <v>4.8569125352680382</v>
      </c>
      <c r="Q18" s="6">
        <v>1.348631239935588</v>
      </c>
      <c r="R18" s="6">
        <v>1.9478573569074022</v>
      </c>
      <c r="S18" s="6">
        <v>0.67255571170447703</v>
      </c>
      <c r="T18" s="6">
        <v>3.5885411356917118</v>
      </c>
      <c r="U18" s="6">
        <v>1.5793179760587468</v>
      </c>
      <c r="V18" s="6">
        <v>0.86807307964065827</v>
      </c>
      <c r="W18" s="6">
        <v>1.2171813700834928</v>
      </c>
      <c r="X18" s="6">
        <v>1.0137508782495233</v>
      </c>
      <c r="Y18" s="6">
        <v>2.7974146637043025</v>
      </c>
      <c r="Z18" s="6">
        <v>1.8968822520431845</v>
      </c>
      <c r="AA18" s="72">
        <v>2.5078054184711451</v>
      </c>
      <c r="AB18" s="6">
        <v>1.905434015525759</v>
      </c>
    </row>
    <row r="19" spans="1:28" s="40" customFormat="1" ht="18.75">
      <c r="A19" s="7" t="s">
        <v>168</v>
      </c>
      <c r="B19" s="6">
        <v>4.1061540068958307</v>
      </c>
      <c r="C19" s="6">
        <v>4.3954896638129037</v>
      </c>
      <c r="D19" s="6">
        <v>4.55249303189842</v>
      </c>
      <c r="E19" s="6">
        <v>4.5685785536159607</v>
      </c>
      <c r="F19" s="6">
        <v>4.5026073004412348</v>
      </c>
      <c r="G19" s="6">
        <v>4.0914560770156436</v>
      </c>
      <c r="H19" s="6">
        <v>4.7854120491638108</v>
      </c>
      <c r="I19" s="6">
        <v>4.7797468354430386</v>
      </c>
      <c r="J19" s="6">
        <v>3.9870798425355818</v>
      </c>
      <c r="K19" s="6">
        <v>4.0117515955830205</v>
      </c>
      <c r="L19" s="6">
        <v>4.2872774296229963</v>
      </c>
      <c r="M19" s="6">
        <v>4.22775657762603</v>
      </c>
      <c r="N19" s="6">
        <v>4.3829872204472844</v>
      </c>
      <c r="O19" s="6">
        <v>4.0202020202020208</v>
      </c>
      <c r="P19" s="6">
        <v>5.0382910116888358</v>
      </c>
      <c r="Q19" s="6">
        <v>3.4017713365539453</v>
      </c>
      <c r="R19" s="6">
        <v>4.2852861851962851</v>
      </c>
      <c r="S19" s="6">
        <v>3.5836177474402731</v>
      </c>
      <c r="T19" s="6">
        <v>5.6172902436537875</v>
      </c>
      <c r="U19" s="6">
        <v>4.4261140730308828</v>
      </c>
      <c r="V19" s="6">
        <v>4.1990511759362077</v>
      </c>
      <c r="W19" s="6">
        <v>3.9935620158937741</v>
      </c>
      <c r="X19" s="6">
        <v>3.9546321389139818</v>
      </c>
      <c r="Y19" s="6">
        <v>5.2615633205413053</v>
      </c>
      <c r="Z19" s="6">
        <v>4.9742710120068612</v>
      </c>
      <c r="AA19" s="72">
        <v>5.3177560680833915</v>
      </c>
      <c r="AB19" s="6">
        <v>4.2645427966528899</v>
      </c>
    </row>
    <row r="20" spans="1:28" s="40" customFormat="1" ht="18.75">
      <c r="A20" s="7" t="s">
        <v>169</v>
      </c>
      <c r="B20" s="6">
        <v>4.7643924354821854</v>
      </c>
      <c r="C20" s="6">
        <v>4.416370849864272</v>
      </c>
      <c r="D20" s="6">
        <v>3.8298750903272425</v>
      </c>
      <c r="E20" s="6">
        <v>3.8603491271820451</v>
      </c>
      <c r="F20" s="6">
        <v>3.9610910549538709</v>
      </c>
      <c r="G20" s="6">
        <v>3.3995186522262335</v>
      </c>
      <c r="H20" s="6">
        <v>3.6268386056820465</v>
      </c>
      <c r="I20" s="6">
        <v>3.5139240506329128</v>
      </c>
      <c r="J20" s="6">
        <v>4.8753406682143945</v>
      </c>
      <c r="K20" s="6">
        <v>4.2143653125316582</v>
      </c>
      <c r="L20" s="6">
        <v>4.426539341490102</v>
      </c>
      <c r="M20" s="6">
        <v>4.4185579433621225</v>
      </c>
      <c r="N20" s="6">
        <v>4.0235623003194894</v>
      </c>
      <c r="O20" s="6">
        <v>4.3030303030303028</v>
      </c>
      <c r="P20" s="6">
        <v>2.629987908101572</v>
      </c>
      <c r="Q20" s="6">
        <v>5.4146537842190012</v>
      </c>
      <c r="R20" s="6">
        <v>3.8957147138148045</v>
      </c>
      <c r="S20" s="6">
        <v>4.105601284882554</v>
      </c>
      <c r="T20" s="6">
        <v>1.9879702314201244</v>
      </c>
      <c r="U20" s="6">
        <v>4.3959360225329451</v>
      </c>
      <c r="V20" s="6">
        <v>4.1586756838598982</v>
      </c>
      <c r="W20" s="6">
        <v>4.8989035308319089</v>
      </c>
      <c r="X20" s="6">
        <v>4.8880859178962162</v>
      </c>
      <c r="Y20" s="6">
        <v>2.969097152090487</v>
      </c>
      <c r="Z20" s="6">
        <v>4.2578952678841695</v>
      </c>
      <c r="AA20" s="72">
        <v>4.0890321281095767</v>
      </c>
      <c r="AB20" s="6">
        <v>3.9923379372920662</v>
      </c>
    </row>
    <row r="21" spans="1:28" s="40" customFormat="1" ht="18.75">
      <c r="A21" s="7" t="s">
        <v>170</v>
      </c>
      <c r="B21" s="6">
        <v>0.15672343537770347</v>
      </c>
      <c r="C21" s="6">
        <v>0.14616830235957401</v>
      </c>
      <c r="D21" s="6">
        <v>0.18581604211830285</v>
      </c>
      <c r="E21" s="6">
        <v>0.15960099750623441</v>
      </c>
      <c r="F21" s="6">
        <v>0.16044925792218209</v>
      </c>
      <c r="G21" s="6">
        <v>0.20056157240272762</v>
      </c>
      <c r="H21" s="6">
        <v>0.18134193028410231</v>
      </c>
      <c r="I21" s="6">
        <v>0.17215189873417727</v>
      </c>
      <c r="J21" s="6">
        <v>6.0563238114464527E-2</v>
      </c>
      <c r="K21" s="6">
        <v>8.1045486779454973E-2</v>
      </c>
      <c r="L21" s="6">
        <v>1.9894558838157762E-2</v>
      </c>
      <c r="M21" s="6">
        <v>4.0168708576019285E-2</v>
      </c>
      <c r="N21" s="6">
        <v>7.9872204472843461E-2</v>
      </c>
      <c r="O21" s="6">
        <v>4.0404040404040407E-2</v>
      </c>
      <c r="P21" s="6">
        <v>0.56428859330914971</v>
      </c>
      <c r="Q21" s="6">
        <v>8.0515297906602265E-2</v>
      </c>
      <c r="R21" s="6">
        <v>6.992308460693239E-2</v>
      </c>
      <c r="S21" s="6">
        <v>1.003814495081309E-2</v>
      </c>
      <c r="T21" s="6">
        <v>0.18350494443878071</v>
      </c>
      <c r="U21" s="6">
        <v>5.0296750829896396E-2</v>
      </c>
      <c r="V21" s="6">
        <v>1.0093873019077422E-2</v>
      </c>
      <c r="W21" s="6">
        <v>4.0237400663917115E-2</v>
      </c>
      <c r="X21" s="6">
        <v>1.0037137408411121E-2</v>
      </c>
      <c r="Y21" s="6">
        <v>0.30296909715209053</v>
      </c>
      <c r="Z21" s="6">
        <v>0.22197558268590459</v>
      </c>
      <c r="AA21" s="72">
        <v>0.34243126195991541</v>
      </c>
      <c r="AB21" s="6">
        <v>7.0571630204657745E-2</v>
      </c>
    </row>
    <row r="22" spans="1:28" s="40" customFormat="1">
      <c r="A22" s="6" t="s">
        <v>57</v>
      </c>
      <c r="B22" s="6">
        <v>3.25</v>
      </c>
      <c r="C22" s="6">
        <v>3.61</v>
      </c>
      <c r="D22" s="6">
        <v>2.4900000000000002</v>
      </c>
      <c r="E22" s="6">
        <v>0.45</v>
      </c>
      <c r="F22" s="6">
        <v>0.56000000000000005</v>
      </c>
      <c r="G22" s="6">
        <v>0.43</v>
      </c>
      <c r="H22" s="6">
        <v>0.47</v>
      </c>
      <c r="I22" s="6">
        <v>0.34</v>
      </c>
      <c r="J22" s="6">
        <v>0.34</v>
      </c>
      <c r="K22" s="6">
        <v>0.28999999999999998</v>
      </c>
      <c r="L22" s="6">
        <v>0.17</v>
      </c>
      <c r="M22" s="6">
        <v>0.28000000000000003</v>
      </c>
      <c r="N22" s="6">
        <v>0.24</v>
      </c>
      <c r="O22" s="6">
        <v>0.19</v>
      </c>
      <c r="P22" s="6">
        <v>1.1399999999999999</v>
      </c>
      <c r="Q22" s="6">
        <v>0.27</v>
      </c>
      <c r="R22" s="6">
        <v>0.56999999999999995</v>
      </c>
      <c r="S22" s="6">
        <v>0.2</v>
      </c>
      <c r="T22" s="6">
        <v>1.33</v>
      </c>
      <c r="U22" s="6">
        <v>0.42</v>
      </c>
      <c r="V22" s="6">
        <v>0.24</v>
      </c>
      <c r="W22" s="6">
        <v>0.48</v>
      </c>
      <c r="X22" s="6">
        <v>0.37</v>
      </c>
      <c r="Y22" s="6">
        <v>0.55000000000000004</v>
      </c>
      <c r="Z22" s="6">
        <v>1.1299999999999999</v>
      </c>
      <c r="AA22" s="72">
        <v>0.38</v>
      </c>
      <c r="AB22" s="6">
        <v>0.5</v>
      </c>
    </row>
    <row r="23" spans="1:28" s="40" customFormat="1">
      <c r="A23" s="6" t="s">
        <v>58</v>
      </c>
      <c r="B23" s="6">
        <v>99.19</v>
      </c>
      <c r="C23" s="6">
        <v>99.62</v>
      </c>
      <c r="D23" s="6">
        <v>99.8</v>
      </c>
      <c r="E23" s="6">
        <v>100.98</v>
      </c>
      <c r="F23" s="6">
        <v>100.59</v>
      </c>
      <c r="G23" s="6">
        <v>100.3</v>
      </c>
      <c r="H23" s="6">
        <v>100.02</v>
      </c>
      <c r="I23" s="6">
        <v>99.29</v>
      </c>
      <c r="J23" s="6">
        <v>99.67</v>
      </c>
      <c r="K23" s="6">
        <v>99.23</v>
      </c>
      <c r="L23" s="6">
        <v>100.81</v>
      </c>
      <c r="M23" s="6">
        <v>99.96</v>
      </c>
      <c r="N23" s="6">
        <v>100.54</v>
      </c>
      <c r="O23" s="6">
        <v>99.3</v>
      </c>
      <c r="P23" s="6">
        <v>100.89</v>
      </c>
      <c r="Q23" s="6">
        <v>99.97</v>
      </c>
      <c r="R23" s="6">
        <v>100.99</v>
      </c>
      <c r="S23" s="6">
        <v>100.03</v>
      </c>
      <c r="T23" s="6">
        <v>99.76</v>
      </c>
      <c r="U23" s="6">
        <v>100.05</v>
      </c>
      <c r="V23" s="6">
        <v>99.5</v>
      </c>
      <c r="W23" s="6">
        <v>100.2</v>
      </c>
      <c r="X23" s="6">
        <v>100.22</v>
      </c>
      <c r="Y23" s="6">
        <v>100.01</v>
      </c>
      <c r="Z23" s="6">
        <v>100.69</v>
      </c>
      <c r="AA23" s="72">
        <v>100.29</v>
      </c>
      <c r="AB23" s="6">
        <v>99.99</v>
      </c>
    </row>
    <row r="24" spans="1:28" s="40" customFormat="1">
      <c r="A24" s="6" t="s">
        <v>158</v>
      </c>
      <c r="B24" s="6">
        <v>23.319901937431556</v>
      </c>
      <c r="C24" s="6">
        <v>32.873283644602779</v>
      </c>
      <c r="D24" s="6">
        <v>38.712330109494715</v>
      </c>
      <c r="E24" s="6">
        <v>37.241262152245625</v>
      </c>
      <c r="F24" s="6">
        <v>37.55314671849785</v>
      </c>
      <c r="G24" s="6">
        <v>45.834894213072303</v>
      </c>
      <c r="H24" s="6">
        <v>38.194185591635687</v>
      </c>
      <c r="I24" s="6">
        <v>35.79583580203731</v>
      </c>
      <c r="J24" s="6">
        <v>31.069232084628123</v>
      </c>
      <c r="K24" s="6">
        <v>34.168235667343076</v>
      </c>
      <c r="L24" s="6">
        <v>24.167664342640247</v>
      </c>
      <c r="M24" s="6">
        <v>21.373214702323963</v>
      </c>
      <c r="N24" s="6">
        <v>31.720018988096186</v>
      </c>
      <c r="O24" s="6">
        <v>23.981855898585284</v>
      </c>
      <c r="P24" s="6">
        <v>48.174684330667851</v>
      </c>
      <c r="Q24" s="6">
        <v>28.687867524430985</v>
      </c>
      <c r="R24" s="6">
        <v>35.623865837256744</v>
      </c>
      <c r="S24" s="6">
        <v>31.787007143781455</v>
      </c>
      <c r="T24" s="6">
        <v>40.429055945864192</v>
      </c>
      <c r="U24" s="6">
        <v>32.532946521482856</v>
      </c>
      <c r="V24" s="6">
        <v>26.637210195848461</v>
      </c>
      <c r="W24" s="6">
        <v>30.096333399515942</v>
      </c>
      <c r="X24" s="6">
        <v>19.264506092651413</v>
      </c>
      <c r="Y24" s="6">
        <v>43.568289150756478</v>
      </c>
      <c r="Z24" s="6">
        <v>39.595744561103338</v>
      </c>
      <c r="AA24" s="72">
        <v>44.675547267454725</v>
      </c>
      <c r="AB24" s="6">
        <v>35.655120450787912</v>
      </c>
    </row>
    <row r="25" spans="1:28" s="41" customFormat="1">
      <c r="A25" s="12" t="s">
        <v>186</v>
      </c>
      <c r="B25" s="6">
        <f>B24*0.02</f>
        <v>0.46639803874863112</v>
      </c>
      <c r="C25" s="6">
        <f t="shared" ref="C25:AB25" si="0">C24*0.02</f>
        <v>0.6574656728920556</v>
      </c>
      <c r="D25" s="6">
        <f t="shared" si="0"/>
        <v>0.77424660218989427</v>
      </c>
      <c r="E25" s="6">
        <f t="shared" si="0"/>
        <v>0.74482524304491249</v>
      </c>
      <c r="F25" s="6">
        <f t="shared" si="0"/>
        <v>0.75106293436995697</v>
      </c>
      <c r="G25" s="6">
        <f t="shared" si="0"/>
        <v>0.91669788426144605</v>
      </c>
      <c r="H25" s="6">
        <f t="shared" si="0"/>
        <v>0.76388371183271375</v>
      </c>
      <c r="I25" s="6">
        <f t="shared" si="0"/>
        <v>0.71591671604074625</v>
      </c>
      <c r="J25" s="6">
        <f t="shared" si="0"/>
        <v>0.62138464169256247</v>
      </c>
      <c r="K25" s="6">
        <f t="shared" si="0"/>
        <v>0.68336471334686155</v>
      </c>
      <c r="L25" s="6">
        <f t="shared" si="0"/>
        <v>0.48335328685280493</v>
      </c>
      <c r="M25" s="6">
        <f t="shared" si="0"/>
        <v>0.42746429404647929</v>
      </c>
      <c r="N25" s="6">
        <f t="shared" si="0"/>
        <v>0.63440037976192376</v>
      </c>
      <c r="O25" s="6">
        <f t="shared" si="0"/>
        <v>0.47963711797170566</v>
      </c>
      <c r="P25" s="6">
        <f t="shared" si="0"/>
        <v>0.9634936866133571</v>
      </c>
      <c r="Q25" s="6">
        <f t="shared" si="0"/>
        <v>0.57375735048861976</v>
      </c>
      <c r="R25" s="6">
        <f t="shared" si="0"/>
        <v>0.71247731674513493</v>
      </c>
      <c r="S25" s="6">
        <f t="shared" si="0"/>
        <v>0.63574014287562908</v>
      </c>
      <c r="T25" s="6">
        <f t="shared" si="0"/>
        <v>0.8085811189172839</v>
      </c>
      <c r="U25" s="6">
        <f t="shared" si="0"/>
        <v>0.65065893042965717</v>
      </c>
      <c r="V25" s="6">
        <f t="shared" si="0"/>
        <v>0.53274420391696919</v>
      </c>
      <c r="W25" s="6">
        <f t="shared" si="0"/>
        <v>0.6019266679903188</v>
      </c>
      <c r="X25" s="6">
        <f t="shared" si="0"/>
        <v>0.38529012185302824</v>
      </c>
      <c r="Y25" s="6">
        <f t="shared" si="0"/>
        <v>0.87136578301512957</v>
      </c>
      <c r="Z25" s="6">
        <f t="shared" si="0"/>
        <v>0.79191489122206682</v>
      </c>
      <c r="AA25" s="72">
        <f t="shared" si="0"/>
        <v>0.89351094534909448</v>
      </c>
      <c r="AB25" s="6">
        <f t="shared" si="0"/>
        <v>0.71310240901575828</v>
      </c>
    </row>
    <row r="26" spans="1:28" s="40" customFormat="1" ht="18.75">
      <c r="A26" s="5" t="s">
        <v>171</v>
      </c>
      <c r="B26" s="6">
        <v>0.86184210526315785</v>
      </c>
      <c r="C26" s="6">
        <v>0.99527186761229303</v>
      </c>
      <c r="D26" s="6">
        <v>1.1886792452830188</v>
      </c>
      <c r="E26" s="6">
        <v>1.1834625322997416</v>
      </c>
      <c r="F26" s="6">
        <v>1.1367088607594935</v>
      </c>
      <c r="G26" s="6">
        <v>1.2035398230088494</v>
      </c>
      <c r="H26" s="6">
        <v>1.3194444444444442</v>
      </c>
      <c r="I26" s="6">
        <v>1.3602305475504319</v>
      </c>
      <c r="J26" s="6">
        <v>0.81780538302277439</v>
      </c>
      <c r="K26" s="6">
        <v>0.95192307692307687</v>
      </c>
      <c r="L26" s="6">
        <v>0.96853932584269631</v>
      </c>
      <c r="M26" s="6">
        <v>0.95681818181818157</v>
      </c>
      <c r="N26" s="6">
        <v>1.0893300248138957</v>
      </c>
      <c r="O26" s="6">
        <v>0.93427230046948373</v>
      </c>
      <c r="P26" s="6">
        <v>1.9157088122605366</v>
      </c>
      <c r="Q26" s="6">
        <v>0.62825278810408924</v>
      </c>
      <c r="R26" s="6">
        <v>1.1000000000000001</v>
      </c>
      <c r="S26" s="6">
        <v>0.87286063569682149</v>
      </c>
      <c r="T26" s="6">
        <v>2.8256410256410258</v>
      </c>
      <c r="U26" s="6">
        <v>1.0068649885583523</v>
      </c>
      <c r="V26" s="6">
        <v>1.0097087378640777</v>
      </c>
      <c r="W26" s="6">
        <v>0.8151950718685832</v>
      </c>
      <c r="X26" s="6">
        <v>0.80903490759753593</v>
      </c>
      <c r="Y26" s="6">
        <v>1.772108843537415</v>
      </c>
      <c r="Z26" s="6">
        <v>1.1682464454976302</v>
      </c>
      <c r="AA26" s="72">
        <v>1.3004926108374386</v>
      </c>
      <c r="AB26" s="6">
        <v>1.0681818181818183</v>
      </c>
    </row>
    <row r="27" spans="1:28" s="41" customFormat="1">
      <c r="A27" s="12" t="s">
        <v>186</v>
      </c>
      <c r="B27" s="6">
        <f>B26*0.02</f>
        <v>1.7236842105263158E-2</v>
      </c>
      <c r="C27" s="6">
        <f t="shared" ref="C27" si="1">C26*0.02</f>
        <v>1.9905437352245862E-2</v>
      </c>
      <c r="D27" s="6">
        <f t="shared" ref="D27" si="2">D26*0.02</f>
        <v>2.3773584905660377E-2</v>
      </c>
      <c r="E27" s="6">
        <f t="shared" ref="E27" si="3">E26*0.02</f>
        <v>2.3669250645994833E-2</v>
      </c>
      <c r="F27" s="6">
        <f t="shared" ref="F27" si="4">F26*0.02</f>
        <v>2.2734177215189871E-2</v>
      </c>
      <c r="G27" s="6">
        <f t="shared" ref="G27" si="5">G26*0.02</f>
        <v>2.4070796460176989E-2</v>
      </c>
      <c r="H27" s="6">
        <f t="shared" ref="H27" si="6">H26*0.02</f>
        <v>2.6388888888888885E-2</v>
      </c>
      <c r="I27" s="6">
        <f t="shared" ref="I27" si="7">I26*0.02</f>
        <v>2.720461095100864E-2</v>
      </c>
      <c r="J27" s="6">
        <f t="shared" ref="J27" si="8">J26*0.02</f>
        <v>1.6356107660455487E-2</v>
      </c>
      <c r="K27" s="6">
        <f t="shared" ref="K27" si="9">K26*0.02</f>
        <v>1.9038461538461539E-2</v>
      </c>
      <c r="L27" s="6">
        <f t="shared" ref="L27" si="10">L26*0.02</f>
        <v>1.9370786516853925E-2</v>
      </c>
      <c r="M27" s="6">
        <f t="shared" ref="M27" si="11">M26*0.02</f>
        <v>1.9136363636363632E-2</v>
      </c>
      <c r="N27" s="6">
        <f t="shared" ref="N27" si="12">N26*0.02</f>
        <v>2.1786600496277914E-2</v>
      </c>
      <c r="O27" s="6">
        <f t="shared" ref="O27" si="13">O26*0.02</f>
        <v>1.8685446009389674E-2</v>
      </c>
      <c r="P27" s="6">
        <f t="shared" ref="P27" si="14">P26*0.02</f>
        <v>3.8314176245210732E-2</v>
      </c>
      <c r="Q27" s="6">
        <f t="shared" ref="Q27" si="15">Q26*0.02</f>
        <v>1.2565055762081785E-2</v>
      </c>
      <c r="R27" s="6">
        <f t="shared" ref="R27" si="16">R26*0.02</f>
        <v>2.2000000000000002E-2</v>
      </c>
      <c r="S27" s="6">
        <f t="shared" ref="S27" si="17">S26*0.02</f>
        <v>1.7457212713936431E-2</v>
      </c>
      <c r="T27" s="6">
        <f t="shared" ref="T27" si="18">T26*0.02</f>
        <v>5.651282051282052E-2</v>
      </c>
      <c r="U27" s="6">
        <f t="shared" ref="U27" si="19">U26*0.02</f>
        <v>2.0137299771167044E-2</v>
      </c>
      <c r="V27" s="6">
        <f t="shared" ref="V27" si="20">V26*0.02</f>
        <v>2.0194174757281552E-2</v>
      </c>
      <c r="W27" s="6">
        <f t="shared" ref="W27" si="21">W26*0.02</f>
        <v>1.6303901437371666E-2</v>
      </c>
      <c r="X27" s="6">
        <f t="shared" ref="X27" si="22">X26*0.02</f>
        <v>1.618069815195072E-2</v>
      </c>
      <c r="Y27" s="6">
        <f t="shared" ref="Y27" si="23">Y26*0.02</f>
        <v>3.5442176870748299E-2</v>
      </c>
      <c r="Z27" s="6">
        <f t="shared" ref="Z27" si="24">Z26*0.02</f>
        <v>2.3364928909952606E-2</v>
      </c>
      <c r="AA27" s="72">
        <f t="shared" ref="AA27" si="25">AA26*0.02</f>
        <v>2.6009852216748772E-2</v>
      </c>
      <c r="AB27" s="6">
        <f t="shared" ref="AB27" si="26">AB26*0.02</f>
        <v>2.1363636363636366E-2</v>
      </c>
    </row>
    <row r="28" spans="1:28" s="40" customFormat="1" ht="18.75">
      <c r="A28" s="5" t="s">
        <v>172</v>
      </c>
      <c r="B28" s="6">
        <v>8.870546442378016</v>
      </c>
      <c r="C28" s="6">
        <v>8.8118605136771748</v>
      </c>
      <c r="D28" s="6">
        <v>8.3823681222256621</v>
      </c>
      <c r="E28" s="6">
        <v>8.4289276807980063</v>
      </c>
      <c r="F28" s="6">
        <v>8.4636983553951062</v>
      </c>
      <c r="G28" s="6">
        <v>7.4909747292418771</v>
      </c>
      <c r="H28" s="6">
        <v>8.4122506548458578</v>
      </c>
      <c r="I28" s="6">
        <v>8.2936708860759509</v>
      </c>
      <c r="J28" s="6">
        <v>8.8624205107499758</v>
      </c>
      <c r="K28" s="6">
        <v>8.2261169081146797</v>
      </c>
      <c r="L28" s="6">
        <v>8.7138167711130983</v>
      </c>
      <c r="M28" s="6">
        <v>8.6463145209881525</v>
      </c>
      <c r="N28" s="6">
        <v>8.4065495207667738</v>
      </c>
      <c r="O28" s="6">
        <v>8.3232323232323235</v>
      </c>
      <c r="P28" s="6">
        <v>7.6682789197904082</v>
      </c>
      <c r="Q28" s="6">
        <v>8.816425120772946</v>
      </c>
      <c r="R28" s="6">
        <v>8.1810008990110887</v>
      </c>
      <c r="S28" s="6">
        <v>7.6892190323228267</v>
      </c>
      <c r="T28" s="6">
        <v>7.6052604750739121</v>
      </c>
      <c r="U28" s="6">
        <v>8.8220500955638279</v>
      </c>
      <c r="V28" s="6">
        <v>8.3577268597961059</v>
      </c>
      <c r="W28" s="6">
        <v>8.892465546725683</v>
      </c>
      <c r="X28" s="6">
        <v>8.8427180568101988</v>
      </c>
      <c r="Y28" s="6">
        <v>8.2306604726317918</v>
      </c>
      <c r="Z28" s="6">
        <v>9.2321662798910307</v>
      </c>
      <c r="AA28" s="72">
        <v>9.4067881961929682</v>
      </c>
      <c r="AB28" s="6">
        <v>8.256880733944957</v>
      </c>
    </row>
    <row r="29" spans="1:28" s="41" customFormat="1">
      <c r="A29" s="12" t="s">
        <v>186</v>
      </c>
      <c r="B29" s="6">
        <f>B28*0.02</f>
        <v>0.17741092884756032</v>
      </c>
      <c r="C29" s="6">
        <f t="shared" ref="C29" si="27">C28*0.02</f>
        <v>0.1762372102735435</v>
      </c>
      <c r="D29" s="6">
        <f t="shared" ref="D29" si="28">D28*0.02</f>
        <v>0.16764736244451325</v>
      </c>
      <c r="E29" s="6">
        <f t="shared" ref="E29" si="29">E28*0.02</f>
        <v>0.16857855361596014</v>
      </c>
      <c r="F29" s="6">
        <f t="shared" ref="F29" si="30">F28*0.02</f>
        <v>0.16927396710790213</v>
      </c>
      <c r="G29" s="6">
        <f t="shared" ref="G29" si="31">G28*0.02</f>
        <v>0.14981949458483754</v>
      </c>
      <c r="H29" s="6">
        <f t="shared" ref="H29" si="32">H28*0.02</f>
        <v>0.16824501309691717</v>
      </c>
      <c r="I29" s="6">
        <f t="shared" ref="I29" si="33">I28*0.02</f>
        <v>0.16587341772151903</v>
      </c>
      <c r="J29" s="6">
        <f t="shared" ref="J29" si="34">J28*0.02</f>
        <v>0.17724841021499951</v>
      </c>
      <c r="K29" s="6">
        <f t="shared" ref="K29" si="35">K28*0.02</f>
        <v>0.16452233816229359</v>
      </c>
      <c r="L29" s="6">
        <f t="shared" ref="L29" si="36">L28*0.02</f>
        <v>0.17427633542226198</v>
      </c>
      <c r="M29" s="6">
        <f t="shared" ref="M29" si="37">M28*0.02</f>
        <v>0.17292629041976304</v>
      </c>
      <c r="N29" s="6">
        <f t="shared" ref="N29" si="38">N28*0.02</f>
        <v>0.16813099041533547</v>
      </c>
      <c r="O29" s="6">
        <f t="shared" ref="O29" si="39">O28*0.02</f>
        <v>0.16646464646464648</v>
      </c>
      <c r="P29" s="6">
        <f t="shared" ref="P29" si="40">P28*0.02</f>
        <v>0.15336557839580817</v>
      </c>
      <c r="Q29" s="6">
        <f t="shared" ref="Q29" si="41">Q28*0.02</f>
        <v>0.17632850241545892</v>
      </c>
      <c r="R29" s="6">
        <f t="shared" ref="R29" si="42">R28*0.02</f>
        <v>0.16362001798022177</v>
      </c>
      <c r="S29" s="6">
        <f t="shared" ref="S29" si="43">S28*0.02</f>
        <v>0.15378438064645653</v>
      </c>
      <c r="T29" s="6">
        <f t="shared" ref="T29" si="44">T28*0.02</f>
        <v>0.15210520950147824</v>
      </c>
      <c r="U29" s="6">
        <f t="shared" ref="U29" si="45">U28*0.02</f>
        <v>0.17644100191127657</v>
      </c>
      <c r="V29" s="6">
        <f t="shared" ref="V29" si="46">V28*0.02</f>
        <v>0.16715453719592213</v>
      </c>
      <c r="W29" s="6">
        <f t="shared" ref="W29" si="47">W28*0.02</f>
        <v>0.17784931093451367</v>
      </c>
      <c r="X29" s="6">
        <f t="shared" ref="X29" si="48">X28*0.02</f>
        <v>0.17685436113620398</v>
      </c>
      <c r="Y29" s="6">
        <f t="shared" ref="Y29" si="49">Y28*0.02</f>
        <v>0.16461320945263583</v>
      </c>
      <c r="Z29" s="6">
        <f t="shared" ref="Z29" si="50">Z28*0.02</f>
        <v>0.18464332559782062</v>
      </c>
      <c r="AA29" s="72">
        <f t="shared" ref="AA29" si="51">AA28*0.02</f>
        <v>0.18813576392385936</v>
      </c>
      <c r="AB29" s="6">
        <f t="shared" ref="AB29" si="52">AB28*0.02</f>
        <v>0.16513761467889915</v>
      </c>
    </row>
    <row r="30" spans="1:28" s="40" customFormat="1">
      <c r="A30" s="6" t="s">
        <v>69</v>
      </c>
      <c r="B30" s="6">
        <v>2</v>
      </c>
      <c r="C30" s="6">
        <v>2</v>
      </c>
      <c r="D30" s="6">
        <v>3</v>
      </c>
      <c r="E30" s="6">
        <v>3</v>
      </c>
      <c r="F30" s="6">
        <v>3</v>
      </c>
      <c r="G30" s="6">
        <v>6</v>
      </c>
      <c r="H30" s="6">
        <v>3</v>
      </c>
      <c r="I30" s="6">
        <v>2</v>
      </c>
      <c r="J30" s="6">
        <v>1</v>
      </c>
      <c r="K30" s="6">
        <v>1</v>
      </c>
      <c r="L30" s="6" t="s">
        <v>70</v>
      </c>
      <c r="M30" s="6">
        <v>1</v>
      </c>
      <c r="N30" s="6">
        <v>2</v>
      </c>
      <c r="O30" s="6" t="s">
        <v>70</v>
      </c>
      <c r="P30" s="6">
        <v>9</v>
      </c>
      <c r="Q30" s="6" t="s">
        <v>70</v>
      </c>
      <c r="R30" s="6">
        <v>2</v>
      </c>
      <c r="S30" s="6">
        <v>1</v>
      </c>
      <c r="T30" s="6">
        <v>3</v>
      </c>
      <c r="U30" s="6">
        <v>2</v>
      </c>
      <c r="V30" s="6">
        <v>1</v>
      </c>
      <c r="W30" s="6">
        <v>1</v>
      </c>
      <c r="X30" s="6" t="s">
        <v>70</v>
      </c>
      <c r="Y30" s="6">
        <v>3</v>
      </c>
      <c r="Z30" s="6">
        <v>3</v>
      </c>
      <c r="AA30" s="72">
        <v>3</v>
      </c>
      <c r="AB30" s="6">
        <v>2</v>
      </c>
    </row>
    <row r="31" spans="1:28" s="40" customFormat="1">
      <c r="A31" s="6" t="s">
        <v>71</v>
      </c>
      <c r="B31" s="6">
        <v>43</v>
      </c>
      <c r="C31" s="6">
        <v>38</v>
      </c>
      <c r="D31" s="6">
        <v>49</v>
      </c>
      <c r="E31" s="6">
        <v>48</v>
      </c>
      <c r="F31" s="6">
        <v>46</v>
      </c>
      <c r="G31" s="6">
        <v>72</v>
      </c>
      <c r="H31" s="6">
        <v>49</v>
      </c>
      <c r="I31" s="6">
        <v>40</v>
      </c>
      <c r="J31" s="6">
        <v>27</v>
      </c>
      <c r="K31" s="6">
        <v>23</v>
      </c>
      <c r="L31" s="6">
        <v>9</v>
      </c>
      <c r="M31" s="6">
        <v>11</v>
      </c>
      <c r="N31" s="6">
        <v>24</v>
      </c>
      <c r="O31" s="6">
        <v>14</v>
      </c>
      <c r="P31" s="6">
        <v>169</v>
      </c>
      <c r="Q31" s="6">
        <v>46</v>
      </c>
      <c r="R31" s="6">
        <v>28</v>
      </c>
      <c r="S31" s="6">
        <v>8</v>
      </c>
      <c r="T31" s="6">
        <v>48</v>
      </c>
      <c r="U31" s="6">
        <v>14</v>
      </c>
      <c r="V31" s="6">
        <v>7</v>
      </c>
      <c r="W31" s="6">
        <v>11</v>
      </c>
      <c r="X31" s="6">
        <v>11</v>
      </c>
      <c r="Y31" s="6">
        <v>69</v>
      </c>
      <c r="Z31" s="6">
        <v>46</v>
      </c>
      <c r="AA31" s="72">
        <v>52</v>
      </c>
      <c r="AB31" s="6">
        <v>23</v>
      </c>
    </row>
    <row r="32" spans="1:28" s="40" customFormat="1">
      <c r="A32" s="6" t="s">
        <v>66</v>
      </c>
      <c r="B32" s="6" t="s">
        <v>67</v>
      </c>
      <c r="C32" s="6" t="s">
        <v>67</v>
      </c>
      <c r="D32" s="6">
        <v>10</v>
      </c>
      <c r="E32" s="6">
        <v>10</v>
      </c>
      <c r="F32" s="6">
        <v>10</v>
      </c>
      <c r="G32" s="6">
        <v>20</v>
      </c>
      <c r="H32" s="6">
        <v>10</v>
      </c>
      <c r="I32" s="6" t="s">
        <v>67</v>
      </c>
      <c r="J32" s="6" t="s">
        <v>67</v>
      </c>
      <c r="K32" s="6">
        <v>10</v>
      </c>
      <c r="L32" s="6" t="s">
        <v>67</v>
      </c>
      <c r="M32" s="6" t="s">
        <v>67</v>
      </c>
      <c r="N32" s="6" t="s">
        <v>67</v>
      </c>
      <c r="O32" s="6" t="s">
        <v>67</v>
      </c>
      <c r="P32" s="6">
        <v>70</v>
      </c>
      <c r="Q32" s="6" t="s">
        <v>67</v>
      </c>
      <c r="R32" s="6" t="s">
        <v>67</v>
      </c>
      <c r="S32" s="6" t="s">
        <v>67</v>
      </c>
      <c r="T32" s="6">
        <v>10</v>
      </c>
      <c r="U32" s="6" t="s">
        <v>67</v>
      </c>
      <c r="V32" s="6" t="s">
        <v>67</v>
      </c>
      <c r="W32" s="6" t="s">
        <v>67</v>
      </c>
      <c r="X32" s="6" t="s">
        <v>67</v>
      </c>
      <c r="Y32" s="6">
        <v>10</v>
      </c>
      <c r="Z32" s="6">
        <v>10</v>
      </c>
      <c r="AA32" s="72">
        <v>20</v>
      </c>
      <c r="AB32" s="6" t="s">
        <v>67</v>
      </c>
    </row>
    <row r="33" spans="1:28" s="40" customFormat="1">
      <c r="A33" s="6" t="s">
        <v>74</v>
      </c>
      <c r="B33" s="6">
        <v>4</v>
      </c>
      <c r="C33" s="6">
        <v>5</v>
      </c>
      <c r="D33" s="6">
        <v>4</v>
      </c>
      <c r="E33" s="6">
        <v>4</v>
      </c>
      <c r="F33" s="6">
        <v>4</v>
      </c>
      <c r="G33" s="6">
        <v>6</v>
      </c>
      <c r="H33" s="6">
        <v>4</v>
      </c>
      <c r="I33" s="6">
        <v>3</v>
      </c>
      <c r="J33" s="6">
        <v>2</v>
      </c>
      <c r="K33" s="6">
        <v>1</v>
      </c>
      <c r="L33" s="6" t="s">
        <v>70</v>
      </c>
      <c r="M33" s="6" t="s">
        <v>70</v>
      </c>
      <c r="N33" s="6">
        <v>2</v>
      </c>
      <c r="O33" s="6">
        <v>1</v>
      </c>
      <c r="P33" s="6">
        <v>19</v>
      </c>
      <c r="Q33" s="6">
        <v>2</v>
      </c>
      <c r="R33" s="6">
        <v>2</v>
      </c>
      <c r="S33" s="6">
        <v>1</v>
      </c>
      <c r="T33" s="6">
        <v>4</v>
      </c>
      <c r="U33" s="6">
        <v>1</v>
      </c>
      <c r="V33" s="6">
        <v>1</v>
      </c>
      <c r="W33" s="6">
        <v>1</v>
      </c>
      <c r="X33" s="6" t="s">
        <v>70</v>
      </c>
      <c r="Y33" s="6">
        <v>7</v>
      </c>
      <c r="Z33" s="6">
        <v>5</v>
      </c>
      <c r="AA33" s="72">
        <v>7</v>
      </c>
      <c r="AB33" s="6">
        <v>3</v>
      </c>
    </row>
    <row r="34" spans="1:28" s="40" customFormat="1">
      <c r="A34" s="6" t="s">
        <v>68</v>
      </c>
      <c r="B34" s="6">
        <v>1</v>
      </c>
      <c r="C34" s="6">
        <v>3</v>
      </c>
      <c r="D34" s="6">
        <v>4</v>
      </c>
      <c r="E34" s="6">
        <v>5</v>
      </c>
      <c r="F34" s="6">
        <v>5</v>
      </c>
      <c r="G34" s="6">
        <v>9</v>
      </c>
      <c r="H34" s="6">
        <v>4</v>
      </c>
      <c r="I34" s="6">
        <v>5</v>
      </c>
      <c r="J34" s="6">
        <v>3</v>
      </c>
      <c r="K34" s="6">
        <v>3</v>
      </c>
      <c r="L34" s="6">
        <v>1</v>
      </c>
      <c r="M34" s="6">
        <v>2</v>
      </c>
      <c r="N34" s="6">
        <v>4</v>
      </c>
      <c r="O34" s="6">
        <v>1</v>
      </c>
      <c r="P34" s="6">
        <v>35</v>
      </c>
      <c r="Q34" s="6">
        <v>4</v>
      </c>
      <c r="R34" s="6">
        <v>6</v>
      </c>
      <c r="S34" s="6">
        <v>6</v>
      </c>
      <c r="T34" s="6">
        <v>11</v>
      </c>
      <c r="U34" s="6">
        <v>161</v>
      </c>
      <c r="V34" s="6">
        <v>1</v>
      </c>
      <c r="W34" s="6">
        <v>2</v>
      </c>
      <c r="X34" s="6">
        <v>1</v>
      </c>
      <c r="Y34" s="6">
        <v>8</v>
      </c>
      <c r="Z34" s="6">
        <v>8</v>
      </c>
      <c r="AA34" s="72">
        <v>15</v>
      </c>
      <c r="AB34" s="6">
        <v>5</v>
      </c>
    </row>
    <row r="35" spans="1:28" s="40" customFormat="1">
      <c r="A35" s="6" t="s">
        <v>72</v>
      </c>
      <c r="B35" s="6">
        <v>83</v>
      </c>
      <c r="C35" s="6">
        <v>77</v>
      </c>
      <c r="D35" s="6">
        <v>1</v>
      </c>
      <c r="E35" s="6">
        <v>7</v>
      </c>
      <c r="F35" s="6">
        <v>2</v>
      </c>
      <c r="G35" s="6">
        <v>52</v>
      </c>
      <c r="H35" s="6">
        <v>3</v>
      </c>
      <c r="I35" s="6">
        <v>2</v>
      </c>
      <c r="J35" s="6">
        <v>2</v>
      </c>
      <c r="K35" s="6">
        <v>1</v>
      </c>
      <c r="L35" s="6">
        <v>1</v>
      </c>
      <c r="M35" s="6">
        <v>1</v>
      </c>
      <c r="N35" s="6">
        <v>1</v>
      </c>
      <c r="O35" s="6">
        <v>1</v>
      </c>
      <c r="P35" s="6">
        <v>32</v>
      </c>
      <c r="Q35" s="6">
        <v>1</v>
      </c>
      <c r="R35" s="6">
        <v>1</v>
      </c>
      <c r="S35" s="6">
        <v>5</v>
      </c>
      <c r="T35" s="6">
        <v>4</v>
      </c>
      <c r="U35" s="6">
        <v>30</v>
      </c>
      <c r="V35" s="6">
        <v>3</v>
      </c>
      <c r="W35" s="6" t="s">
        <v>70</v>
      </c>
      <c r="X35" s="6">
        <v>1</v>
      </c>
      <c r="Y35" s="6">
        <v>4</v>
      </c>
      <c r="Z35" s="6">
        <v>4</v>
      </c>
      <c r="AA35" s="72">
        <v>8</v>
      </c>
      <c r="AB35" s="6">
        <v>1</v>
      </c>
    </row>
    <row r="36" spans="1:28" s="40" customFormat="1">
      <c r="A36" s="6" t="s">
        <v>73</v>
      </c>
      <c r="B36" s="6">
        <v>24</v>
      </c>
      <c r="C36" s="6">
        <v>34</v>
      </c>
      <c r="D36" s="6">
        <v>26</v>
      </c>
      <c r="E36" s="6">
        <v>68</v>
      </c>
      <c r="F36" s="6">
        <v>60</v>
      </c>
      <c r="G36" s="6">
        <v>56</v>
      </c>
      <c r="H36" s="6">
        <v>57</v>
      </c>
      <c r="I36" s="6">
        <v>64</v>
      </c>
      <c r="J36" s="6">
        <v>29</v>
      </c>
      <c r="K36" s="6">
        <v>32</v>
      </c>
      <c r="L36" s="6">
        <v>26</v>
      </c>
      <c r="M36" s="6">
        <v>34</v>
      </c>
      <c r="N36" s="6">
        <v>46</v>
      </c>
      <c r="O36" s="6">
        <v>25</v>
      </c>
      <c r="P36" s="6">
        <v>121</v>
      </c>
      <c r="Q36" s="6">
        <v>23</v>
      </c>
      <c r="R36" s="6">
        <v>38</v>
      </c>
      <c r="S36" s="6">
        <v>9</v>
      </c>
      <c r="T36" s="6">
        <v>72</v>
      </c>
      <c r="U36" s="6">
        <v>37</v>
      </c>
      <c r="V36" s="6">
        <v>9</v>
      </c>
      <c r="W36" s="6">
        <v>26</v>
      </c>
      <c r="X36" s="6">
        <v>14</v>
      </c>
      <c r="Y36" s="6">
        <v>83</v>
      </c>
      <c r="Z36" s="6">
        <v>76</v>
      </c>
      <c r="AA36" s="72">
        <v>90</v>
      </c>
      <c r="AB36" s="6">
        <v>37</v>
      </c>
    </row>
    <row r="37" spans="1:28" s="40" customFormat="1">
      <c r="A37" s="6" t="s">
        <v>75</v>
      </c>
      <c r="B37" s="6">
        <v>24.1</v>
      </c>
      <c r="C37" s="6">
        <v>24.2</v>
      </c>
      <c r="D37" s="6">
        <v>23.1</v>
      </c>
      <c r="E37" s="6">
        <v>24.3</v>
      </c>
      <c r="F37" s="6">
        <v>23.8</v>
      </c>
      <c r="G37" s="6">
        <v>21.1</v>
      </c>
      <c r="H37" s="6">
        <v>24.1</v>
      </c>
      <c r="I37" s="6">
        <v>24.7</v>
      </c>
      <c r="J37" s="6">
        <v>21.4</v>
      </c>
      <c r="K37" s="6">
        <v>19.899999999999999</v>
      </c>
      <c r="L37" s="6">
        <v>23.7</v>
      </c>
      <c r="M37" s="6">
        <v>21.8</v>
      </c>
      <c r="N37" s="6">
        <v>20.7</v>
      </c>
      <c r="O37" s="6">
        <v>19.2</v>
      </c>
      <c r="P37" s="6">
        <v>29.3</v>
      </c>
      <c r="Q37" s="6">
        <v>18.3</v>
      </c>
      <c r="R37" s="6">
        <v>20.2</v>
      </c>
      <c r="S37" s="6">
        <v>13.3</v>
      </c>
      <c r="T37" s="6">
        <v>22.1</v>
      </c>
      <c r="U37" s="6">
        <v>21.1</v>
      </c>
      <c r="V37" s="6">
        <v>14.1</v>
      </c>
      <c r="W37" s="6">
        <v>17.7</v>
      </c>
      <c r="X37" s="6">
        <v>17.3</v>
      </c>
      <c r="Y37" s="6">
        <v>22.3</v>
      </c>
      <c r="Z37" s="6">
        <v>22.2</v>
      </c>
      <c r="AA37" s="72">
        <v>22.9</v>
      </c>
      <c r="AB37" s="6">
        <v>18.600000000000001</v>
      </c>
    </row>
    <row r="38" spans="1:28" s="40" customFormat="1">
      <c r="A38" s="6" t="s">
        <v>159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72"/>
      <c r="AB38" s="6"/>
    </row>
    <row r="39" spans="1:28" s="40" customFormat="1">
      <c r="A39" s="6" t="s">
        <v>160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72"/>
      <c r="AB39" s="6"/>
    </row>
    <row r="40" spans="1:28" s="40" customFormat="1">
      <c r="A40" s="6" t="s">
        <v>60</v>
      </c>
      <c r="B40" s="6">
        <v>120</v>
      </c>
      <c r="C40" s="6">
        <v>111.5</v>
      </c>
      <c r="D40" s="6">
        <v>78</v>
      </c>
      <c r="E40" s="6">
        <v>105</v>
      </c>
      <c r="F40" s="6">
        <v>100.5</v>
      </c>
      <c r="G40" s="6">
        <v>120</v>
      </c>
      <c r="H40" s="6">
        <v>89.2</v>
      </c>
      <c r="I40" s="6">
        <v>111.5</v>
      </c>
      <c r="J40" s="6">
        <v>114.5</v>
      </c>
      <c r="K40" s="6">
        <v>102</v>
      </c>
      <c r="L40" s="6">
        <v>183.5</v>
      </c>
      <c r="M40" s="6">
        <v>140</v>
      </c>
      <c r="N40" s="6">
        <v>92.7</v>
      </c>
      <c r="O40" s="6">
        <v>95.1</v>
      </c>
      <c r="P40" s="6">
        <v>84</v>
      </c>
      <c r="Q40" s="6">
        <v>130</v>
      </c>
      <c r="R40" s="6">
        <v>113</v>
      </c>
      <c r="S40" s="6">
        <v>70.5</v>
      </c>
      <c r="T40" s="6">
        <v>63.1</v>
      </c>
      <c r="U40" s="6">
        <v>83.1</v>
      </c>
      <c r="V40" s="6">
        <v>53.6</v>
      </c>
      <c r="W40" s="6">
        <v>117.5</v>
      </c>
      <c r="X40" s="6">
        <v>74.400000000000006</v>
      </c>
      <c r="Y40" s="6">
        <v>62.7</v>
      </c>
      <c r="Z40" s="6">
        <v>90.5</v>
      </c>
      <c r="AA40" s="72">
        <v>77.8</v>
      </c>
      <c r="AB40" s="6">
        <v>107.5</v>
      </c>
    </row>
    <row r="41" spans="1:28" s="40" customFormat="1">
      <c r="A41" s="6" t="s">
        <v>59</v>
      </c>
      <c r="B41" s="6">
        <v>1320</v>
      </c>
      <c r="C41" s="6">
        <v>1505</v>
      </c>
      <c r="D41" s="6">
        <v>3250</v>
      </c>
      <c r="E41" s="6">
        <v>1735</v>
      </c>
      <c r="F41" s="6">
        <v>1955</v>
      </c>
      <c r="G41" s="6">
        <v>737</v>
      </c>
      <c r="H41" s="6">
        <v>1595</v>
      </c>
      <c r="I41" s="6">
        <v>1150</v>
      </c>
      <c r="J41" s="6">
        <v>1760</v>
      </c>
      <c r="K41" s="6">
        <v>1575</v>
      </c>
      <c r="L41" s="6">
        <v>743</v>
      </c>
      <c r="M41" s="6">
        <v>570</v>
      </c>
      <c r="N41" s="6">
        <v>828</v>
      </c>
      <c r="O41" s="6">
        <v>685</v>
      </c>
      <c r="P41" s="6">
        <v>2650</v>
      </c>
      <c r="Q41" s="6">
        <v>2440</v>
      </c>
      <c r="R41" s="6">
        <v>2170</v>
      </c>
      <c r="S41" s="6">
        <v>1625</v>
      </c>
      <c r="T41" s="6">
        <v>1515</v>
      </c>
      <c r="U41" s="6">
        <v>1255</v>
      </c>
      <c r="V41" s="6">
        <v>1410</v>
      </c>
      <c r="W41" s="6">
        <v>2350</v>
      </c>
      <c r="X41" s="6">
        <v>1460</v>
      </c>
      <c r="Y41" s="6">
        <v>2450</v>
      </c>
      <c r="Z41" s="6">
        <v>2940</v>
      </c>
      <c r="AA41" s="72">
        <v>3600</v>
      </c>
      <c r="AB41" s="6">
        <v>1950</v>
      </c>
    </row>
    <row r="42" spans="1:28" s="40" customFormat="1">
      <c r="A42" s="6" t="s">
        <v>5</v>
      </c>
      <c r="B42" s="6">
        <v>8.58</v>
      </c>
      <c r="C42" s="6">
        <v>8.58</v>
      </c>
      <c r="D42" s="6">
        <v>7.29</v>
      </c>
      <c r="E42" s="6">
        <v>10.65</v>
      </c>
      <c r="F42" s="6">
        <v>11.7</v>
      </c>
      <c r="G42" s="6">
        <v>16.25</v>
      </c>
      <c r="H42" s="6">
        <v>10.199999999999999</v>
      </c>
      <c r="I42" s="6">
        <v>15</v>
      </c>
      <c r="J42" s="6">
        <v>21.8</v>
      </c>
      <c r="K42" s="6">
        <v>11.2</v>
      </c>
      <c r="L42" s="6">
        <v>10.95</v>
      </c>
      <c r="M42" s="6">
        <v>7.75</v>
      </c>
      <c r="N42" s="6">
        <v>7.98</v>
      </c>
      <c r="O42" s="6">
        <v>6.35</v>
      </c>
      <c r="P42" s="6">
        <v>19.05</v>
      </c>
      <c r="Q42" s="6">
        <v>29.3</v>
      </c>
      <c r="R42" s="6">
        <v>14.8</v>
      </c>
      <c r="S42" s="6">
        <v>4.32</v>
      </c>
      <c r="T42" s="6">
        <v>11.3</v>
      </c>
      <c r="U42" s="6">
        <v>3.24</v>
      </c>
      <c r="V42" s="6">
        <v>5.38</v>
      </c>
      <c r="W42" s="6">
        <v>9.24</v>
      </c>
      <c r="X42" s="6">
        <v>3.74</v>
      </c>
      <c r="Y42" s="6">
        <v>5.58</v>
      </c>
      <c r="Z42" s="6">
        <v>7.34</v>
      </c>
      <c r="AA42" s="72">
        <v>8.67</v>
      </c>
      <c r="AB42" s="6">
        <v>13.75</v>
      </c>
    </row>
    <row r="43" spans="1:28" s="40" customFormat="1">
      <c r="A43" s="6" t="s">
        <v>6</v>
      </c>
      <c r="B43" s="6">
        <v>1.7</v>
      </c>
      <c r="C43" s="6">
        <v>1.8</v>
      </c>
      <c r="D43" s="6">
        <v>1.23</v>
      </c>
      <c r="E43" s="6">
        <v>2.38</v>
      </c>
      <c r="F43" s="6">
        <v>1.75</v>
      </c>
      <c r="G43" s="6">
        <v>2.57</v>
      </c>
      <c r="H43" s="6">
        <v>1.27</v>
      </c>
      <c r="I43" s="6">
        <v>1.94</v>
      </c>
      <c r="J43" s="6">
        <v>2.46</v>
      </c>
      <c r="K43" s="6">
        <v>0.93</v>
      </c>
      <c r="L43" s="6">
        <v>2.2999999999999998</v>
      </c>
      <c r="M43" s="6">
        <v>1.1299999999999999</v>
      </c>
      <c r="N43" s="6">
        <v>1.57</v>
      </c>
      <c r="O43" s="6">
        <v>1.1000000000000001</v>
      </c>
      <c r="P43" s="6">
        <v>1.97</v>
      </c>
      <c r="Q43" s="6">
        <v>0.45</v>
      </c>
      <c r="R43" s="6">
        <v>1.48</v>
      </c>
      <c r="S43" s="6">
        <v>0.44</v>
      </c>
      <c r="T43" s="6">
        <v>1.1100000000000001</v>
      </c>
      <c r="U43" s="6">
        <v>4.22</v>
      </c>
      <c r="V43" s="6">
        <v>0.35</v>
      </c>
      <c r="W43" s="6">
        <v>2.19</v>
      </c>
      <c r="X43" s="6">
        <v>0.59</v>
      </c>
      <c r="Y43" s="6">
        <v>0.73</v>
      </c>
      <c r="Z43" s="6">
        <v>0.82</v>
      </c>
      <c r="AA43" s="72">
        <v>0.95</v>
      </c>
      <c r="AB43" s="6">
        <v>1.34</v>
      </c>
    </row>
    <row r="44" spans="1:28" s="40" customFormat="1">
      <c r="A44" s="6" t="s">
        <v>62</v>
      </c>
      <c r="B44" s="6">
        <v>7.2</v>
      </c>
      <c r="C44" s="6">
        <v>7</v>
      </c>
      <c r="D44" s="6">
        <v>7.6</v>
      </c>
      <c r="E44" s="6">
        <v>8.3000000000000007</v>
      </c>
      <c r="F44" s="6">
        <v>7.8</v>
      </c>
      <c r="G44" s="6">
        <v>10.7</v>
      </c>
      <c r="H44" s="6">
        <v>9.1</v>
      </c>
      <c r="I44" s="6">
        <v>9.3000000000000007</v>
      </c>
      <c r="J44" s="6">
        <v>8.1999999999999993</v>
      </c>
      <c r="K44" s="6">
        <v>4.9000000000000004</v>
      </c>
      <c r="L44" s="6">
        <v>6.9</v>
      </c>
      <c r="M44" s="6">
        <v>9.3000000000000007</v>
      </c>
      <c r="N44" s="6">
        <v>7.1</v>
      </c>
      <c r="O44" s="6">
        <v>3.4</v>
      </c>
      <c r="P44" s="6">
        <v>11.4</v>
      </c>
      <c r="Q44" s="6">
        <v>3.1</v>
      </c>
      <c r="R44" s="6">
        <v>7.4</v>
      </c>
      <c r="S44" s="6">
        <v>2.7</v>
      </c>
      <c r="T44" s="6">
        <v>8.1</v>
      </c>
      <c r="U44" s="6">
        <v>8.3000000000000007</v>
      </c>
      <c r="V44" s="6">
        <v>4.4000000000000004</v>
      </c>
      <c r="W44" s="6">
        <v>7.6</v>
      </c>
      <c r="X44" s="6">
        <v>3.9</v>
      </c>
      <c r="Y44" s="6">
        <v>8</v>
      </c>
      <c r="Z44" s="6">
        <v>9.6</v>
      </c>
      <c r="AA44" s="72">
        <v>7.9</v>
      </c>
      <c r="AB44" s="6">
        <v>6.5</v>
      </c>
    </row>
    <row r="45" spans="1:28" s="40" customFormat="1">
      <c r="A45" s="6" t="s">
        <v>63</v>
      </c>
      <c r="B45" s="6">
        <v>0.5</v>
      </c>
      <c r="C45" s="6">
        <v>0.6</v>
      </c>
      <c r="D45" s="6">
        <v>0.6</v>
      </c>
      <c r="E45" s="6">
        <v>0.7</v>
      </c>
      <c r="F45" s="6">
        <v>0.6</v>
      </c>
      <c r="G45" s="6">
        <v>1</v>
      </c>
      <c r="H45" s="6">
        <v>0.7</v>
      </c>
      <c r="I45" s="6">
        <v>0.8</v>
      </c>
      <c r="J45" s="6">
        <v>0.7</v>
      </c>
      <c r="K45" s="6">
        <v>0.3</v>
      </c>
      <c r="L45" s="6">
        <v>0.9</v>
      </c>
      <c r="M45" s="6">
        <v>1.1000000000000001</v>
      </c>
      <c r="N45" s="6">
        <v>0.5</v>
      </c>
      <c r="O45" s="6">
        <v>0.3</v>
      </c>
      <c r="P45" s="6">
        <v>0.8</v>
      </c>
      <c r="Q45" s="6">
        <v>0.2</v>
      </c>
      <c r="R45" s="6">
        <v>0.6</v>
      </c>
      <c r="S45" s="6">
        <v>0.2</v>
      </c>
      <c r="T45" s="6">
        <v>0.7</v>
      </c>
      <c r="U45" s="6">
        <v>0.7</v>
      </c>
      <c r="V45" s="6">
        <v>0.2</v>
      </c>
      <c r="W45" s="6">
        <v>0.6</v>
      </c>
      <c r="X45" s="6">
        <v>0.4</v>
      </c>
      <c r="Y45" s="6">
        <v>0.5</v>
      </c>
      <c r="Z45" s="6">
        <v>0.7</v>
      </c>
      <c r="AA45" s="72">
        <v>0.8</v>
      </c>
      <c r="AB45" s="6">
        <v>0.8</v>
      </c>
    </row>
    <row r="46" spans="1:28" s="40" customFormat="1">
      <c r="A46" s="6" t="s">
        <v>104</v>
      </c>
      <c r="B46" s="6">
        <v>39551.538052516655</v>
      </c>
      <c r="C46" s="6">
        <v>36662.44166235521</v>
      </c>
      <c r="D46" s="6">
        <v>31793.655208449087</v>
      </c>
      <c r="E46" s="6">
        <v>32046.635004844578</v>
      </c>
      <c r="F46" s="6">
        <v>32882.94272796101</v>
      </c>
      <c r="G46" s="6">
        <v>28221.057176655147</v>
      </c>
      <c r="H46" s="6">
        <v>30108.150633156689</v>
      </c>
      <c r="I46" s="6">
        <v>29170.792012685117</v>
      </c>
      <c r="J46" s="6">
        <v>40472.573275410374</v>
      </c>
      <c r="K46" s="6">
        <v>34985.495481950711</v>
      </c>
      <c r="L46" s="6">
        <v>36746.855255257535</v>
      </c>
      <c r="M46" s="6">
        <v>36680.597788844796</v>
      </c>
      <c r="N46" s="6">
        <v>33401.546909233977</v>
      </c>
      <c r="O46" s="6">
        <v>35721.546676960686</v>
      </c>
      <c r="P46" s="6">
        <v>21832.808324155299</v>
      </c>
      <c r="Q46" s="6">
        <v>44949.673665172602</v>
      </c>
      <c r="R46" s="6">
        <v>32340.221934216319</v>
      </c>
      <c r="S46" s="6">
        <v>34082.592407411437</v>
      </c>
      <c r="T46" s="6">
        <v>16503.107441300821</v>
      </c>
      <c r="U46" s="6">
        <v>36492.802225273495</v>
      </c>
      <c r="V46" s="6">
        <v>34523.188798072617</v>
      </c>
      <c r="W46" s="6">
        <v>40668.180054252152</v>
      </c>
      <c r="X46" s="6">
        <v>40578.377789754151</v>
      </c>
      <c r="Y46" s="6">
        <v>24647.919033277718</v>
      </c>
      <c r="Z46" s="6">
        <v>35346.858805577715</v>
      </c>
      <c r="AA46" s="72">
        <v>33945.043781121967</v>
      </c>
      <c r="AB46" s="6">
        <v>33142.338290471293</v>
      </c>
    </row>
    <row r="47" spans="1:28" s="40" customFormat="1">
      <c r="A47" s="6" t="s">
        <v>78</v>
      </c>
      <c r="B47" s="6">
        <v>43</v>
      </c>
      <c r="C47" s="6">
        <v>52.3</v>
      </c>
      <c r="D47" s="6">
        <v>56</v>
      </c>
      <c r="E47" s="6">
        <v>53.3</v>
      </c>
      <c r="F47" s="6">
        <v>52.5</v>
      </c>
      <c r="G47" s="6">
        <v>45.4</v>
      </c>
      <c r="H47" s="6">
        <v>56.4</v>
      </c>
      <c r="I47" s="6">
        <v>59.8</v>
      </c>
      <c r="J47" s="6">
        <v>62.8</v>
      </c>
      <c r="K47" s="6">
        <v>36.1</v>
      </c>
      <c r="L47" s="6">
        <v>9.1999999999999993</v>
      </c>
      <c r="M47" s="6">
        <v>14.8</v>
      </c>
      <c r="N47" s="6">
        <v>26.1</v>
      </c>
      <c r="O47" s="6">
        <v>16.399999999999999</v>
      </c>
      <c r="P47" s="6">
        <v>163</v>
      </c>
      <c r="Q47" s="6">
        <v>111</v>
      </c>
      <c r="R47" s="6">
        <v>46.9</v>
      </c>
      <c r="S47" s="6">
        <v>26.9</v>
      </c>
      <c r="T47" s="6">
        <v>53.2</v>
      </c>
      <c r="U47" s="6">
        <v>15</v>
      </c>
      <c r="V47" s="6">
        <v>12.7</v>
      </c>
      <c r="W47" s="6">
        <v>18</v>
      </c>
      <c r="X47" s="6">
        <v>10.5</v>
      </c>
      <c r="Y47" s="6">
        <v>44.8</v>
      </c>
      <c r="Z47" s="6">
        <v>58.2</v>
      </c>
      <c r="AA47" s="72">
        <v>72.8</v>
      </c>
      <c r="AB47" s="6">
        <v>39.200000000000003</v>
      </c>
    </row>
    <row r="48" spans="1:28" s="40" customFormat="1">
      <c r="A48" s="6" t="s">
        <v>79</v>
      </c>
      <c r="B48" s="6">
        <v>76.7</v>
      </c>
      <c r="C48" s="6">
        <v>89.6</v>
      </c>
      <c r="D48" s="6">
        <v>99.7</v>
      </c>
      <c r="E48" s="6">
        <v>95.4</v>
      </c>
      <c r="F48" s="6">
        <v>94.8</v>
      </c>
      <c r="G48" s="6">
        <v>85.9</v>
      </c>
      <c r="H48" s="6">
        <v>102.5</v>
      </c>
      <c r="I48" s="6">
        <v>105</v>
      </c>
      <c r="J48" s="6">
        <v>107</v>
      </c>
      <c r="K48" s="6">
        <v>61.4</v>
      </c>
      <c r="L48" s="6">
        <v>17.899999999999999</v>
      </c>
      <c r="M48" s="6">
        <v>28.4</v>
      </c>
      <c r="N48" s="6">
        <v>47.2</v>
      </c>
      <c r="O48" s="6">
        <v>28.2</v>
      </c>
      <c r="P48" s="6">
        <v>278</v>
      </c>
      <c r="Q48" s="6">
        <v>188.5</v>
      </c>
      <c r="R48" s="6">
        <v>77.8</v>
      </c>
      <c r="S48" s="6">
        <v>48.7</v>
      </c>
      <c r="T48" s="6">
        <v>93.3</v>
      </c>
      <c r="U48" s="6">
        <v>27.2</v>
      </c>
      <c r="V48" s="6">
        <v>26.3</v>
      </c>
      <c r="W48" s="6">
        <v>36.299999999999997</v>
      </c>
      <c r="X48" s="6">
        <v>19.8</v>
      </c>
      <c r="Y48" s="6">
        <v>83</v>
      </c>
      <c r="Z48" s="6">
        <v>104.5</v>
      </c>
      <c r="AA48" s="72">
        <v>129.5</v>
      </c>
      <c r="AB48" s="6">
        <v>63.5</v>
      </c>
    </row>
    <row r="49" spans="1:28" s="40" customFormat="1">
      <c r="A49" s="6" t="s">
        <v>4</v>
      </c>
      <c r="B49" s="6">
        <v>19</v>
      </c>
      <c r="C49" s="6">
        <v>19</v>
      </c>
      <c r="D49" s="6">
        <v>12</v>
      </c>
      <c r="E49" s="6">
        <v>25</v>
      </c>
      <c r="F49" s="6">
        <v>24</v>
      </c>
      <c r="G49" s="6">
        <v>25</v>
      </c>
      <c r="H49" s="6">
        <v>21</v>
      </c>
      <c r="I49" s="6">
        <v>25</v>
      </c>
      <c r="J49" s="6">
        <v>30</v>
      </c>
      <c r="K49" s="6">
        <v>27</v>
      </c>
      <c r="L49" s="6">
        <v>57</v>
      </c>
      <c r="M49" s="6">
        <v>46</v>
      </c>
      <c r="N49" s="6">
        <v>33</v>
      </c>
      <c r="O49" s="6">
        <v>35</v>
      </c>
      <c r="P49" s="6">
        <v>16</v>
      </c>
      <c r="Q49" s="6">
        <v>28</v>
      </c>
      <c r="R49" s="6">
        <v>41</v>
      </c>
      <c r="S49" s="6">
        <v>25</v>
      </c>
      <c r="T49" s="6">
        <v>17</v>
      </c>
      <c r="U49" s="6">
        <v>52</v>
      </c>
      <c r="V49" s="6">
        <v>19</v>
      </c>
      <c r="W49" s="6">
        <v>45</v>
      </c>
      <c r="X49" s="6">
        <v>29</v>
      </c>
      <c r="Y49" s="6">
        <v>25</v>
      </c>
      <c r="Z49" s="6">
        <v>30</v>
      </c>
      <c r="AA49" s="72">
        <v>26</v>
      </c>
      <c r="AB49" s="6">
        <v>42</v>
      </c>
    </row>
    <row r="50" spans="1:28" s="40" customFormat="1">
      <c r="A50" s="6" t="s">
        <v>80</v>
      </c>
      <c r="B50" s="6">
        <v>8.2799999999999994</v>
      </c>
      <c r="C50" s="6">
        <v>9.25</v>
      </c>
      <c r="D50" s="6">
        <v>10.9</v>
      </c>
      <c r="E50" s="6">
        <v>10.6</v>
      </c>
      <c r="F50" s="6">
        <v>10.15</v>
      </c>
      <c r="G50" s="6">
        <v>9.5500000000000007</v>
      </c>
      <c r="H50" s="6">
        <v>11.45</v>
      </c>
      <c r="I50" s="6">
        <v>11.1</v>
      </c>
      <c r="J50" s="6">
        <v>10.9</v>
      </c>
      <c r="K50" s="6">
        <v>6.34</v>
      </c>
      <c r="L50" s="6">
        <v>1.96</v>
      </c>
      <c r="M50" s="6">
        <v>3.24</v>
      </c>
      <c r="N50" s="6">
        <v>5.05</v>
      </c>
      <c r="O50" s="6">
        <v>2.94</v>
      </c>
      <c r="P50" s="6">
        <v>27.1</v>
      </c>
      <c r="Q50" s="6">
        <v>15.35</v>
      </c>
      <c r="R50" s="6">
        <v>7.49</v>
      </c>
      <c r="S50" s="6">
        <v>5.18</v>
      </c>
      <c r="T50" s="6">
        <v>10</v>
      </c>
      <c r="U50" s="6">
        <v>3.08</v>
      </c>
      <c r="V50" s="6">
        <v>2.4300000000000002</v>
      </c>
      <c r="W50" s="6">
        <v>3.47</v>
      </c>
      <c r="X50" s="6">
        <v>2.27</v>
      </c>
      <c r="Y50" s="6">
        <v>9.42</v>
      </c>
      <c r="Z50" s="6">
        <v>11.7</v>
      </c>
      <c r="AA50" s="72">
        <v>14.55</v>
      </c>
      <c r="AB50" s="6">
        <v>6.24</v>
      </c>
    </row>
    <row r="51" spans="1:28" s="40" customFormat="1">
      <c r="A51" s="6" t="s">
        <v>61</v>
      </c>
      <c r="B51" s="6">
        <v>677</v>
      </c>
      <c r="C51" s="6">
        <v>693</v>
      </c>
      <c r="D51" s="6">
        <v>851</v>
      </c>
      <c r="E51" s="6">
        <v>884</v>
      </c>
      <c r="F51" s="6">
        <v>904</v>
      </c>
      <c r="G51" s="6">
        <v>597</v>
      </c>
      <c r="H51" s="6">
        <v>945</v>
      </c>
      <c r="I51" s="6">
        <v>700</v>
      </c>
      <c r="J51" s="6">
        <v>658</v>
      </c>
      <c r="K51" s="6">
        <v>573</v>
      </c>
      <c r="L51" s="6">
        <v>284</v>
      </c>
      <c r="M51" s="6">
        <v>274</v>
      </c>
      <c r="N51" s="6">
        <v>393</v>
      </c>
      <c r="O51" s="6">
        <v>350</v>
      </c>
      <c r="P51" s="6">
        <v>2070</v>
      </c>
      <c r="Q51" s="6">
        <v>682</v>
      </c>
      <c r="R51" s="6">
        <v>592</v>
      </c>
      <c r="S51" s="6">
        <v>169</v>
      </c>
      <c r="T51" s="6">
        <v>1700</v>
      </c>
      <c r="U51" s="6">
        <v>700</v>
      </c>
      <c r="V51" s="6">
        <v>260</v>
      </c>
      <c r="W51" s="6">
        <v>511</v>
      </c>
      <c r="X51" s="6">
        <v>594</v>
      </c>
      <c r="Y51" s="6">
        <v>1560</v>
      </c>
      <c r="Z51" s="6">
        <v>1015</v>
      </c>
      <c r="AA51" s="72">
        <v>1655</v>
      </c>
      <c r="AB51" s="6">
        <v>570</v>
      </c>
    </row>
    <row r="52" spans="1:28" s="40" customFormat="1">
      <c r="A52" s="6" t="s">
        <v>105</v>
      </c>
      <c r="B52" s="6">
        <v>683.91218735345592</v>
      </c>
      <c r="C52" s="6">
        <v>637.85153220741256</v>
      </c>
      <c r="D52" s="6">
        <v>810.86696130813573</v>
      </c>
      <c r="E52" s="6">
        <v>696.46933813837961</v>
      </c>
      <c r="F52" s="6">
        <v>700.17099025644359</v>
      </c>
      <c r="G52" s="6">
        <v>875.21373782055434</v>
      </c>
      <c r="H52" s="6">
        <v>791.34276185693238</v>
      </c>
      <c r="I52" s="6">
        <v>751.23915792552771</v>
      </c>
      <c r="J52" s="6">
        <v>264.28680913131831</v>
      </c>
      <c r="K52" s="6">
        <v>353.66756736081732</v>
      </c>
      <c r="L52" s="6">
        <v>86.816188138332521</v>
      </c>
      <c r="M52" s="6">
        <v>175.2888410031446</v>
      </c>
      <c r="N52" s="6">
        <v>348.54757961447962</v>
      </c>
      <c r="O52" s="6">
        <v>176.31578572821354</v>
      </c>
      <c r="P52" s="6">
        <v>2462.4514209925837</v>
      </c>
      <c r="Q52" s="6">
        <v>351.3539208352081</v>
      </c>
      <c r="R52" s="6">
        <v>305.13145417453796</v>
      </c>
      <c r="S52" s="6">
        <v>43.804614502843648</v>
      </c>
      <c r="T52" s="6">
        <v>800.78175697746065</v>
      </c>
      <c r="U52" s="6">
        <v>219.4857507681966</v>
      </c>
      <c r="V52" s="6">
        <v>44.047801521886392</v>
      </c>
      <c r="W52" s="6">
        <v>175.58860061455729</v>
      </c>
      <c r="X52" s="6">
        <v>43.800217773494772</v>
      </c>
      <c r="Y52" s="6">
        <v>1322.1013017895229</v>
      </c>
      <c r="Z52" s="6">
        <v>968.66053202514661</v>
      </c>
      <c r="AA52" s="72">
        <v>1494.3069160065631</v>
      </c>
      <c r="AB52" s="6">
        <v>307.96158763396505</v>
      </c>
    </row>
    <row r="53" spans="1:28" s="40" customFormat="1">
      <c r="A53" s="6" t="s">
        <v>81</v>
      </c>
      <c r="B53" s="6">
        <v>28.7</v>
      </c>
      <c r="C53" s="6">
        <v>30.6</v>
      </c>
      <c r="D53" s="6">
        <v>37.200000000000003</v>
      </c>
      <c r="E53" s="6">
        <v>36.200000000000003</v>
      </c>
      <c r="F53" s="6">
        <v>35.4</v>
      </c>
      <c r="G53" s="6">
        <v>33.299999999999997</v>
      </c>
      <c r="H53" s="6">
        <v>39.4</v>
      </c>
      <c r="I53" s="6">
        <v>35.700000000000003</v>
      </c>
      <c r="J53" s="6">
        <v>34</v>
      </c>
      <c r="K53" s="6">
        <v>19.600000000000001</v>
      </c>
      <c r="L53" s="6">
        <v>7.1</v>
      </c>
      <c r="M53" s="6">
        <v>11.4</v>
      </c>
      <c r="N53" s="6">
        <v>17.2</v>
      </c>
      <c r="O53" s="6">
        <v>9.4</v>
      </c>
      <c r="P53" s="6">
        <v>87.6</v>
      </c>
      <c r="Q53" s="6">
        <v>40.299999999999997</v>
      </c>
      <c r="R53" s="6">
        <v>23.5</v>
      </c>
      <c r="S53" s="6">
        <v>16.5</v>
      </c>
      <c r="T53" s="6">
        <v>33.6</v>
      </c>
      <c r="U53" s="6">
        <v>10.4</v>
      </c>
      <c r="V53" s="6">
        <v>8.4</v>
      </c>
      <c r="W53" s="6">
        <v>12.1</v>
      </c>
      <c r="X53" s="6">
        <v>8.1</v>
      </c>
      <c r="Y53" s="6">
        <v>34.6</v>
      </c>
      <c r="Z53" s="6">
        <v>40.700000000000003</v>
      </c>
      <c r="AA53" s="72">
        <v>51.1</v>
      </c>
      <c r="AB53" s="6">
        <v>19.899999999999999</v>
      </c>
    </row>
    <row r="54" spans="1:28" s="40" customFormat="1">
      <c r="A54" s="6" t="s">
        <v>65</v>
      </c>
      <c r="B54" s="6">
        <v>181</v>
      </c>
      <c r="C54" s="6">
        <v>194</v>
      </c>
      <c r="D54" s="6">
        <v>208</v>
      </c>
      <c r="E54" s="6">
        <v>219</v>
      </c>
      <c r="F54" s="6">
        <v>210</v>
      </c>
      <c r="G54" s="6">
        <v>203</v>
      </c>
      <c r="H54" s="6">
        <v>229</v>
      </c>
      <c r="I54" s="6">
        <v>214</v>
      </c>
      <c r="J54" s="6">
        <v>215</v>
      </c>
      <c r="K54" s="6">
        <v>145</v>
      </c>
      <c r="L54" s="6">
        <v>100</v>
      </c>
      <c r="M54" s="6">
        <v>97</v>
      </c>
      <c r="N54" s="6">
        <v>135</v>
      </c>
      <c r="O54" s="6">
        <v>100</v>
      </c>
      <c r="P54" s="6">
        <v>510</v>
      </c>
      <c r="Q54" s="6">
        <v>240</v>
      </c>
      <c r="R54" s="6">
        <v>154</v>
      </c>
      <c r="S54" s="6">
        <v>88</v>
      </c>
      <c r="T54" s="6">
        <v>214</v>
      </c>
      <c r="U54" s="6">
        <v>104</v>
      </c>
      <c r="V54" s="6">
        <v>47</v>
      </c>
      <c r="W54" s="6">
        <v>127</v>
      </c>
      <c r="X54" s="6">
        <v>65</v>
      </c>
      <c r="Y54" s="6">
        <v>175</v>
      </c>
      <c r="Z54" s="6">
        <v>212</v>
      </c>
      <c r="AA54" s="72">
        <v>250</v>
      </c>
      <c r="AB54" s="6">
        <v>137</v>
      </c>
    </row>
    <row r="55" spans="1:28" s="40" customFormat="1">
      <c r="A55" s="6" t="s">
        <v>64</v>
      </c>
      <c r="B55" s="6">
        <v>4.9000000000000004</v>
      </c>
      <c r="C55" s="6">
        <v>5.2</v>
      </c>
      <c r="D55" s="6">
        <v>5.4</v>
      </c>
      <c r="E55" s="6">
        <v>5.8</v>
      </c>
      <c r="F55" s="6">
        <v>5.6</v>
      </c>
      <c r="G55" s="6">
        <v>5.7</v>
      </c>
      <c r="H55" s="6">
        <v>6.1</v>
      </c>
      <c r="I55" s="6">
        <v>5.8</v>
      </c>
      <c r="J55" s="6">
        <v>5.7</v>
      </c>
      <c r="K55" s="6">
        <v>4.2</v>
      </c>
      <c r="L55" s="6">
        <v>4.0999999999999996</v>
      </c>
      <c r="M55" s="6">
        <v>3.3</v>
      </c>
      <c r="N55" s="6">
        <v>4.2</v>
      </c>
      <c r="O55" s="6">
        <v>3.1</v>
      </c>
      <c r="P55" s="6">
        <v>11</v>
      </c>
      <c r="Q55" s="6">
        <v>5.6</v>
      </c>
      <c r="R55" s="6">
        <v>4.0999999999999996</v>
      </c>
      <c r="S55" s="6">
        <v>2.9</v>
      </c>
      <c r="T55" s="6">
        <v>4.9000000000000004</v>
      </c>
      <c r="U55" s="6">
        <v>3.4</v>
      </c>
      <c r="V55" s="6">
        <v>1.8</v>
      </c>
      <c r="W55" s="6">
        <v>3.5</v>
      </c>
      <c r="X55" s="6">
        <v>1.9</v>
      </c>
      <c r="Y55" s="6">
        <v>4.2</v>
      </c>
      <c r="Z55" s="6">
        <v>5.2</v>
      </c>
      <c r="AA55" s="72">
        <v>6.7</v>
      </c>
      <c r="AB55" s="6">
        <v>3.9</v>
      </c>
    </row>
    <row r="56" spans="1:28" s="40" customFormat="1">
      <c r="A56" s="6" t="s">
        <v>82</v>
      </c>
      <c r="B56" s="6">
        <v>4.41</v>
      </c>
      <c r="C56" s="6">
        <v>4.67</v>
      </c>
      <c r="D56" s="6">
        <v>5.54</v>
      </c>
      <c r="E56" s="6">
        <v>5.4</v>
      </c>
      <c r="F56" s="6">
        <v>5.31</v>
      </c>
      <c r="G56" s="6">
        <v>5.13</v>
      </c>
      <c r="H56" s="6">
        <v>6.09</v>
      </c>
      <c r="I56" s="6">
        <v>5.39</v>
      </c>
      <c r="J56" s="6">
        <v>4.18</v>
      </c>
      <c r="K56" s="6">
        <v>2.59</v>
      </c>
      <c r="L56" s="6">
        <v>1.35</v>
      </c>
      <c r="M56" s="6">
        <v>2.0099999999999998</v>
      </c>
      <c r="N56" s="6">
        <v>2.7</v>
      </c>
      <c r="O56" s="6">
        <v>1.39</v>
      </c>
      <c r="P56" s="6">
        <v>11.35</v>
      </c>
      <c r="Q56" s="6">
        <v>3.34</v>
      </c>
      <c r="R56" s="6">
        <v>3.25</v>
      </c>
      <c r="S56" s="6">
        <v>2.2799999999999998</v>
      </c>
      <c r="T56" s="6">
        <v>5.47</v>
      </c>
      <c r="U56" s="6">
        <v>1.77</v>
      </c>
      <c r="V56" s="6">
        <v>1.4</v>
      </c>
      <c r="W56" s="6">
        <v>1.98</v>
      </c>
      <c r="X56" s="6">
        <v>1.55</v>
      </c>
      <c r="Y56" s="6">
        <v>5.24</v>
      </c>
      <c r="Z56" s="6">
        <v>6.07</v>
      </c>
      <c r="AA56" s="72">
        <v>7.44</v>
      </c>
      <c r="AB56" s="6">
        <v>2.8</v>
      </c>
    </row>
    <row r="57" spans="1:28" s="40" customFormat="1">
      <c r="A57" s="6" t="s">
        <v>83</v>
      </c>
      <c r="B57" s="6">
        <v>1.24</v>
      </c>
      <c r="C57" s="6">
        <v>1.43</v>
      </c>
      <c r="D57" s="6">
        <v>1.69</v>
      </c>
      <c r="E57" s="6">
        <v>1.44</v>
      </c>
      <c r="F57" s="6">
        <v>1.4</v>
      </c>
      <c r="G57" s="6">
        <v>1.41</v>
      </c>
      <c r="H57" s="6">
        <v>1.64</v>
      </c>
      <c r="I57" s="6">
        <v>1.3</v>
      </c>
      <c r="J57" s="6">
        <v>1.17</v>
      </c>
      <c r="K57" s="6">
        <v>0.9</v>
      </c>
      <c r="L57" s="6">
        <v>0.46</v>
      </c>
      <c r="M57" s="6">
        <v>0.49</v>
      </c>
      <c r="N57" s="6">
        <v>0.7</v>
      </c>
      <c r="O57" s="6">
        <v>0.56000000000000005</v>
      </c>
      <c r="P57" s="6">
        <v>3.11</v>
      </c>
      <c r="Q57" s="6">
        <v>1</v>
      </c>
      <c r="R57" s="6">
        <v>0.81</v>
      </c>
      <c r="S57" s="6">
        <v>0.98</v>
      </c>
      <c r="T57" s="6">
        <v>1.51</v>
      </c>
      <c r="U57" s="6">
        <v>0.57999999999999996</v>
      </c>
      <c r="V57" s="6">
        <v>0.54</v>
      </c>
      <c r="W57" s="6">
        <v>0.67</v>
      </c>
      <c r="X57" s="6">
        <v>0.48</v>
      </c>
      <c r="Y57" s="6">
        <v>1.68</v>
      </c>
      <c r="Z57" s="6">
        <v>1.74</v>
      </c>
      <c r="AA57" s="72">
        <v>2.2799999999999998</v>
      </c>
      <c r="AB57" s="6">
        <v>0.78</v>
      </c>
    </row>
    <row r="58" spans="1:28" s="40" customFormat="1">
      <c r="A58" s="6" t="s">
        <v>106</v>
      </c>
      <c r="B58" s="6">
        <v>1941.7490963066489</v>
      </c>
      <c r="C58" s="6">
        <v>2002.921275315171</v>
      </c>
      <c r="D58" s="6">
        <v>2599.2540226227343</v>
      </c>
      <c r="E58" s="6">
        <v>2511.6183258998931</v>
      </c>
      <c r="F58" s="6">
        <v>2464.8490115251361</v>
      </c>
      <c r="G58" s="6">
        <v>2885.6768915416224</v>
      </c>
      <c r="H58" s="6">
        <v>2657.4624688275208</v>
      </c>
      <c r="I58" s="6">
        <v>2246.2255033982351</v>
      </c>
      <c r="J58" s="6">
        <v>1573.3303451763479</v>
      </c>
      <c r="K58" s="6">
        <v>1336.1347617050944</v>
      </c>
      <c r="L58" s="6">
        <v>596.33877869071125</v>
      </c>
      <c r="M58" s="6">
        <v>662.23068049763947</v>
      </c>
      <c r="N58" s="6">
        <v>1376.6459272173288</v>
      </c>
      <c r="O58" s="6">
        <v>666.11041579752464</v>
      </c>
      <c r="P58" s="6">
        <v>7611.5398177588986</v>
      </c>
      <c r="Q58" s="6">
        <v>1568.7382980738805</v>
      </c>
      <c r="R58" s="6">
        <v>1556.9856887086285</v>
      </c>
      <c r="S58" s="6">
        <v>722.14339395836828</v>
      </c>
      <c r="T58" s="6">
        <v>2750.2774839229028</v>
      </c>
      <c r="U58" s="6">
        <v>904.58611943130211</v>
      </c>
      <c r="V58" s="6">
        <v>423.58893908593996</v>
      </c>
      <c r="W58" s="6">
        <v>844.28037813588298</v>
      </c>
      <c r="X58" s="6">
        <v>421.20803166961815</v>
      </c>
      <c r="Y58" s="6">
        <v>3814.225467150035</v>
      </c>
      <c r="Z58" s="6">
        <v>2721.9727413782412</v>
      </c>
      <c r="AA58" s="72">
        <v>3562.3389141755015</v>
      </c>
      <c r="AB58" s="6">
        <v>1510.9874337578694</v>
      </c>
    </row>
    <row r="59" spans="1:28" s="40" customFormat="1">
      <c r="A59" s="6" t="s">
        <v>84</v>
      </c>
      <c r="B59" s="6">
        <v>2.62</v>
      </c>
      <c r="C59" s="6">
        <v>2.72</v>
      </c>
      <c r="D59" s="6">
        <v>3.65</v>
      </c>
      <c r="E59" s="6">
        <v>3.18</v>
      </c>
      <c r="F59" s="6">
        <v>3.09</v>
      </c>
      <c r="G59" s="6">
        <v>3.38</v>
      </c>
      <c r="H59" s="6">
        <v>3.42</v>
      </c>
      <c r="I59" s="6">
        <v>3.09</v>
      </c>
      <c r="J59" s="6">
        <v>1.86</v>
      </c>
      <c r="K59" s="6">
        <v>1.29</v>
      </c>
      <c r="L59" s="6">
        <v>0.95</v>
      </c>
      <c r="M59" s="6">
        <v>1.56</v>
      </c>
      <c r="N59" s="6">
        <v>1.91</v>
      </c>
      <c r="O59" s="6">
        <v>0.83</v>
      </c>
      <c r="P59" s="6">
        <v>6.36</v>
      </c>
      <c r="Q59" s="6">
        <v>1.19</v>
      </c>
      <c r="R59" s="6">
        <v>1.89</v>
      </c>
      <c r="S59" s="6">
        <v>1.18</v>
      </c>
      <c r="T59" s="6">
        <v>3.56</v>
      </c>
      <c r="U59" s="6">
        <v>1.04</v>
      </c>
      <c r="V59" s="6">
        <v>1</v>
      </c>
      <c r="W59" s="6">
        <v>1.3</v>
      </c>
      <c r="X59" s="6">
        <v>1.07</v>
      </c>
      <c r="Y59" s="6">
        <v>3.14</v>
      </c>
      <c r="Z59" s="6">
        <v>3.43</v>
      </c>
      <c r="AA59" s="72">
        <v>4.34</v>
      </c>
      <c r="AB59" s="6">
        <v>1.76</v>
      </c>
    </row>
    <row r="60" spans="1:28" s="40" customFormat="1">
      <c r="A60" s="6" t="s">
        <v>85</v>
      </c>
      <c r="B60" s="6">
        <v>0.28999999999999998</v>
      </c>
      <c r="C60" s="6">
        <v>0.28999999999999998</v>
      </c>
      <c r="D60" s="6">
        <v>0.42</v>
      </c>
      <c r="E60" s="6">
        <v>0.34</v>
      </c>
      <c r="F60" s="6">
        <v>0.33</v>
      </c>
      <c r="G60" s="6">
        <v>0.44</v>
      </c>
      <c r="H60" s="6">
        <v>0.37</v>
      </c>
      <c r="I60" s="6">
        <v>0.34</v>
      </c>
      <c r="J60" s="6">
        <v>0.21</v>
      </c>
      <c r="K60" s="6">
        <v>0.13</v>
      </c>
      <c r="L60" s="6">
        <v>0.14000000000000001</v>
      </c>
      <c r="M60" s="6">
        <v>0.2</v>
      </c>
      <c r="N60" s="6">
        <v>0.22</v>
      </c>
      <c r="O60" s="6">
        <v>0.1</v>
      </c>
      <c r="P60" s="6">
        <v>0.7</v>
      </c>
      <c r="Q60" s="6">
        <v>0.11</v>
      </c>
      <c r="R60" s="6">
        <v>0.23</v>
      </c>
      <c r="S60" s="6">
        <v>0.12</v>
      </c>
      <c r="T60" s="6">
        <v>0.47</v>
      </c>
      <c r="U60" s="6">
        <v>0.13</v>
      </c>
      <c r="V60" s="6">
        <v>0.12</v>
      </c>
      <c r="W60" s="6">
        <v>0.15</v>
      </c>
      <c r="X60" s="6">
        <v>0.14000000000000001</v>
      </c>
      <c r="Y60" s="6">
        <v>0.33</v>
      </c>
      <c r="Z60" s="6">
        <v>0.37</v>
      </c>
      <c r="AA60" s="72">
        <v>0.42</v>
      </c>
      <c r="AB60" s="6">
        <v>0.22</v>
      </c>
    </row>
    <row r="61" spans="1:28" s="40" customFormat="1">
      <c r="A61" s="6" t="s">
        <v>86</v>
      </c>
      <c r="B61" s="6">
        <v>1.22</v>
      </c>
      <c r="C61" s="6">
        <v>1.34</v>
      </c>
      <c r="D61" s="6">
        <v>2.16</v>
      </c>
      <c r="E61" s="6">
        <v>1.61</v>
      </c>
      <c r="F61" s="6">
        <v>1.58</v>
      </c>
      <c r="G61" s="6">
        <v>2.31</v>
      </c>
      <c r="H61" s="6">
        <v>1.79</v>
      </c>
      <c r="I61" s="6">
        <v>1.49</v>
      </c>
      <c r="J61" s="6">
        <v>0.91</v>
      </c>
      <c r="K61" s="6">
        <v>0.51</v>
      </c>
      <c r="L61" s="6">
        <v>0.73</v>
      </c>
      <c r="M61" s="6">
        <v>1.01</v>
      </c>
      <c r="N61" s="6">
        <v>1.1399999999999999</v>
      </c>
      <c r="O61" s="6">
        <v>0.48</v>
      </c>
      <c r="P61" s="6">
        <v>3.45</v>
      </c>
      <c r="Q61" s="6">
        <v>0.44</v>
      </c>
      <c r="R61" s="6">
        <v>1.25</v>
      </c>
      <c r="S61" s="6">
        <v>0.56999999999999995</v>
      </c>
      <c r="T61" s="6">
        <v>2.46</v>
      </c>
      <c r="U61" s="6">
        <v>0.63</v>
      </c>
      <c r="V61" s="6">
        <v>0.59</v>
      </c>
      <c r="W61" s="6">
        <v>0.73</v>
      </c>
      <c r="X61" s="6">
        <v>0.78</v>
      </c>
      <c r="Y61" s="6">
        <v>1.53</v>
      </c>
      <c r="Z61" s="6">
        <v>1.61</v>
      </c>
      <c r="AA61" s="72">
        <v>1.78</v>
      </c>
      <c r="AB61" s="6">
        <v>1.1499999999999999</v>
      </c>
    </row>
    <row r="62" spans="1:28" s="40" customFormat="1">
      <c r="A62" s="6" t="s">
        <v>76</v>
      </c>
      <c r="B62" s="6">
        <v>6.5</v>
      </c>
      <c r="C62" s="6">
        <v>6.9</v>
      </c>
      <c r="D62" s="6">
        <v>11</v>
      </c>
      <c r="E62" s="6">
        <v>8.1</v>
      </c>
      <c r="F62" s="6">
        <v>7.8</v>
      </c>
      <c r="G62" s="6">
        <v>13.7</v>
      </c>
      <c r="H62" s="6">
        <v>9</v>
      </c>
      <c r="I62" s="6">
        <v>7.4</v>
      </c>
      <c r="J62" s="6">
        <v>4.5</v>
      </c>
      <c r="K62" s="6">
        <v>2.6</v>
      </c>
      <c r="L62" s="6">
        <v>4.8</v>
      </c>
      <c r="M62" s="6">
        <v>6.4</v>
      </c>
      <c r="N62" s="6">
        <v>5.8</v>
      </c>
      <c r="O62" s="6">
        <v>2.9</v>
      </c>
      <c r="P62" s="6">
        <v>16</v>
      </c>
      <c r="Q62" s="6">
        <v>2.2999999999999998</v>
      </c>
      <c r="R62" s="6">
        <v>7.5</v>
      </c>
      <c r="S62" s="6">
        <v>2.8</v>
      </c>
      <c r="T62" s="6">
        <v>12.7</v>
      </c>
      <c r="U62" s="6">
        <v>3.7</v>
      </c>
      <c r="V62" s="6">
        <v>3.2</v>
      </c>
      <c r="W62" s="6">
        <v>4.0999999999999996</v>
      </c>
      <c r="X62" s="6">
        <v>4.2</v>
      </c>
      <c r="Y62" s="6">
        <v>7.5</v>
      </c>
      <c r="Z62" s="6">
        <v>7.6</v>
      </c>
      <c r="AA62" s="72">
        <v>7.2</v>
      </c>
      <c r="AB62" s="6">
        <v>6.7</v>
      </c>
    </row>
    <row r="63" spans="1:28" s="40" customFormat="1">
      <c r="A63" s="6" t="s">
        <v>87</v>
      </c>
      <c r="B63" s="6">
        <v>0.21</v>
      </c>
      <c r="C63" s="6">
        <v>0.22</v>
      </c>
      <c r="D63" s="6">
        <v>0.38</v>
      </c>
      <c r="E63" s="6">
        <v>0.27</v>
      </c>
      <c r="F63" s="6">
        <v>0.27</v>
      </c>
      <c r="G63" s="6">
        <v>0.44</v>
      </c>
      <c r="H63" s="6">
        <v>0.3</v>
      </c>
      <c r="I63" s="6">
        <v>0.24</v>
      </c>
      <c r="J63" s="6">
        <v>0.15</v>
      </c>
      <c r="K63" s="6">
        <v>0.09</v>
      </c>
      <c r="L63" s="6">
        <v>0.14000000000000001</v>
      </c>
      <c r="M63" s="6">
        <v>0.2</v>
      </c>
      <c r="N63" s="6">
        <v>0.19</v>
      </c>
      <c r="O63" s="6">
        <v>0.09</v>
      </c>
      <c r="P63" s="6">
        <v>0.56999999999999995</v>
      </c>
      <c r="Q63" s="6">
        <v>0.08</v>
      </c>
      <c r="R63" s="6">
        <v>0.25</v>
      </c>
      <c r="S63" s="6">
        <v>0.1</v>
      </c>
      <c r="T63" s="6">
        <v>0.43</v>
      </c>
      <c r="U63" s="6">
        <v>0.11</v>
      </c>
      <c r="V63" s="6">
        <v>0.11</v>
      </c>
      <c r="W63" s="6">
        <v>0.13</v>
      </c>
      <c r="X63" s="6">
        <v>0.14000000000000001</v>
      </c>
      <c r="Y63" s="6">
        <v>0.24</v>
      </c>
      <c r="Z63" s="6">
        <v>0.25</v>
      </c>
      <c r="AA63" s="72">
        <v>0.27</v>
      </c>
      <c r="AB63" s="6">
        <v>0.22</v>
      </c>
    </row>
    <row r="64" spans="1:28" s="40" customFormat="1">
      <c r="A64" s="6" t="s">
        <v>88</v>
      </c>
      <c r="B64" s="6">
        <v>0.47</v>
      </c>
      <c r="C64" s="6">
        <v>0.51</v>
      </c>
      <c r="D64" s="6">
        <v>0.97</v>
      </c>
      <c r="E64" s="6">
        <v>0.64</v>
      </c>
      <c r="F64" s="6">
        <v>0.65</v>
      </c>
      <c r="G64" s="6">
        <v>1.17</v>
      </c>
      <c r="H64" s="6">
        <v>0.71</v>
      </c>
      <c r="I64" s="6">
        <v>0.56000000000000005</v>
      </c>
      <c r="J64" s="6">
        <v>0.37</v>
      </c>
      <c r="K64" s="6">
        <v>0.23</v>
      </c>
      <c r="L64" s="6">
        <v>0.41</v>
      </c>
      <c r="M64" s="6">
        <v>0.49</v>
      </c>
      <c r="N64" s="6">
        <v>0.44</v>
      </c>
      <c r="O64" s="6">
        <v>0.23</v>
      </c>
      <c r="P64" s="6">
        <v>1.37</v>
      </c>
      <c r="Q64" s="6">
        <v>0.2</v>
      </c>
      <c r="R64" s="6">
        <v>0.69</v>
      </c>
      <c r="S64" s="6">
        <v>0.26</v>
      </c>
      <c r="T64" s="6">
        <v>1.1499999999999999</v>
      </c>
      <c r="U64" s="6">
        <v>0.28999999999999998</v>
      </c>
      <c r="V64" s="6">
        <v>0.27</v>
      </c>
      <c r="W64" s="6">
        <v>0.33</v>
      </c>
      <c r="X64" s="6">
        <v>0.35</v>
      </c>
      <c r="Y64" s="6">
        <v>0.55000000000000004</v>
      </c>
      <c r="Z64" s="6">
        <v>0.51</v>
      </c>
      <c r="AA64" s="72">
        <v>0.57999999999999996</v>
      </c>
      <c r="AB64" s="6">
        <v>0.61</v>
      </c>
    </row>
    <row r="65" spans="1:28" s="40" customFormat="1">
      <c r="A65" s="6" t="s">
        <v>89</v>
      </c>
      <c r="B65" s="6">
        <v>0.06</v>
      </c>
      <c r="C65" s="6">
        <v>7.0000000000000007E-2</v>
      </c>
      <c r="D65" s="6">
        <v>0.13</v>
      </c>
      <c r="E65" s="6">
        <v>0.09</v>
      </c>
      <c r="F65" s="6">
        <v>0.09</v>
      </c>
      <c r="G65" s="6">
        <v>0.18</v>
      </c>
      <c r="H65" s="6">
        <v>0.1</v>
      </c>
      <c r="I65" s="6">
        <v>0.08</v>
      </c>
      <c r="J65" s="6">
        <v>0.06</v>
      </c>
      <c r="K65" s="6">
        <v>0.03</v>
      </c>
      <c r="L65" s="6">
        <v>0.06</v>
      </c>
      <c r="M65" s="6">
        <v>7.0000000000000007E-2</v>
      </c>
      <c r="N65" s="6">
        <v>0.06</v>
      </c>
      <c r="O65" s="6">
        <v>0.03</v>
      </c>
      <c r="P65" s="6">
        <v>0.18</v>
      </c>
      <c r="Q65" s="6">
        <v>0.03</v>
      </c>
      <c r="R65" s="6">
        <v>0.1</v>
      </c>
      <c r="S65" s="6">
        <v>0.04</v>
      </c>
      <c r="T65" s="6">
        <v>0.16</v>
      </c>
      <c r="U65" s="6">
        <v>0.04</v>
      </c>
      <c r="V65" s="6">
        <v>0.04</v>
      </c>
      <c r="W65" s="6">
        <v>0.05</v>
      </c>
      <c r="X65" s="6">
        <v>0.05</v>
      </c>
      <c r="Y65" s="6">
        <v>0.08</v>
      </c>
      <c r="Z65" s="6">
        <v>7.0000000000000007E-2</v>
      </c>
      <c r="AA65" s="72">
        <v>0.08</v>
      </c>
      <c r="AB65" s="6">
        <v>0.09</v>
      </c>
    </row>
    <row r="66" spans="1:28" s="40" customFormat="1">
      <c r="A66" s="6" t="s">
        <v>90</v>
      </c>
      <c r="B66" s="6">
        <v>0.37</v>
      </c>
      <c r="C66" s="6">
        <v>0.44</v>
      </c>
      <c r="D66" s="6">
        <v>0.87</v>
      </c>
      <c r="E66" s="6">
        <v>0.54</v>
      </c>
      <c r="F66" s="6">
        <v>0.53</v>
      </c>
      <c r="G66" s="6">
        <v>1.24</v>
      </c>
      <c r="H66" s="6">
        <v>0.61</v>
      </c>
      <c r="I66" s="6">
        <v>0.52</v>
      </c>
      <c r="J66" s="6">
        <v>0.38</v>
      </c>
      <c r="K66" s="6">
        <v>0.22</v>
      </c>
      <c r="L66" s="6">
        <v>0.42</v>
      </c>
      <c r="M66" s="6">
        <v>0.46</v>
      </c>
      <c r="N66" s="6">
        <v>0.41</v>
      </c>
      <c r="O66" s="6">
        <v>0.22</v>
      </c>
      <c r="P66" s="6">
        <v>1.03</v>
      </c>
      <c r="Q66" s="6">
        <v>0.22</v>
      </c>
      <c r="R66" s="6">
        <v>0.66</v>
      </c>
      <c r="S66" s="6">
        <v>0.26</v>
      </c>
      <c r="T66" s="6">
        <v>1</v>
      </c>
      <c r="U66" s="6">
        <v>0.26</v>
      </c>
      <c r="V66" s="6">
        <v>0.26</v>
      </c>
      <c r="W66" s="6">
        <v>0.32</v>
      </c>
      <c r="X66" s="6">
        <v>0.31</v>
      </c>
      <c r="Y66" s="6">
        <v>0.48</v>
      </c>
      <c r="Z66" s="6">
        <v>0.4</v>
      </c>
      <c r="AA66" s="72">
        <v>0.47</v>
      </c>
      <c r="AB66" s="6">
        <v>0.57999999999999996</v>
      </c>
    </row>
    <row r="67" spans="1:28" s="41" customFormat="1">
      <c r="A67" s="6" t="s">
        <v>91</v>
      </c>
      <c r="B67" s="6">
        <v>0.06</v>
      </c>
      <c r="C67" s="6">
        <v>7.0000000000000007E-2</v>
      </c>
      <c r="D67" s="6">
        <v>0.15</v>
      </c>
      <c r="E67" s="6">
        <v>0.09</v>
      </c>
      <c r="F67" s="6">
        <v>0.08</v>
      </c>
      <c r="G67" s="6">
        <v>0.21</v>
      </c>
      <c r="H67" s="6">
        <v>0.1</v>
      </c>
      <c r="I67" s="6">
        <v>0.08</v>
      </c>
      <c r="J67" s="6">
        <v>0.06</v>
      </c>
      <c r="K67" s="6">
        <v>0.04</v>
      </c>
      <c r="L67" s="6">
        <v>7.0000000000000007E-2</v>
      </c>
      <c r="M67" s="6">
        <v>0.08</v>
      </c>
      <c r="N67" s="6">
        <v>7.0000000000000007E-2</v>
      </c>
      <c r="O67" s="6">
        <v>0.04</v>
      </c>
      <c r="P67" s="6">
        <v>0.17</v>
      </c>
      <c r="Q67" s="6">
        <v>0.04</v>
      </c>
      <c r="R67" s="6">
        <v>0.11</v>
      </c>
      <c r="S67" s="6">
        <v>0.04</v>
      </c>
      <c r="T67" s="6">
        <v>0.16</v>
      </c>
      <c r="U67" s="6">
        <v>0.04</v>
      </c>
      <c r="V67" s="6">
        <v>0.04</v>
      </c>
      <c r="W67" s="6">
        <v>0.05</v>
      </c>
      <c r="X67" s="6">
        <v>0.05</v>
      </c>
      <c r="Y67" s="6">
        <v>7.0000000000000007E-2</v>
      </c>
      <c r="Z67" s="6">
        <v>7.0000000000000007E-2</v>
      </c>
      <c r="AA67" s="72">
        <v>7.0000000000000007E-2</v>
      </c>
      <c r="AB67" s="6">
        <v>0.09</v>
      </c>
    </row>
    <row r="68" spans="1:28" s="41" customFormat="1">
      <c r="A68" s="6" t="s">
        <v>77</v>
      </c>
      <c r="B68" s="6">
        <v>104.15384615384616</v>
      </c>
      <c r="C68" s="6">
        <v>100.43478260869564</v>
      </c>
      <c r="D68" s="6">
        <v>77.36363636363636</v>
      </c>
      <c r="E68" s="6">
        <v>109.13580246913581</v>
      </c>
      <c r="F68" s="6">
        <v>115.8974358974359</v>
      </c>
      <c r="G68" s="6">
        <v>43.576642335766422</v>
      </c>
      <c r="H68" s="6">
        <v>105</v>
      </c>
      <c r="I68" s="6">
        <v>94.594594594594597</v>
      </c>
      <c r="J68" s="6">
        <v>146.22222222222223</v>
      </c>
      <c r="K68" s="6">
        <v>220.38461538461539</v>
      </c>
      <c r="L68" s="6">
        <v>59.166666666666671</v>
      </c>
      <c r="M68" s="6">
        <v>42.8125</v>
      </c>
      <c r="N68" s="6">
        <v>67.758620689655174</v>
      </c>
      <c r="O68" s="6">
        <v>120.68965517241379</v>
      </c>
      <c r="P68" s="6">
        <v>129.375</v>
      </c>
      <c r="Q68" s="6">
        <v>296.52173913043481</v>
      </c>
      <c r="R68" s="6">
        <v>78.933333333333337</v>
      </c>
      <c r="S68" s="6">
        <v>60.357142857142861</v>
      </c>
      <c r="T68" s="6">
        <v>133.85826771653544</v>
      </c>
      <c r="U68" s="6">
        <v>189.18918918918919</v>
      </c>
      <c r="V68" s="6">
        <v>81.25</v>
      </c>
      <c r="W68" s="6">
        <v>124.63414634146342</v>
      </c>
      <c r="X68" s="6">
        <v>141.42857142857142</v>
      </c>
      <c r="Y68" s="6">
        <v>208</v>
      </c>
      <c r="Z68" s="6">
        <v>133.55263157894737</v>
      </c>
      <c r="AA68" s="72">
        <v>229.86111111111111</v>
      </c>
      <c r="AB68" s="6">
        <v>85.074626865671632</v>
      </c>
    </row>
    <row r="69" spans="1:28" s="41" customFormat="1">
      <c r="A69" s="12" t="s">
        <v>186</v>
      </c>
      <c r="B69" s="6">
        <f>B68*0.05</f>
        <v>5.2076923076923087</v>
      </c>
      <c r="C69" s="6">
        <f t="shared" ref="C69" si="53">C68*0.05</f>
        <v>5.0217391304347823</v>
      </c>
      <c r="D69" s="6">
        <f t="shared" ref="D69" si="54">D68*0.05</f>
        <v>3.8681818181818182</v>
      </c>
      <c r="E69" s="6">
        <f t="shared" ref="E69" si="55">E68*0.05</f>
        <v>5.4567901234567913</v>
      </c>
      <c r="F69" s="6">
        <f t="shared" ref="F69" si="56">F68*0.05</f>
        <v>5.7948717948717956</v>
      </c>
      <c r="G69" s="6">
        <f t="shared" ref="G69" si="57">G68*0.05</f>
        <v>2.1788321167883211</v>
      </c>
      <c r="H69" s="6">
        <f t="shared" ref="H69" si="58">H68*0.05</f>
        <v>5.25</v>
      </c>
      <c r="I69" s="6">
        <f t="shared" ref="I69" si="59">I68*0.05</f>
        <v>4.7297297297297298</v>
      </c>
      <c r="J69" s="6">
        <f t="shared" ref="J69" si="60">J68*0.05</f>
        <v>7.3111111111111118</v>
      </c>
      <c r="K69" s="6">
        <f t="shared" ref="K69" si="61">K68*0.05</f>
        <v>11.01923076923077</v>
      </c>
      <c r="L69" s="6">
        <f t="shared" ref="L69" si="62">L68*0.05</f>
        <v>2.9583333333333339</v>
      </c>
      <c r="M69" s="6">
        <f t="shared" ref="M69" si="63">M68*0.05</f>
        <v>2.140625</v>
      </c>
      <c r="N69" s="6">
        <f t="shared" ref="N69" si="64">N68*0.05</f>
        <v>3.3879310344827589</v>
      </c>
      <c r="O69" s="6">
        <f t="shared" ref="O69" si="65">O68*0.05</f>
        <v>6.0344827586206904</v>
      </c>
      <c r="P69" s="6">
        <f t="shared" ref="P69" si="66">P68*0.05</f>
        <v>6.46875</v>
      </c>
      <c r="Q69" s="6">
        <f t="shared" ref="Q69" si="67">Q68*0.05</f>
        <v>14.826086956521742</v>
      </c>
      <c r="R69" s="6">
        <f t="shared" ref="R69" si="68">R68*0.05</f>
        <v>3.9466666666666672</v>
      </c>
      <c r="S69" s="6">
        <f t="shared" ref="S69" si="69">S68*0.05</f>
        <v>3.0178571428571432</v>
      </c>
      <c r="T69" s="6">
        <f t="shared" ref="T69" si="70">T68*0.05</f>
        <v>6.6929133858267722</v>
      </c>
      <c r="U69" s="6">
        <f t="shared" ref="U69" si="71">U68*0.05</f>
        <v>9.4594594594594597</v>
      </c>
      <c r="V69" s="6">
        <f t="shared" ref="V69" si="72">V68*0.05</f>
        <v>4.0625</v>
      </c>
      <c r="W69" s="6">
        <f t="shared" ref="W69" si="73">W68*0.05</f>
        <v>6.2317073170731714</v>
      </c>
      <c r="X69" s="6">
        <f t="shared" ref="X69" si="74">X68*0.05</f>
        <v>7.0714285714285712</v>
      </c>
      <c r="Y69" s="6">
        <f t="shared" ref="Y69" si="75">Y68*0.05</f>
        <v>10.4</v>
      </c>
      <c r="Z69" s="6">
        <f t="shared" ref="Z69" si="76">Z68*0.05</f>
        <v>6.677631578947369</v>
      </c>
      <c r="AA69" s="72">
        <f t="shared" ref="AA69" si="77">AA68*0.05</f>
        <v>11.493055555555557</v>
      </c>
      <c r="AB69" s="6">
        <f t="shared" ref="AB69" si="78">AB68*0.05</f>
        <v>4.2537313432835822</v>
      </c>
    </row>
    <row r="70" spans="1:28" s="41" customFormat="1" ht="18.75">
      <c r="A70" s="6" t="s">
        <v>173</v>
      </c>
      <c r="B70" s="6">
        <v>1.1152580834647581</v>
      </c>
      <c r="C70" s="6">
        <v>1.2266390324873531</v>
      </c>
      <c r="D70" s="6">
        <v>1.1489708881667318</v>
      </c>
      <c r="E70" s="6">
        <v>1.0623697281769136</v>
      </c>
      <c r="F70" s="6">
        <v>1.0566354335793222</v>
      </c>
      <c r="G70" s="6">
        <v>1.0352034600631466</v>
      </c>
      <c r="H70" s="6">
        <v>1.0986156558531293</v>
      </c>
      <c r="I70" s="6">
        <v>0.9738529069235885</v>
      </c>
      <c r="J70" s="6">
        <v>1.2828175231161874</v>
      </c>
      <c r="K70" s="6">
        <v>1.5052942656206718</v>
      </c>
      <c r="L70" s="6">
        <v>1.2418032145759437</v>
      </c>
      <c r="M70" s="6">
        <v>0.84597861927002893</v>
      </c>
      <c r="N70" s="6">
        <v>0.94237359595188819</v>
      </c>
      <c r="O70" s="6">
        <v>1.593915212647216</v>
      </c>
      <c r="P70" s="6">
        <v>1.1190707267720463</v>
      </c>
      <c r="Q70" s="6">
        <v>1.5334757793098095</v>
      </c>
      <c r="R70" s="6">
        <v>0.99916237410028663</v>
      </c>
      <c r="S70" s="6">
        <v>1.826590873969395</v>
      </c>
      <c r="T70" s="6">
        <v>1.0461209995471481</v>
      </c>
      <c r="U70" s="6">
        <v>1.3069179584792483</v>
      </c>
      <c r="V70" s="6">
        <v>1.3952543234638464</v>
      </c>
      <c r="W70" s="6">
        <v>1.2767156040372538</v>
      </c>
      <c r="X70" s="6">
        <v>1.1394811216401541</v>
      </c>
      <c r="Y70" s="6">
        <v>1.2662004080693112</v>
      </c>
      <c r="Z70" s="6">
        <v>1.1658199360387942</v>
      </c>
      <c r="AA70" s="72">
        <v>1.2266683203284119</v>
      </c>
      <c r="AB70" s="6">
        <v>1.0741944101082805</v>
      </c>
    </row>
    <row r="71" spans="1:28" s="41" customFormat="1">
      <c r="A71" s="12" t="s">
        <v>186</v>
      </c>
      <c r="B71" s="6">
        <f>B70*0.05</f>
        <v>5.5762904173237905E-2</v>
      </c>
      <c r="C71" s="6">
        <f t="shared" ref="C71" si="79">C70*0.05</f>
        <v>6.1331951624367657E-2</v>
      </c>
      <c r="D71" s="6">
        <f t="shared" ref="D71" si="80">D70*0.05</f>
        <v>5.7448544408336591E-2</v>
      </c>
      <c r="E71" s="6">
        <f t="shared" ref="E71" si="81">E70*0.05</f>
        <v>5.3118486408845679E-2</v>
      </c>
      <c r="F71" s="6">
        <f t="shared" ref="F71" si="82">F70*0.05</f>
        <v>5.2831771678966112E-2</v>
      </c>
      <c r="G71" s="6">
        <f t="shared" ref="G71" si="83">G70*0.05</f>
        <v>5.1760173003157328E-2</v>
      </c>
      <c r="H71" s="6">
        <f t="shared" ref="H71" si="84">H70*0.05</f>
        <v>5.4930782792656466E-2</v>
      </c>
      <c r="I71" s="6">
        <f t="shared" ref="I71" si="85">I70*0.05</f>
        <v>4.8692645346179425E-2</v>
      </c>
      <c r="J71" s="6">
        <f t="shared" ref="J71" si="86">J70*0.05</f>
        <v>6.4140876155809365E-2</v>
      </c>
      <c r="K71" s="6">
        <f t="shared" ref="K71" si="87">K70*0.05</f>
        <v>7.5264713281033596E-2</v>
      </c>
      <c r="L71" s="6">
        <f t="shared" ref="L71" si="88">L70*0.05</f>
        <v>6.2090160728797188E-2</v>
      </c>
      <c r="M71" s="6">
        <f t="shared" ref="M71" si="89">M70*0.05</f>
        <v>4.2298930963501451E-2</v>
      </c>
      <c r="N71" s="6">
        <f t="shared" ref="N71" si="90">N70*0.05</f>
        <v>4.7118679797594411E-2</v>
      </c>
      <c r="O71" s="6">
        <f t="shared" ref="O71" si="91">O70*0.05</f>
        <v>7.9695760632360807E-2</v>
      </c>
      <c r="P71" s="6">
        <f t="shared" ref="P71" si="92">P70*0.05</f>
        <v>5.5953536338602318E-2</v>
      </c>
      <c r="Q71" s="6">
        <f t="shared" ref="Q71" si="93">Q70*0.05</f>
        <v>7.6673788965490486E-2</v>
      </c>
      <c r="R71" s="6">
        <f t="shared" ref="R71" si="94">R70*0.05</f>
        <v>4.9958118705014334E-2</v>
      </c>
      <c r="S71" s="6">
        <f t="shared" ref="S71" si="95">S70*0.05</f>
        <v>9.1329543698469753E-2</v>
      </c>
      <c r="T71" s="6">
        <f t="shared" ref="T71" si="96">T70*0.05</f>
        <v>5.2306049977357411E-2</v>
      </c>
      <c r="U71" s="6">
        <f t="shared" ref="U71" si="97">U70*0.05</f>
        <v>6.534589792396242E-2</v>
      </c>
      <c r="V71" s="6">
        <f t="shared" ref="V71" si="98">V70*0.05</f>
        <v>6.9762716173192324E-2</v>
      </c>
      <c r="W71" s="6">
        <f t="shared" ref="W71" si="99">W70*0.05</f>
        <v>6.3835780201862688E-2</v>
      </c>
      <c r="X71" s="6">
        <f t="shared" ref="X71" si="100">X70*0.05</f>
        <v>5.6974056082007708E-2</v>
      </c>
      <c r="Y71" s="6">
        <f t="shared" ref="Y71" si="101">Y70*0.05</f>
        <v>6.3310020403465561E-2</v>
      </c>
      <c r="Z71" s="6">
        <f t="shared" ref="Z71" si="102">Z70*0.05</f>
        <v>5.8290996801939714E-2</v>
      </c>
      <c r="AA71" s="72">
        <f t="shared" ref="AA71" si="103">AA70*0.05</f>
        <v>6.1333416016420596E-2</v>
      </c>
      <c r="AB71" s="6">
        <f t="shared" ref="AB71" si="104">AB70*0.05</f>
        <v>5.3709720505414033E-2</v>
      </c>
    </row>
    <row r="72" spans="1:28" s="41" customFormat="1" ht="20.25">
      <c r="A72" s="5" t="s">
        <v>175</v>
      </c>
      <c r="B72" s="6">
        <v>83.361842855513743</v>
      </c>
      <c r="C72" s="6">
        <v>85.260836210203308</v>
      </c>
      <c r="D72" s="6">
        <v>46.17100732334255</v>
      </c>
      <c r="E72" s="6">
        <v>70.800125019534306</v>
      </c>
      <c r="F72" s="6">
        <v>71.053260090757107</v>
      </c>
      <c r="G72" s="6">
        <v>26.262420035388594</v>
      </c>
      <c r="H72" s="6">
        <v>66.320813446773201</v>
      </c>
      <c r="I72" s="6">
        <v>82.489451476793249</v>
      </c>
      <c r="J72" s="6">
        <v>118.54319342660449</v>
      </c>
      <c r="K72" s="6">
        <v>117.7023398542386</v>
      </c>
      <c r="L72" s="6">
        <v>15.712276471770144</v>
      </c>
      <c r="M72" s="6">
        <v>23.078334250596228</v>
      </c>
      <c r="N72" s="6">
        <v>45.662241432540917</v>
      </c>
      <c r="O72" s="6">
        <v>53.471423091676265</v>
      </c>
      <c r="P72" s="6">
        <v>113.51439924624147</v>
      </c>
      <c r="Q72" s="6">
        <v>361.91024165707717</v>
      </c>
      <c r="R72" s="6">
        <v>50.971742743894637</v>
      </c>
      <c r="S72" s="6">
        <v>74.212917883803968</v>
      </c>
      <c r="T72" s="6">
        <v>38.160337552742618</v>
      </c>
      <c r="U72" s="6">
        <v>41.38266796494645</v>
      </c>
      <c r="V72" s="6">
        <v>35.03732554365466</v>
      </c>
      <c r="W72" s="6">
        <v>40.348101265822791</v>
      </c>
      <c r="X72" s="6">
        <v>24.295630869742755</v>
      </c>
      <c r="Y72" s="6">
        <v>66.947960618846693</v>
      </c>
      <c r="Z72" s="6">
        <v>104.36708860759494</v>
      </c>
      <c r="AA72" s="72">
        <v>111.10512613340518</v>
      </c>
      <c r="AB72" s="6">
        <v>48.47955768950969</v>
      </c>
    </row>
    <row r="73" spans="1:28" s="41" customFormat="1">
      <c r="A73" s="12" t="s">
        <v>186</v>
      </c>
      <c r="B73" s="6">
        <f>B72*0.05</f>
        <v>4.168092142775687</v>
      </c>
      <c r="C73" s="6">
        <f t="shared" ref="C73" si="105">C72*0.05</f>
        <v>4.263041810510166</v>
      </c>
      <c r="D73" s="6">
        <f t="shared" ref="D73" si="106">D72*0.05</f>
        <v>2.3085503661671276</v>
      </c>
      <c r="E73" s="6">
        <f t="shared" ref="E73" si="107">E72*0.05</f>
        <v>3.5400062509767154</v>
      </c>
      <c r="F73" s="6">
        <f t="shared" ref="F73" si="108">F72*0.05</f>
        <v>3.5526630045378553</v>
      </c>
      <c r="G73" s="6">
        <f t="shared" ref="G73" si="109">G72*0.05</f>
        <v>1.3131210017694297</v>
      </c>
      <c r="H73" s="6">
        <f t="shared" ref="H73" si="110">H72*0.05</f>
        <v>3.3160406723386604</v>
      </c>
      <c r="I73" s="6">
        <f t="shared" ref="I73" si="111">I72*0.05</f>
        <v>4.1244725738396628</v>
      </c>
      <c r="J73" s="6">
        <f t="shared" ref="J73" si="112">J72*0.05</f>
        <v>5.9271596713302248</v>
      </c>
      <c r="K73" s="6">
        <f t="shared" ref="K73" si="113">K72*0.05</f>
        <v>5.8851169927119305</v>
      </c>
      <c r="L73" s="6">
        <f t="shared" ref="L73" si="114">L72*0.05</f>
        <v>0.78561382358850729</v>
      </c>
      <c r="M73" s="6">
        <f t="shared" ref="M73" si="115">M72*0.05</f>
        <v>1.1539167125298115</v>
      </c>
      <c r="N73" s="6">
        <f t="shared" ref="N73" si="116">N72*0.05</f>
        <v>2.2831120716270461</v>
      </c>
      <c r="O73" s="6">
        <f t="shared" ref="O73" si="117">O72*0.05</f>
        <v>2.6735711545838132</v>
      </c>
      <c r="P73" s="6">
        <f t="shared" ref="P73" si="118">P72*0.05</f>
        <v>5.6757199623120735</v>
      </c>
      <c r="Q73" s="6">
        <f t="shared" ref="Q73" si="119">Q72*0.05</f>
        <v>18.095512082853858</v>
      </c>
      <c r="R73" s="6">
        <f t="shared" ref="R73" si="120">R72*0.05</f>
        <v>2.548587137194732</v>
      </c>
      <c r="S73" s="6">
        <f t="shared" ref="S73" si="121">S72*0.05</f>
        <v>3.7106458941901987</v>
      </c>
      <c r="T73" s="6">
        <f t="shared" ref="T73" si="122">T72*0.05</f>
        <v>1.9080168776371309</v>
      </c>
      <c r="U73" s="6">
        <f t="shared" ref="U73" si="123">U72*0.05</f>
        <v>2.0691333982473226</v>
      </c>
      <c r="V73" s="6">
        <f t="shared" ref="V73" si="124">V72*0.05</f>
        <v>1.7518662771827331</v>
      </c>
      <c r="W73" s="6">
        <f t="shared" ref="W73" si="125">W72*0.05</f>
        <v>2.0174050632911396</v>
      </c>
      <c r="X73" s="6">
        <f t="shared" ref="X73" si="126">X72*0.05</f>
        <v>1.2147815434871378</v>
      </c>
      <c r="Y73" s="6">
        <f t="shared" ref="Y73" si="127">Y72*0.05</f>
        <v>3.347398030942335</v>
      </c>
      <c r="Z73" s="6">
        <f t="shared" ref="Z73" si="128">Z72*0.05</f>
        <v>5.2183544303797476</v>
      </c>
      <c r="AA73" s="72">
        <f t="shared" ref="AA73" si="129">AA72*0.05</f>
        <v>5.5552563066702589</v>
      </c>
      <c r="AB73" s="6">
        <f t="shared" ref="AB73" si="130">AB72*0.05</f>
        <v>2.4239778844754847</v>
      </c>
    </row>
    <row r="74" spans="1:28" s="41" customFormat="1" ht="18.75">
      <c r="A74" s="2" t="s">
        <v>174</v>
      </c>
      <c r="B74" s="2">
        <v>5.3972424979724263</v>
      </c>
      <c r="C74" s="2">
        <v>4.8027806743135208</v>
      </c>
      <c r="D74" s="2">
        <v>3.0076236820762365</v>
      </c>
      <c r="E74" s="2">
        <v>4.3672343876723447</v>
      </c>
      <c r="F74" s="2">
        <v>4.7740875912408756</v>
      </c>
      <c r="G74" s="2">
        <v>1.9893870930367283</v>
      </c>
      <c r="H74" s="2">
        <v>4.2271532846715321</v>
      </c>
      <c r="I74" s="2">
        <v>4.7740875912408756</v>
      </c>
      <c r="J74" s="6">
        <v>3.831630170316302</v>
      </c>
      <c r="K74" s="6">
        <v>3.986131386861314</v>
      </c>
      <c r="L74" s="6">
        <v>1.6774417796315604</v>
      </c>
      <c r="M74" s="6">
        <v>2.4102189781021899</v>
      </c>
      <c r="N74" s="6">
        <v>3.3725408411539797</v>
      </c>
      <c r="O74" s="6">
        <v>2.5647201946472018</v>
      </c>
      <c r="P74" s="6">
        <v>4.6241305281236587</v>
      </c>
      <c r="Q74" s="6">
        <v>3.6771289537712897</v>
      </c>
      <c r="R74" s="6">
        <v>2.1236894492368945</v>
      </c>
      <c r="S74" s="6">
        <v>3.646228710462287</v>
      </c>
      <c r="T74" s="6">
        <v>2.7501216545012168</v>
      </c>
      <c r="U74" s="6">
        <v>3.213625304136253</v>
      </c>
      <c r="V74" s="6">
        <v>3.0900243309002433</v>
      </c>
      <c r="W74" s="6">
        <v>3.2136253041362526</v>
      </c>
      <c r="X74" s="6">
        <v>2.645060827250608</v>
      </c>
      <c r="Y74" s="6">
        <v>5.5443865137295791</v>
      </c>
      <c r="Z74" s="6">
        <v>6.0564476885644769</v>
      </c>
      <c r="AA74" s="72">
        <v>7.6632603406326023</v>
      </c>
      <c r="AB74" s="6">
        <v>2.4170856988375236</v>
      </c>
    </row>
    <row r="75" spans="1:28" s="41" customFormat="1">
      <c r="A75" s="12" t="s">
        <v>186</v>
      </c>
      <c r="B75" s="6">
        <f>B74*0.05</f>
        <v>0.26986212489862133</v>
      </c>
      <c r="C75" s="6">
        <f t="shared" ref="C75:AB75" si="131">C74*0.05</f>
        <v>0.24013903371567605</v>
      </c>
      <c r="D75" s="6">
        <f t="shared" si="131"/>
        <v>0.15038118410381185</v>
      </c>
      <c r="E75" s="6">
        <f t="shared" si="131"/>
        <v>0.21836171938361726</v>
      </c>
      <c r="F75" s="6">
        <f t="shared" si="131"/>
        <v>0.23870437956204379</v>
      </c>
      <c r="G75" s="6">
        <f t="shared" si="131"/>
        <v>9.9469354651836428E-2</v>
      </c>
      <c r="H75" s="6">
        <f t="shared" si="131"/>
        <v>0.2113576642335766</v>
      </c>
      <c r="I75" s="6">
        <f t="shared" si="131"/>
        <v>0.23870437956204379</v>
      </c>
      <c r="J75" s="6">
        <f t="shared" si="131"/>
        <v>0.19158150851581512</v>
      </c>
      <c r="K75" s="6">
        <f t="shared" si="131"/>
        <v>0.1993065693430657</v>
      </c>
      <c r="L75" s="6">
        <f t="shared" si="131"/>
        <v>8.3872088981578025E-2</v>
      </c>
      <c r="M75" s="6">
        <f t="shared" si="131"/>
        <v>0.12051094890510949</v>
      </c>
      <c r="N75" s="6">
        <f t="shared" si="131"/>
        <v>0.16862704205769899</v>
      </c>
      <c r="O75" s="6">
        <f t="shared" si="131"/>
        <v>0.1282360097323601</v>
      </c>
      <c r="P75" s="6">
        <f t="shared" si="131"/>
        <v>0.23120652640618294</v>
      </c>
      <c r="Q75" s="6">
        <f t="shared" si="131"/>
        <v>0.18385644768856449</v>
      </c>
      <c r="R75" s="6">
        <f t="shared" si="131"/>
        <v>0.10618447246184473</v>
      </c>
      <c r="S75" s="6">
        <f t="shared" si="131"/>
        <v>0.18231143552311435</v>
      </c>
      <c r="T75" s="6">
        <f t="shared" si="131"/>
        <v>0.13750608272506085</v>
      </c>
      <c r="U75" s="6">
        <f t="shared" si="131"/>
        <v>0.16068126520681267</v>
      </c>
      <c r="V75" s="6">
        <f t="shared" si="131"/>
        <v>0.15450121654501217</v>
      </c>
      <c r="W75" s="6">
        <f t="shared" si="131"/>
        <v>0.16068126520681264</v>
      </c>
      <c r="X75" s="6">
        <f t="shared" si="131"/>
        <v>0.13225304136253041</v>
      </c>
      <c r="Y75" s="6">
        <f t="shared" si="131"/>
        <v>0.27721932568647895</v>
      </c>
      <c r="Z75" s="6">
        <f t="shared" si="131"/>
        <v>0.30282238442822385</v>
      </c>
      <c r="AA75" s="72">
        <f t="shared" si="131"/>
        <v>0.38316301703163014</v>
      </c>
      <c r="AB75" s="6">
        <f t="shared" si="131"/>
        <v>0.12085428494187618</v>
      </c>
    </row>
    <row r="77" spans="1:28" ht="18.75">
      <c r="A77" s="9" t="s">
        <v>225</v>
      </c>
    </row>
    <row r="78" spans="1:28" ht="20.25">
      <c r="A78" s="5" t="s">
        <v>207</v>
      </c>
    </row>
    <row r="79" spans="1:28" ht="20.25">
      <c r="A79" s="5" t="s">
        <v>208</v>
      </c>
    </row>
    <row r="80" spans="1:28" ht="20.25">
      <c r="A80" s="5" t="s">
        <v>209</v>
      </c>
    </row>
    <row r="81" spans="1:12" ht="18.75">
      <c r="A81" s="42" t="s">
        <v>270</v>
      </c>
    </row>
    <row r="82" spans="1:12">
      <c r="A82" s="5" t="s">
        <v>224</v>
      </c>
      <c r="L82" s="5"/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37"/>
  <sheetViews>
    <sheetView workbookViewId="0">
      <pane ySplit="1" topLeftCell="A8" activePane="bottomLeft" state="frozen"/>
      <selection pane="bottomLeft" activeCell="E25" sqref="E25"/>
    </sheetView>
  </sheetViews>
  <sheetFormatPr defaultColWidth="9" defaultRowHeight="15.75"/>
  <cols>
    <col min="1" max="34" width="14.28515625" style="5" customWidth="1"/>
    <col min="35" max="16384" width="9" style="5"/>
  </cols>
  <sheetData>
    <row r="1" spans="1:34" s="4" customFormat="1" ht="18.75">
      <c r="A1" s="4" t="s">
        <v>215</v>
      </c>
    </row>
    <row r="2" spans="1:34" s="4" customFormat="1"/>
    <row r="3" spans="1:34" s="12" customFormat="1">
      <c r="A3" s="12" t="s">
        <v>128</v>
      </c>
      <c r="B3" s="12" t="s">
        <v>213</v>
      </c>
      <c r="C3" s="12" t="s">
        <v>213</v>
      </c>
      <c r="D3" s="12" t="s">
        <v>213</v>
      </c>
      <c r="E3" s="12" t="s">
        <v>213</v>
      </c>
      <c r="F3" s="12" t="s">
        <v>213</v>
      </c>
      <c r="G3" s="12" t="s">
        <v>213</v>
      </c>
      <c r="H3" s="12" t="s">
        <v>213</v>
      </c>
      <c r="I3" s="12" t="s">
        <v>213</v>
      </c>
      <c r="J3" s="12" t="s">
        <v>213</v>
      </c>
      <c r="K3" s="12" t="s">
        <v>213</v>
      </c>
      <c r="L3" s="12" t="s">
        <v>213</v>
      </c>
      <c r="M3" s="12" t="s">
        <v>213</v>
      </c>
      <c r="N3" s="12" t="s">
        <v>213</v>
      </c>
      <c r="O3" s="12" t="s">
        <v>213</v>
      </c>
      <c r="P3" s="12" t="s">
        <v>213</v>
      </c>
      <c r="Q3" s="12" t="s">
        <v>213</v>
      </c>
      <c r="R3" s="12" t="s">
        <v>214</v>
      </c>
      <c r="S3" s="12" t="s">
        <v>214</v>
      </c>
      <c r="T3" s="12" t="s">
        <v>214</v>
      </c>
      <c r="U3" s="12" t="s">
        <v>214</v>
      </c>
      <c r="V3" s="12" t="s">
        <v>214</v>
      </c>
      <c r="W3" s="12" t="s">
        <v>214</v>
      </c>
      <c r="X3" s="12" t="s">
        <v>214</v>
      </c>
      <c r="Y3" s="12" t="s">
        <v>214</v>
      </c>
      <c r="Z3" s="12" t="s">
        <v>214</v>
      </c>
      <c r="AA3" s="12" t="s">
        <v>214</v>
      </c>
      <c r="AB3" s="12" t="s">
        <v>214</v>
      </c>
      <c r="AC3" s="12" t="s">
        <v>214</v>
      </c>
      <c r="AD3" s="12" t="s">
        <v>214</v>
      </c>
      <c r="AE3" s="12" t="s">
        <v>214</v>
      </c>
      <c r="AF3" s="12" t="s">
        <v>214</v>
      </c>
      <c r="AG3" s="12" t="s">
        <v>214</v>
      </c>
      <c r="AH3" s="12" t="s">
        <v>214</v>
      </c>
    </row>
    <row r="4" spans="1:34" s="12" customFormat="1">
      <c r="A4" s="12" t="s">
        <v>92</v>
      </c>
      <c r="B4" s="12" t="s">
        <v>129</v>
      </c>
      <c r="C4" s="12" t="s">
        <v>129</v>
      </c>
      <c r="D4" s="12" t="s">
        <v>129</v>
      </c>
      <c r="E4" s="12" t="s">
        <v>152</v>
      </c>
      <c r="F4" s="12" t="s">
        <v>130</v>
      </c>
      <c r="G4" s="12" t="s">
        <v>130</v>
      </c>
      <c r="H4" s="12" t="s">
        <v>131</v>
      </c>
      <c r="I4" s="12" t="s">
        <v>131</v>
      </c>
      <c r="J4" s="12" t="s">
        <v>132</v>
      </c>
      <c r="K4" s="12" t="s">
        <v>132</v>
      </c>
      <c r="L4" s="12" t="s">
        <v>132</v>
      </c>
      <c r="M4" s="12" t="s">
        <v>133</v>
      </c>
      <c r="N4" s="12" t="s">
        <v>133</v>
      </c>
      <c r="O4" s="12" t="s">
        <v>131</v>
      </c>
      <c r="P4" s="12" t="s">
        <v>131</v>
      </c>
      <c r="Q4" s="12" t="s">
        <v>131</v>
      </c>
      <c r="R4" s="12" t="s">
        <v>134</v>
      </c>
      <c r="S4" s="12" t="s">
        <v>134</v>
      </c>
      <c r="T4" s="12" t="s">
        <v>110</v>
      </c>
      <c r="U4" s="12" t="s">
        <v>110</v>
      </c>
      <c r="V4" s="12" t="s">
        <v>111</v>
      </c>
      <c r="W4" s="12" t="s">
        <v>111</v>
      </c>
      <c r="X4" s="12" t="s">
        <v>112</v>
      </c>
      <c r="Y4" s="12" t="s">
        <v>112</v>
      </c>
      <c r="Z4" s="12" t="s">
        <v>113</v>
      </c>
      <c r="AA4" s="12" t="s">
        <v>113</v>
      </c>
      <c r="AB4" s="12" t="s">
        <v>114</v>
      </c>
      <c r="AC4" s="12" t="s">
        <v>115</v>
      </c>
      <c r="AD4" s="12" t="s">
        <v>116</v>
      </c>
      <c r="AE4" s="12" t="s">
        <v>117</v>
      </c>
      <c r="AF4" s="12" t="s">
        <v>117</v>
      </c>
      <c r="AG4" s="12" t="s">
        <v>135</v>
      </c>
      <c r="AH4" s="12" t="s">
        <v>135</v>
      </c>
    </row>
    <row r="5" spans="1:34" s="12" customFormat="1">
      <c r="A5" s="12" t="s">
        <v>184</v>
      </c>
      <c r="B5" s="12" t="s">
        <v>118</v>
      </c>
      <c r="C5" s="12" t="s">
        <v>119</v>
      </c>
      <c r="D5" s="12" t="s">
        <v>120</v>
      </c>
      <c r="E5" s="12" t="s">
        <v>107</v>
      </c>
      <c r="F5" s="12" t="s">
        <v>121</v>
      </c>
      <c r="G5" s="12" t="s">
        <v>108</v>
      </c>
      <c r="H5" s="12" t="s">
        <v>157</v>
      </c>
      <c r="I5" s="12" t="s">
        <v>99</v>
      </c>
      <c r="J5" s="12" t="s">
        <v>100</v>
      </c>
      <c r="K5" s="12" t="s">
        <v>101</v>
      </c>
      <c r="L5" s="12" t="s">
        <v>122</v>
      </c>
      <c r="M5" s="12" t="s">
        <v>102</v>
      </c>
      <c r="N5" s="12" t="s">
        <v>103</v>
      </c>
      <c r="O5" s="12" t="s">
        <v>123</v>
      </c>
      <c r="P5" s="12" t="s">
        <v>124</v>
      </c>
      <c r="Q5" s="12" t="s">
        <v>125</v>
      </c>
      <c r="R5" s="12" t="s">
        <v>28</v>
      </c>
      <c r="S5" s="12" t="s">
        <v>29</v>
      </c>
      <c r="T5" s="12" t="s">
        <v>31</v>
      </c>
      <c r="U5" s="12" t="s">
        <v>126</v>
      </c>
      <c r="V5" s="12" t="s">
        <v>35</v>
      </c>
      <c r="W5" s="12" t="s">
        <v>36</v>
      </c>
      <c r="X5" s="12" t="s">
        <v>38</v>
      </c>
      <c r="Y5" s="12" t="s">
        <v>39</v>
      </c>
      <c r="Z5" s="12" t="s">
        <v>41</v>
      </c>
      <c r="AA5" s="12" t="s">
        <v>42</v>
      </c>
      <c r="AB5" s="12" t="s">
        <v>45</v>
      </c>
      <c r="AC5" s="12" t="s">
        <v>46</v>
      </c>
      <c r="AD5" s="12" t="s">
        <v>47</v>
      </c>
      <c r="AE5" s="12" t="s">
        <v>50</v>
      </c>
      <c r="AF5" s="12" t="s">
        <v>51</v>
      </c>
      <c r="AG5" s="12" t="s">
        <v>52</v>
      </c>
      <c r="AH5" s="12" t="s">
        <v>53</v>
      </c>
    </row>
    <row r="6" spans="1:34" s="12" customFormat="1">
      <c r="A6" s="12" t="s">
        <v>127</v>
      </c>
      <c r="B6" s="6" t="s">
        <v>218</v>
      </c>
      <c r="C6" s="6" t="s">
        <v>139</v>
      </c>
      <c r="D6" s="6" t="s">
        <v>136</v>
      </c>
      <c r="E6" s="6" t="s">
        <v>136</v>
      </c>
      <c r="F6" s="6" t="s">
        <v>217</v>
      </c>
      <c r="G6" s="6" t="s">
        <v>137</v>
      </c>
      <c r="H6" s="6" t="s">
        <v>216</v>
      </c>
      <c r="I6" s="6" t="s">
        <v>139</v>
      </c>
      <c r="J6" s="6" t="s">
        <v>137</v>
      </c>
      <c r="K6" s="6" t="s">
        <v>138</v>
      </c>
      <c r="L6" s="12" t="s">
        <v>138</v>
      </c>
      <c r="M6" s="12" t="s">
        <v>138</v>
      </c>
      <c r="N6" s="12" t="s">
        <v>138</v>
      </c>
      <c r="O6" s="12" t="s">
        <v>138</v>
      </c>
      <c r="P6" s="12" t="s">
        <v>138</v>
      </c>
      <c r="Q6" s="12" t="s">
        <v>138</v>
      </c>
      <c r="R6" s="12" t="s">
        <v>140</v>
      </c>
      <c r="S6" s="12" t="s">
        <v>141</v>
      </c>
      <c r="T6" s="12" t="s">
        <v>141</v>
      </c>
      <c r="U6" s="12" t="s">
        <v>141</v>
      </c>
      <c r="V6" s="12" t="s">
        <v>142</v>
      </c>
      <c r="W6" s="12" t="s">
        <v>143</v>
      </c>
      <c r="X6" s="12" t="s">
        <v>141</v>
      </c>
      <c r="Y6" s="12" t="s">
        <v>140</v>
      </c>
      <c r="Z6" s="12" t="s">
        <v>144</v>
      </c>
      <c r="AA6" s="12" t="s">
        <v>140</v>
      </c>
      <c r="AB6" s="12" t="s">
        <v>140</v>
      </c>
      <c r="AC6" s="12" t="s">
        <v>140</v>
      </c>
      <c r="AD6" s="12" t="s">
        <v>142</v>
      </c>
      <c r="AE6" s="12" t="s">
        <v>142</v>
      </c>
      <c r="AF6" s="12" t="s">
        <v>142</v>
      </c>
      <c r="AG6" s="12" t="s">
        <v>144</v>
      </c>
      <c r="AH6" s="12" t="s">
        <v>140</v>
      </c>
    </row>
    <row r="7" spans="1:34" s="12" customFormat="1">
      <c r="A7" s="12" t="s">
        <v>222</v>
      </c>
      <c r="B7" s="6">
        <v>127</v>
      </c>
      <c r="C7" s="6">
        <v>127</v>
      </c>
      <c r="D7" s="6">
        <v>127</v>
      </c>
      <c r="E7" s="6">
        <v>127</v>
      </c>
      <c r="F7" s="6">
        <v>134</v>
      </c>
      <c r="G7" s="6">
        <v>134</v>
      </c>
      <c r="H7" s="6">
        <v>130.05000000000001</v>
      </c>
      <c r="I7" s="6">
        <v>130.05000000000001</v>
      </c>
      <c r="J7" s="6">
        <v>130.05000000000001</v>
      </c>
      <c r="K7" s="6">
        <v>130.05000000000001</v>
      </c>
      <c r="L7" s="12">
        <v>130.05000000000001</v>
      </c>
      <c r="M7" s="12">
        <v>130.05000000000001</v>
      </c>
      <c r="N7" s="12">
        <v>130.05000000000001</v>
      </c>
      <c r="O7" s="12">
        <v>130.05000000000001</v>
      </c>
      <c r="P7" s="12">
        <v>130.05000000000001</v>
      </c>
      <c r="Q7" s="12">
        <v>130.05000000000001</v>
      </c>
      <c r="R7" s="12">
        <v>135.6</v>
      </c>
      <c r="S7" s="12">
        <v>135.6</v>
      </c>
      <c r="T7" s="12">
        <v>137.1</v>
      </c>
      <c r="U7" s="12">
        <v>135</v>
      </c>
      <c r="V7" s="12">
        <v>135</v>
      </c>
      <c r="W7" s="12">
        <v>132.9</v>
      </c>
      <c r="X7" s="12">
        <v>139.9</v>
      </c>
      <c r="Y7" s="12">
        <v>139.9</v>
      </c>
      <c r="Z7" s="12">
        <v>139.4</v>
      </c>
      <c r="AA7" s="12">
        <v>139.4</v>
      </c>
      <c r="AB7" s="12">
        <v>133.69999999999999</v>
      </c>
      <c r="AC7" s="12">
        <v>137.19999999999999</v>
      </c>
      <c r="AD7" s="12">
        <v>136.69999999999999</v>
      </c>
      <c r="AE7" s="12">
        <v>135.5</v>
      </c>
      <c r="AF7" s="12">
        <v>135.5</v>
      </c>
      <c r="AG7" s="12">
        <v>136.1</v>
      </c>
      <c r="AH7" s="12">
        <v>136.1</v>
      </c>
    </row>
    <row r="8" spans="1:34" s="12" customFormat="1">
      <c r="A8" s="12" t="s">
        <v>93</v>
      </c>
      <c r="B8" s="12">
        <v>39.9</v>
      </c>
      <c r="C8" s="12">
        <v>76.8</v>
      </c>
      <c r="D8" s="12">
        <v>78.599999999999994</v>
      </c>
      <c r="E8" s="12">
        <v>56.14</v>
      </c>
      <c r="F8" s="12">
        <v>81.59</v>
      </c>
      <c r="G8" s="12">
        <v>59.6</v>
      </c>
      <c r="H8" s="12">
        <v>169</v>
      </c>
      <c r="I8" s="12">
        <v>119</v>
      </c>
      <c r="J8" s="12">
        <v>100</v>
      </c>
      <c r="K8" s="12">
        <v>97</v>
      </c>
      <c r="L8" s="12">
        <v>142</v>
      </c>
      <c r="M8" s="12">
        <v>175</v>
      </c>
      <c r="N8" s="12">
        <v>196</v>
      </c>
      <c r="O8" s="12">
        <v>181</v>
      </c>
      <c r="P8" s="12">
        <v>167</v>
      </c>
      <c r="R8" s="12">
        <v>120</v>
      </c>
      <c r="S8" s="12">
        <v>111.5</v>
      </c>
      <c r="T8" s="12">
        <v>105</v>
      </c>
      <c r="U8" s="12">
        <v>100.5</v>
      </c>
      <c r="V8" s="12">
        <v>114.5</v>
      </c>
      <c r="W8" s="12">
        <v>102</v>
      </c>
      <c r="X8" s="12">
        <v>140</v>
      </c>
      <c r="Y8" s="12">
        <v>92.7</v>
      </c>
      <c r="Z8" s="12">
        <v>84</v>
      </c>
      <c r="AA8" s="12">
        <v>130</v>
      </c>
      <c r="AB8" s="12">
        <v>63.1</v>
      </c>
      <c r="AC8" s="12">
        <v>83.1</v>
      </c>
      <c r="AD8" s="12">
        <v>53.6</v>
      </c>
      <c r="AE8" s="12">
        <v>62.7</v>
      </c>
      <c r="AF8" s="12">
        <v>90.5</v>
      </c>
      <c r="AG8" s="12">
        <v>77.8</v>
      </c>
      <c r="AH8" s="12">
        <v>107.5</v>
      </c>
    </row>
    <row r="9" spans="1:34" s="12" customFormat="1">
      <c r="A9" s="12" t="s">
        <v>94</v>
      </c>
      <c r="B9" s="12">
        <v>708.7</v>
      </c>
      <c r="C9" s="12">
        <v>736.7</v>
      </c>
      <c r="D9" s="12">
        <v>746.8</v>
      </c>
      <c r="E9" s="12">
        <v>986</v>
      </c>
      <c r="F9" s="12">
        <v>942</v>
      </c>
      <c r="G9" s="12">
        <v>1898.1</v>
      </c>
      <c r="H9" s="12">
        <v>22.4</v>
      </c>
      <c r="I9" s="12">
        <v>444</v>
      </c>
      <c r="J9" s="12">
        <v>645</v>
      </c>
      <c r="K9" s="12">
        <v>528</v>
      </c>
      <c r="L9" s="12">
        <v>185</v>
      </c>
      <c r="M9" s="12">
        <v>115</v>
      </c>
      <c r="N9" s="12">
        <v>82.8</v>
      </c>
      <c r="O9" s="12">
        <v>30.7</v>
      </c>
      <c r="P9" s="12">
        <v>49.2</v>
      </c>
      <c r="R9" s="12">
        <v>677</v>
      </c>
      <c r="S9" s="12">
        <v>693</v>
      </c>
      <c r="T9" s="12">
        <v>884</v>
      </c>
      <c r="U9" s="12">
        <v>904</v>
      </c>
      <c r="V9" s="12">
        <v>658</v>
      </c>
      <c r="W9" s="12">
        <v>573</v>
      </c>
      <c r="X9" s="12">
        <v>274</v>
      </c>
      <c r="Y9" s="12">
        <v>393</v>
      </c>
      <c r="Z9" s="12">
        <v>2070</v>
      </c>
      <c r="AA9" s="12">
        <v>682</v>
      </c>
      <c r="AB9" s="12">
        <v>1700</v>
      </c>
      <c r="AC9" s="12">
        <v>700</v>
      </c>
      <c r="AD9" s="12">
        <v>260</v>
      </c>
      <c r="AE9" s="12">
        <v>1560</v>
      </c>
      <c r="AF9" s="12">
        <v>1015</v>
      </c>
      <c r="AG9" s="12">
        <v>1655</v>
      </c>
      <c r="AH9" s="12">
        <v>570</v>
      </c>
    </row>
    <row r="10" spans="1:34" s="12" customFormat="1" ht="18.75">
      <c r="A10" s="12" t="s">
        <v>176</v>
      </c>
      <c r="B10" s="12">
        <v>0.16290024099346478</v>
      </c>
      <c r="C10" s="12">
        <v>0.30165222705775163</v>
      </c>
      <c r="D10" s="12">
        <v>0.30453732119402815</v>
      </c>
      <c r="E10" s="12">
        <v>0.16474144391108145</v>
      </c>
      <c r="F10" s="12">
        <v>0.25062038041030077</v>
      </c>
      <c r="G10" s="12">
        <v>9.0848457577564434E-2</v>
      </c>
      <c r="H10" s="12">
        <v>21.913486366252119</v>
      </c>
      <c r="I10" s="12">
        <v>0.77560994305889386</v>
      </c>
      <c r="J10" s="12">
        <v>0.44863329954112641</v>
      </c>
      <c r="K10" s="12">
        <v>0.53155861481894651</v>
      </c>
      <c r="L10" s="12">
        <v>2.2216008201854947</v>
      </c>
      <c r="M10" s="12">
        <v>4.406069462739663</v>
      </c>
      <c r="N10" s="12">
        <v>6.8570896421739898</v>
      </c>
      <c r="O10" s="12">
        <v>17.112567537697231</v>
      </c>
      <c r="P10" s="12">
        <v>9.837836600845888</v>
      </c>
      <c r="R10" s="12">
        <v>0.51291185359840086</v>
      </c>
      <c r="S10" s="12">
        <v>0.46556988731131366</v>
      </c>
      <c r="T10" s="12">
        <v>0.34369324209082253</v>
      </c>
      <c r="U10" s="12">
        <v>0.32168294825792376</v>
      </c>
      <c r="V10" s="12">
        <v>0.50351441665848817</v>
      </c>
      <c r="W10" s="12">
        <v>0.51509780701956276</v>
      </c>
      <c r="X10" s="12">
        <v>1.4787619394485425</v>
      </c>
      <c r="Y10" s="12">
        <v>0.68254617677351459</v>
      </c>
      <c r="Z10" s="12">
        <v>0.11741051179273748</v>
      </c>
      <c r="AA10" s="12">
        <v>0.55163100344862626</v>
      </c>
      <c r="AB10" s="12">
        <v>0.10739097274760219</v>
      </c>
      <c r="AC10" s="12">
        <v>0.3434460375995616</v>
      </c>
      <c r="AD10" s="12">
        <v>0.59673374054533646</v>
      </c>
      <c r="AE10" s="12">
        <v>0.1162779167927336</v>
      </c>
      <c r="AF10" s="12">
        <v>0.25796579782716622</v>
      </c>
      <c r="AG10" s="12">
        <v>0.13600262299859356</v>
      </c>
      <c r="AH10" s="12">
        <v>0.54581544638891244</v>
      </c>
    </row>
    <row r="11" spans="1:34" s="13" customFormat="1" ht="18.75">
      <c r="A11" s="13" t="s">
        <v>177</v>
      </c>
      <c r="B11" s="13">
        <v>0.70828502355619216</v>
      </c>
      <c r="C11" s="13">
        <v>0.7088669596748266</v>
      </c>
      <c r="D11" s="13">
        <v>0.70854448290855676</v>
      </c>
      <c r="E11" s="13">
        <v>0.70819348000000004</v>
      </c>
      <c r="F11" s="13">
        <v>0.70873439999999999</v>
      </c>
      <c r="G11" s="13">
        <v>0.70779364</v>
      </c>
      <c r="H11" s="13">
        <v>0.74746993549446117</v>
      </c>
      <c r="I11" s="13">
        <v>0.70988842775604588</v>
      </c>
      <c r="J11" s="13">
        <v>0.70922558495764176</v>
      </c>
      <c r="K11" s="13">
        <v>0.7083341115417302</v>
      </c>
      <c r="L11" s="13">
        <v>0.71153733008875752</v>
      </c>
      <c r="M11" s="13">
        <v>0.71534591379294354</v>
      </c>
      <c r="N11" s="13">
        <v>0.7201277475571094</v>
      </c>
      <c r="O11" s="13">
        <v>0.74043531417969155</v>
      </c>
      <c r="P11" s="13">
        <v>0.72564704105756617</v>
      </c>
      <c r="R11" s="13">
        <v>0.70920058964277799</v>
      </c>
      <c r="S11" s="13">
        <v>0.70903795818583604</v>
      </c>
      <c r="T11" s="13">
        <v>0.70881924371669103</v>
      </c>
      <c r="U11" s="13">
        <v>0.70873568689029998</v>
      </c>
      <c r="V11" s="13">
        <v>0.70878059040849395</v>
      </c>
      <c r="W11" s="13">
        <v>0.709059171906541</v>
      </c>
      <c r="X11" s="13">
        <v>0.71086346774257103</v>
      </c>
      <c r="Y11" s="13">
        <v>0.70907573123791601</v>
      </c>
      <c r="Z11" s="13">
        <v>0.70797376980122595</v>
      </c>
      <c r="AA11" s="13">
        <v>0.71013121317414496</v>
      </c>
      <c r="AB11" s="13">
        <v>0.70772186666689973</v>
      </c>
      <c r="AC11" s="13">
        <v>0.70697312760814002</v>
      </c>
      <c r="AD11" s="13">
        <v>0.71247313168553905</v>
      </c>
      <c r="AE11" s="13">
        <v>0.706944262235356</v>
      </c>
      <c r="AF11" s="13">
        <v>0.70753954601866598</v>
      </c>
      <c r="AG11" s="13">
        <v>0.70721223065192496</v>
      </c>
      <c r="AH11" s="13">
        <v>0.71066150603063105</v>
      </c>
    </row>
    <row r="12" spans="1:34" s="13" customFormat="1">
      <c r="A12" s="13" t="s">
        <v>186</v>
      </c>
      <c r="B12" s="13">
        <v>6.0439732000000003E-6</v>
      </c>
      <c r="C12" s="13">
        <v>5.7100078999999998E-6</v>
      </c>
      <c r="D12" s="13">
        <v>5.7837224000000001E-6</v>
      </c>
      <c r="E12" s="13">
        <v>1.0635907999999999E-5</v>
      </c>
      <c r="F12" s="13">
        <v>7.5221058000000002E-6</v>
      </c>
      <c r="G12" s="13">
        <v>4.4189355999999997E-6</v>
      </c>
      <c r="H12" s="13">
        <v>1.9683696000000002E-5</v>
      </c>
      <c r="I12" s="13">
        <v>3.8944911000000001E-6</v>
      </c>
      <c r="J12" s="13">
        <v>5.1396171999999996E-6</v>
      </c>
      <c r="K12" s="13">
        <v>5.2163629000000002E-6</v>
      </c>
      <c r="L12" s="13">
        <v>5.9083431999999998E-6</v>
      </c>
      <c r="M12" s="13">
        <v>6.1245953000000001E-6</v>
      </c>
      <c r="N12" s="13">
        <v>8.6080719999999999E-6</v>
      </c>
      <c r="O12" s="13">
        <v>3.0173046E-5</v>
      </c>
      <c r="P12" s="13">
        <v>1.4512473E-5</v>
      </c>
      <c r="R12" s="13">
        <v>1.3179232E-5</v>
      </c>
      <c r="S12" s="13">
        <v>1.19317964E-5</v>
      </c>
      <c r="T12" s="13">
        <v>1.3492963799999999E-5</v>
      </c>
      <c r="U12" s="13">
        <v>1.35070976E-5</v>
      </c>
      <c r="V12" s="13">
        <v>1.42973714E-5</v>
      </c>
      <c r="W12" s="13">
        <v>2.3579934000000001E-5</v>
      </c>
      <c r="X12" s="13">
        <v>5.4882465999999999E-6</v>
      </c>
      <c r="Y12" s="13">
        <v>1.40113402E-5</v>
      </c>
      <c r="Z12" s="13">
        <v>1.29357168E-5</v>
      </c>
      <c r="AA12" s="13">
        <v>3.0391966E-5</v>
      </c>
      <c r="AB12" s="13">
        <v>4.7829817999999998E-6</v>
      </c>
      <c r="AC12" s="13">
        <v>2.3919292000000001E-5</v>
      </c>
      <c r="AD12" s="13">
        <v>6.0964402999999998E-6</v>
      </c>
      <c r="AE12" s="13">
        <v>1.06928316E-5</v>
      </c>
      <c r="AF12" s="13">
        <v>1.9024602999999999E-5</v>
      </c>
      <c r="AG12" s="13">
        <v>1.5566732199999999E-5</v>
      </c>
      <c r="AH12" s="13">
        <v>6.2330529000000003E-6</v>
      </c>
    </row>
    <row r="13" spans="1:34" s="13" customFormat="1" ht="18.75">
      <c r="A13" s="13" t="s">
        <v>219</v>
      </c>
      <c r="B13" s="3">
        <v>0.70799658004192501</v>
      </c>
      <c r="C13" s="3">
        <v>0.7083328313768672</v>
      </c>
      <c r="D13" s="3">
        <v>0.70800524604423432</v>
      </c>
      <c r="E13" s="3">
        <v>0.70790177631228701</v>
      </c>
      <c r="F13" s="3">
        <v>0.70826615009916261</v>
      </c>
      <c r="G13" s="3">
        <v>0.70762390208330594</v>
      </c>
      <c r="H13" s="3">
        <v>0.70773555982957903</v>
      </c>
      <c r="I13" s="3">
        <v>0.70848206199882058</v>
      </c>
      <c r="J13" s="3">
        <v>0.70841210581690606</v>
      </c>
      <c r="K13" s="3">
        <v>0.70737026903232247</v>
      </c>
      <c r="L13" s="3">
        <v>0.70750903810037691</v>
      </c>
      <c r="M13" s="3">
        <v>0.70735665930773828</v>
      </c>
      <c r="N13" s="3">
        <v>0.70769420908422087</v>
      </c>
      <c r="O13" s="3">
        <v>0.70940614904507848</v>
      </c>
      <c r="P13" s="3">
        <v>0.7078086976422644</v>
      </c>
      <c r="Q13" s="3"/>
      <c r="R13" s="3">
        <v>0.70823083073488102</v>
      </c>
      <c r="S13" s="3">
        <v>0.70815770840743597</v>
      </c>
      <c r="T13" s="3">
        <v>0.70816223014832069</v>
      </c>
      <c r="U13" s="3">
        <v>0.70813017685445179</v>
      </c>
      <c r="V13" s="3">
        <v>0.70783281548249288</v>
      </c>
      <c r="W13" s="3">
        <v>0.70810468963922812</v>
      </c>
      <c r="X13" s="3">
        <v>0.70797883624155877</v>
      </c>
      <c r="Y13" s="3">
        <v>0.70774428352487129</v>
      </c>
      <c r="Z13" s="3">
        <v>0.70774555563196739</v>
      </c>
      <c r="AA13" s="3">
        <v>0.70905899221822666</v>
      </c>
      <c r="AB13" s="3">
        <v>0.70752167094773499</v>
      </c>
      <c r="AC13" s="3">
        <v>0.70631610726753036</v>
      </c>
      <c r="AD13" s="3">
        <v>0.7113357302041603</v>
      </c>
      <c r="AE13" s="3">
        <v>0.70672457866044203</v>
      </c>
      <c r="AF13" s="3">
        <v>0.70705217188748648</v>
      </c>
      <c r="AG13" s="3">
        <v>0.70695414237706145</v>
      </c>
      <c r="AH13" s="3">
        <v>0.70962572772101817</v>
      </c>
    </row>
    <row r="14" spans="1:34" s="12" customFormat="1">
      <c r="A14" s="12" t="s">
        <v>95</v>
      </c>
      <c r="B14" s="12">
        <v>7.13</v>
      </c>
      <c r="C14" s="12">
        <v>4.3600000000000003</v>
      </c>
      <c r="D14" s="12">
        <v>8.57</v>
      </c>
      <c r="E14" s="12">
        <v>7.6970000000000001</v>
      </c>
      <c r="F14" s="12">
        <v>7.4829999999999997</v>
      </c>
      <c r="G14" s="12">
        <v>5.69</v>
      </c>
      <c r="H14" s="12">
        <v>1.01</v>
      </c>
      <c r="I14" s="12">
        <v>4.5</v>
      </c>
      <c r="J14" s="12">
        <v>4.75</v>
      </c>
      <c r="K14" s="12">
        <v>4.09</v>
      </c>
      <c r="L14" s="12">
        <v>2.1800000000000002</v>
      </c>
      <c r="M14" s="12">
        <v>2.02</v>
      </c>
      <c r="N14" s="12">
        <v>1.49</v>
      </c>
      <c r="O14" s="12">
        <v>4.66</v>
      </c>
      <c r="P14" s="12">
        <v>4.72</v>
      </c>
      <c r="Q14" s="12">
        <v>5.32</v>
      </c>
      <c r="R14" s="12">
        <v>4.41</v>
      </c>
      <c r="S14" s="12">
        <v>4.67</v>
      </c>
      <c r="T14" s="12">
        <v>5.4</v>
      </c>
      <c r="U14" s="12">
        <v>5.31</v>
      </c>
      <c r="V14" s="12">
        <v>4.18</v>
      </c>
      <c r="W14" s="12">
        <v>2.59</v>
      </c>
      <c r="X14" s="12">
        <v>2.0099999999999998</v>
      </c>
      <c r="Y14" s="12">
        <v>2.7</v>
      </c>
      <c r="Z14" s="12">
        <v>11.35</v>
      </c>
      <c r="AA14" s="12">
        <v>3.34</v>
      </c>
      <c r="AB14" s="12">
        <v>5.47</v>
      </c>
      <c r="AC14" s="12">
        <v>1.77</v>
      </c>
      <c r="AD14" s="12">
        <v>1.4</v>
      </c>
      <c r="AE14" s="12">
        <v>5.24</v>
      </c>
      <c r="AF14" s="12">
        <v>6.07</v>
      </c>
      <c r="AG14" s="12">
        <v>7.44</v>
      </c>
      <c r="AH14" s="12">
        <v>2.8</v>
      </c>
    </row>
    <row r="15" spans="1:34" s="12" customFormat="1">
      <c r="A15" s="12" t="s">
        <v>96</v>
      </c>
      <c r="B15" s="12">
        <v>44.44</v>
      </c>
      <c r="C15" s="12">
        <v>26.14</v>
      </c>
      <c r="D15" s="12">
        <v>53.22</v>
      </c>
      <c r="E15" s="12">
        <v>43.22</v>
      </c>
      <c r="F15" s="12">
        <v>46.9</v>
      </c>
      <c r="G15" s="12">
        <v>36.46</v>
      </c>
      <c r="H15" s="12">
        <v>5.92</v>
      </c>
      <c r="I15" s="12">
        <v>24.47</v>
      </c>
      <c r="J15" s="12">
        <v>25.83</v>
      </c>
      <c r="K15" s="12">
        <v>24.33</v>
      </c>
      <c r="L15" s="12">
        <v>12.85</v>
      </c>
      <c r="M15" s="12">
        <v>13.03</v>
      </c>
      <c r="N15" s="12">
        <v>9.6999999999999993</v>
      </c>
      <c r="O15" s="12">
        <v>18.39</v>
      </c>
      <c r="P15" s="12">
        <v>20.420000000000002</v>
      </c>
      <c r="Q15" s="12">
        <v>21.82</v>
      </c>
      <c r="R15" s="12">
        <v>28.7</v>
      </c>
      <c r="S15" s="12">
        <v>30.6</v>
      </c>
      <c r="T15" s="12">
        <v>36.200000000000003</v>
      </c>
      <c r="U15" s="12">
        <v>35.4</v>
      </c>
      <c r="V15" s="12">
        <v>34</v>
      </c>
      <c r="W15" s="12">
        <v>19.600000000000001</v>
      </c>
      <c r="X15" s="12">
        <v>11.4</v>
      </c>
      <c r="Y15" s="12">
        <v>17.2</v>
      </c>
      <c r="Z15" s="12">
        <v>87.6</v>
      </c>
      <c r="AA15" s="12">
        <v>40.299999999999997</v>
      </c>
      <c r="AB15" s="12">
        <v>33.6</v>
      </c>
      <c r="AC15" s="12">
        <v>10.4</v>
      </c>
      <c r="AD15" s="12">
        <v>8.4</v>
      </c>
      <c r="AE15" s="12">
        <v>34.6</v>
      </c>
      <c r="AF15" s="12">
        <v>40.700000000000003</v>
      </c>
      <c r="AG15" s="12">
        <v>51.1</v>
      </c>
      <c r="AH15" s="12">
        <v>19.899999999999999</v>
      </c>
    </row>
    <row r="16" spans="1:34" s="14" customFormat="1" ht="18.75">
      <c r="A16" s="14" t="s">
        <v>178</v>
      </c>
      <c r="B16" s="14">
        <v>9.6972357298670778E-2</v>
      </c>
      <c r="C16" s="14">
        <v>0.1008140629611798</v>
      </c>
      <c r="D16" s="14">
        <v>9.7327013126785031E-2</v>
      </c>
      <c r="E16" s="14">
        <v>0.10763923961236943</v>
      </c>
      <c r="F16" s="14">
        <v>9.6436673685289173E-2</v>
      </c>
      <c r="G16" s="14">
        <v>9.432697917701903E-2</v>
      </c>
      <c r="H16" s="14">
        <v>0.10311972857149382</v>
      </c>
      <c r="I16" s="14">
        <v>0.11115328775060147</v>
      </c>
      <c r="J16" s="14">
        <v>0.11115223432350482</v>
      </c>
      <c r="K16" s="14">
        <v>0.10160445765717731</v>
      </c>
      <c r="L16" s="14">
        <v>0.10254056906305931</v>
      </c>
      <c r="M16" s="14">
        <v>9.3702595668283803E-2</v>
      </c>
      <c r="N16" s="14">
        <v>9.284441133760829E-2</v>
      </c>
      <c r="O16" s="14">
        <v>0.15317223298402982</v>
      </c>
      <c r="P16" s="14">
        <v>0.13972126642321669</v>
      </c>
      <c r="Q16" s="14">
        <v>0.14737762010959532</v>
      </c>
      <c r="R16" s="14">
        <v>9.2875977826801473E-2</v>
      </c>
      <c r="S16" s="14">
        <v>9.2244860883406027E-2</v>
      </c>
      <c r="T16" s="14">
        <v>9.0162617075429774E-2</v>
      </c>
      <c r="U16" s="14">
        <v>9.0663523551702846E-2</v>
      </c>
      <c r="V16" s="14">
        <v>7.4308646261702194E-2</v>
      </c>
      <c r="W16" s="14">
        <v>7.9869925835567249E-2</v>
      </c>
      <c r="X16" s="14">
        <v>0.10657443245017643</v>
      </c>
      <c r="Y16" s="14">
        <v>9.4885138649401873E-2</v>
      </c>
      <c r="Z16" s="14">
        <v>7.8313275219544551E-2</v>
      </c>
      <c r="AA16" s="14">
        <v>5.0094722592023792E-2</v>
      </c>
      <c r="AB16" s="14">
        <v>9.8401164684103384E-2</v>
      </c>
      <c r="AC16" s="14">
        <v>0.10287266132224694</v>
      </c>
      <c r="AD16" s="14">
        <v>0.10073585628911645</v>
      </c>
      <c r="AE16" s="14">
        <v>9.1534300779398101E-2</v>
      </c>
      <c r="AF16" s="14">
        <v>9.0137694578074246E-2</v>
      </c>
      <c r="AG16" s="14">
        <v>8.7996765575280869E-2</v>
      </c>
      <c r="AH16" s="14">
        <v>8.5042570675769119E-2</v>
      </c>
    </row>
    <row r="17" spans="1:34" s="13" customFormat="1" ht="18.75">
      <c r="A17" s="13" t="s">
        <v>179</v>
      </c>
      <c r="B17" s="13">
        <v>0.51150847769622798</v>
      </c>
      <c r="C17" s="13">
        <v>0.51158404151316383</v>
      </c>
      <c r="D17" s="13">
        <v>0.51145936521542212</v>
      </c>
      <c r="E17" s="13">
        <v>0.51152238000000005</v>
      </c>
      <c r="F17" s="13">
        <v>0.51157532999999999</v>
      </c>
      <c r="G17" s="13">
        <v>0.51158513999999999</v>
      </c>
      <c r="H17" s="13">
        <v>0.5116024224416349</v>
      </c>
      <c r="I17" s="13">
        <v>0.51161877326756</v>
      </c>
      <c r="J17" s="13">
        <v>0.51166979584485028</v>
      </c>
      <c r="K17" s="13">
        <v>0.51149958724714717</v>
      </c>
      <c r="L17" s="13">
        <v>0.51160499257145919</v>
      </c>
      <c r="M17" s="13">
        <v>0.51162755371108426</v>
      </c>
      <c r="N17" s="13">
        <v>0.51159401201680132</v>
      </c>
      <c r="O17" s="13">
        <v>0.51193211909551717</v>
      </c>
      <c r="P17" s="13">
        <v>0.51193598929101147</v>
      </c>
      <c r="Q17" s="13">
        <v>0.51192037000000001</v>
      </c>
      <c r="R17" s="13">
        <v>0.51164746136633599</v>
      </c>
      <c r="S17" s="13">
        <v>0.51164765372627896</v>
      </c>
      <c r="T17" s="13">
        <v>0.51159486133002097</v>
      </c>
      <c r="U17" s="13">
        <v>0.51159500390572998</v>
      </c>
      <c r="V17" s="13">
        <v>0.51160135429797604</v>
      </c>
      <c r="W17" s="13">
        <v>0.51157795441428799</v>
      </c>
      <c r="X17" s="13">
        <v>0.51179507217290132</v>
      </c>
      <c r="Y17" s="13">
        <v>0.51180539251111701</v>
      </c>
      <c r="Z17" s="13">
        <v>0.51161744002794396</v>
      </c>
      <c r="AA17" s="13">
        <v>0.51168504569371498</v>
      </c>
      <c r="AB17" s="13">
        <v>0.51170100742143276</v>
      </c>
      <c r="AC17" s="13">
        <v>0.51177774538755505</v>
      </c>
      <c r="AD17" s="13">
        <v>0.51153639910661519</v>
      </c>
      <c r="AE17" s="13">
        <v>0.51147143797187999</v>
      </c>
      <c r="AF17" s="13">
        <v>0.51131016909348703</v>
      </c>
      <c r="AG17" s="13">
        <v>0.51133467553779199</v>
      </c>
      <c r="AH17" s="13">
        <v>0.5114982371789516</v>
      </c>
    </row>
    <row r="18" spans="1:34" s="13" customFormat="1">
      <c r="A18" s="13" t="s">
        <v>186</v>
      </c>
      <c r="B18" s="13">
        <v>3.4660890000000001E-6</v>
      </c>
      <c r="C18" s="13">
        <v>6.308745E-6</v>
      </c>
      <c r="D18" s="13">
        <v>3.3091618999999999E-6</v>
      </c>
      <c r="E18" s="13">
        <v>1.0104806E-5</v>
      </c>
      <c r="F18" s="13">
        <v>1.7839960999999999E-5</v>
      </c>
      <c r="G18" s="13">
        <v>2.0689599999999999E-5</v>
      </c>
      <c r="H18" s="13">
        <v>1.2153887999999999E-5</v>
      </c>
      <c r="I18" s="13">
        <v>6.0202012999999996E-6</v>
      </c>
      <c r="J18" s="13">
        <v>2.7926782000000001E-6</v>
      </c>
      <c r="K18" s="13">
        <v>5.5870580000000004E-6</v>
      </c>
      <c r="L18" s="13">
        <v>5.4313417000000001E-6</v>
      </c>
      <c r="M18" s="13">
        <v>5.3655901E-6</v>
      </c>
      <c r="N18" s="13">
        <v>5.8053995999999998E-6</v>
      </c>
      <c r="O18" s="13">
        <v>5.8127355999999998E-6</v>
      </c>
      <c r="P18" s="13">
        <v>5.4845416999999998E-6</v>
      </c>
      <c r="Q18" s="13">
        <v>1.8636194999999999E-5</v>
      </c>
      <c r="R18" s="13">
        <v>8.3068530148356802E-6</v>
      </c>
      <c r="S18" s="13">
        <v>8.0290831149193597E-6</v>
      </c>
      <c r="T18" s="13">
        <v>8.2713981438879292E-6</v>
      </c>
      <c r="U18" s="13">
        <v>6.6633722595322796E-6</v>
      </c>
      <c r="V18" s="13">
        <v>6.9231757872116799E-6</v>
      </c>
      <c r="W18" s="13">
        <v>1.5306477151231299E-5</v>
      </c>
      <c r="X18" s="13">
        <v>7.7008043E-6</v>
      </c>
      <c r="Y18" s="13">
        <v>1.27966920177835E-5</v>
      </c>
      <c r="Z18" s="13">
        <v>4.7480677368049398E-6</v>
      </c>
      <c r="AA18" s="13">
        <v>7.2557131367188303E-6</v>
      </c>
      <c r="AB18" s="13">
        <v>8.0645427999999999E-6</v>
      </c>
      <c r="AC18" s="13">
        <v>1.46814861205369E-5</v>
      </c>
      <c r="AD18" s="13">
        <v>5.9220339999999999E-6</v>
      </c>
      <c r="AE18" s="13">
        <v>7.3915851113686401E-6</v>
      </c>
      <c r="AF18" s="13">
        <v>8.6090903352693604E-6</v>
      </c>
      <c r="AG18" s="13">
        <v>5.8663726297029298E-6</v>
      </c>
      <c r="AH18" s="13">
        <v>4.0898708000000004E-6</v>
      </c>
    </row>
    <row r="19" spans="1:34" s="12" customFormat="1" ht="18.75">
      <c r="A19" s="13" t="s">
        <v>220</v>
      </c>
      <c r="B19" s="12">
        <v>-20.279110183049063</v>
      </c>
      <c r="C19" s="12">
        <v>-18.86688992364882</v>
      </c>
      <c r="D19" s="12">
        <v>-21.243214405132214</v>
      </c>
      <c r="E19" s="12">
        <v>-20.180783404293301</v>
      </c>
      <c r="F19" s="12">
        <v>-18.877218054399457</v>
      </c>
      <c r="G19" s="12">
        <v>-18.649693873928896</v>
      </c>
      <c r="H19" s="12">
        <v>-18.509557912828043</v>
      </c>
      <c r="I19" s="12">
        <v>-18.323882923654278</v>
      </c>
      <c r="J19" s="12">
        <v>-17.328231507682812</v>
      </c>
      <c r="K19" s="12">
        <v>-20.491082875505604</v>
      </c>
      <c r="L19" s="12">
        <v>-18.449789133144769</v>
      </c>
      <c r="M19" s="12">
        <v>-17.862795360850114</v>
      </c>
      <c r="N19" s="12">
        <v>-18.503065202576387</v>
      </c>
      <c r="O19" s="12">
        <v>-12.907057597074667</v>
      </c>
      <c r="P19" s="12">
        <v>-12.608197668635412</v>
      </c>
      <c r="Q19" s="12">
        <v>-13.040111521238629</v>
      </c>
      <c r="R19" s="12">
        <v>-17.38773727446241</v>
      </c>
      <c r="S19" s="12">
        <v>-17.373057034851811</v>
      </c>
      <c r="T19" s="12">
        <v>-18.346981098803504</v>
      </c>
      <c r="U19" s="12">
        <v>-18.381126240966104</v>
      </c>
      <c r="V19" s="12">
        <v>-17.975306928087463</v>
      </c>
      <c r="W19" s="12">
        <v>-18.558837663072978</v>
      </c>
      <c r="X19" s="12">
        <v>-14.69548161287193</v>
      </c>
      <c r="Y19" s="12">
        <v>-14.285289772101306</v>
      </c>
      <c r="Z19" s="12">
        <v>-17.664488517237231</v>
      </c>
      <c r="AA19" s="12">
        <v>-15.842977161215632</v>
      </c>
      <c r="AB19" s="12">
        <v>-16.462112732436029</v>
      </c>
      <c r="AC19" s="12">
        <v>-14.999492426950312</v>
      </c>
      <c r="AD19" s="12">
        <v>-19.67773860938604</v>
      </c>
      <c r="AE19" s="12">
        <v>-20.800734948935862</v>
      </c>
      <c r="AF19" s="12">
        <v>-23.923551861183554</v>
      </c>
      <c r="AG19" s="12">
        <v>-23.400055600950598</v>
      </c>
      <c r="AH19" s="12">
        <v>-20.156996747611178</v>
      </c>
    </row>
    <row r="20" spans="1:34" s="12" customFormat="1">
      <c r="A20" s="13" t="s">
        <v>186</v>
      </c>
      <c r="B20" s="12">
        <v>6.7634872332622026E-2</v>
      </c>
      <c r="C20" s="12">
        <v>0.12310450269859416</v>
      </c>
      <c r="D20" s="12">
        <v>6.4572705038582937E-2</v>
      </c>
      <c r="E20" s="12">
        <v>0.1971782212620371</v>
      </c>
      <c r="F20" s="12">
        <v>0.3481167057897116</v>
      </c>
      <c r="G20" s="12">
        <v>0.40372259760583656</v>
      </c>
      <c r="H20" s="12">
        <v>0.2371625954281574</v>
      </c>
      <c r="I20" s="12">
        <v>0.11747405976655104</v>
      </c>
      <c r="J20" s="12">
        <v>5.4494398015485661E-2</v>
      </c>
      <c r="K20" s="12">
        <v>0.10902199988083242</v>
      </c>
      <c r="L20" s="12">
        <v>0.10598345930365501</v>
      </c>
      <c r="M20" s="12">
        <v>0.10470042788938212</v>
      </c>
      <c r="N20" s="12">
        <v>0.11328256740835417</v>
      </c>
      <c r="O20" s="12">
        <v>0.11342571705726168</v>
      </c>
      <c r="P20" s="12">
        <v>0.10702156744458718</v>
      </c>
      <c r="Q20" s="12">
        <v>0.3636538673966101</v>
      </c>
      <c r="R20" s="12">
        <v>0.16209420564338295</v>
      </c>
      <c r="S20" s="12">
        <v>0.15667399522216019</v>
      </c>
      <c r="T20" s="12">
        <v>0.16140236372295888</v>
      </c>
      <c r="U20" s="12">
        <v>0.13002445467447629</v>
      </c>
      <c r="V20" s="12">
        <v>0.13509408168813955</v>
      </c>
      <c r="W20" s="12">
        <v>0.29868004773845241</v>
      </c>
      <c r="X20" s="12">
        <v>0.15026818863826252</v>
      </c>
      <c r="Y20" s="12">
        <v>0.24970583008764932</v>
      </c>
      <c r="Z20" s="12">
        <v>9.2650522016440917E-2</v>
      </c>
      <c r="AA20" s="12">
        <v>0.14158298638151143</v>
      </c>
      <c r="AB20" s="12">
        <v>0.15736593108225616</v>
      </c>
      <c r="AC20" s="12">
        <v>0.28648440343444015</v>
      </c>
      <c r="AD20" s="12">
        <v>0.11555849071949592</v>
      </c>
      <c r="AE20" s="12">
        <v>0.14423429846813735</v>
      </c>
      <c r="AF20" s="12">
        <v>0.1679918564485659</v>
      </c>
      <c r="AG20" s="12">
        <v>0.1144723530946683</v>
      </c>
      <c r="AH20" s="12">
        <v>7.9806920542120741E-2</v>
      </c>
    </row>
    <row r="21" spans="1:34" s="12" customFormat="1" ht="18.75">
      <c r="A21" s="12" t="s">
        <v>180</v>
      </c>
      <c r="B21" s="12">
        <v>-0.50524307500678178</v>
      </c>
      <c r="C21" s="12">
        <v>-0.48564253591234796</v>
      </c>
      <c r="D21" s="12">
        <v>-0.50343360649599478</v>
      </c>
      <c r="E21" s="12">
        <v>-0.4508202060593397</v>
      </c>
      <c r="F21" s="12">
        <v>-0.50797615466689194</v>
      </c>
      <c r="G21" s="12">
        <v>-0.5187399021580662</v>
      </c>
      <c r="H21" s="12">
        <v>-0.4738789358597254</v>
      </c>
      <c r="I21" s="12">
        <v>-0.43289138902754354</v>
      </c>
      <c r="J21" s="12">
        <v>-0.43289676365558771</v>
      </c>
      <c r="K21" s="12">
        <v>-0.48160990991236075</v>
      </c>
      <c r="L21" s="12">
        <v>-0.47683383131092194</v>
      </c>
      <c r="M21" s="12">
        <v>-0.52192553230467453</v>
      </c>
      <c r="N21" s="12">
        <v>-0.52630402378771279</v>
      </c>
      <c r="O21" s="12">
        <v>-0.21850901538760303</v>
      </c>
      <c r="P21" s="12">
        <v>-0.2871363957999149</v>
      </c>
      <c r="Q21" s="12">
        <v>-0.24807336678777903</v>
      </c>
      <c r="R21" s="12">
        <v>-0.5261429702714211</v>
      </c>
      <c r="S21" s="12">
        <v>-0.52936295467649996</v>
      </c>
      <c r="T21" s="12">
        <v>-0.5399866475743379</v>
      </c>
      <c r="U21" s="12">
        <v>-0.5374310022872304</v>
      </c>
      <c r="V21" s="12">
        <v>-0.62087425376682548</v>
      </c>
      <c r="W21" s="12">
        <v>-0.59250037838996306</v>
      </c>
      <c r="X21" s="12">
        <v>-0.45625289566236515</v>
      </c>
      <c r="Y21" s="12">
        <v>-0.51589214974794961</v>
      </c>
      <c r="Z21" s="12">
        <v>-0.60044247336967072</v>
      </c>
      <c r="AA21" s="12">
        <v>-0.74441468065293992</v>
      </c>
      <c r="AB21" s="12">
        <v>-0.49795324140763586</v>
      </c>
      <c r="AC21" s="12">
        <v>-0.4751394830497605</v>
      </c>
      <c r="AD21" s="12">
        <v>-0.48604154954532419</v>
      </c>
      <c r="AE21" s="12">
        <v>-0.53298826132960153</v>
      </c>
      <c r="AF21" s="12">
        <v>-0.54011380317309055</v>
      </c>
      <c r="AG21" s="12">
        <v>-0.55103691033019975</v>
      </c>
      <c r="AH21" s="12">
        <v>-0.56610933328689228</v>
      </c>
    </row>
    <row r="22" spans="1:34" s="12" customFormat="1">
      <c r="A22" s="12" t="s">
        <v>97</v>
      </c>
      <c r="B22" s="12">
        <v>0.31</v>
      </c>
      <c r="C22" s="12">
        <v>0.18</v>
      </c>
      <c r="D22" s="12">
        <v>0.28000000000000003</v>
      </c>
      <c r="E22" s="12">
        <v>0.29799999999999999</v>
      </c>
      <c r="F22" s="12">
        <v>0.34300000000000003</v>
      </c>
      <c r="G22" s="12">
        <v>0.17399999999999999</v>
      </c>
      <c r="H22" s="12">
        <v>0.15</v>
      </c>
      <c r="I22" s="12">
        <v>0.27</v>
      </c>
      <c r="J22" s="12">
        <v>0.22</v>
      </c>
      <c r="K22" s="12">
        <v>0.19</v>
      </c>
      <c r="L22" s="12">
        <v>0.15</v>
      </c>
      <c r="M22" s="12">
        <v>0.17</v>
      </c>
      <c r="N22" s="12">
        <v>0.17</v>
      </c>
      <c r="O22" s="12">
        <v>0.31</v>
      </c>
      <c r="P22" s="12">
        <v>0.28000000000000003</v>
      </c>
      <c r="Q22" s="12">
        <v>0.41</v>
      </c>
      <c r="R22" s="12">
        <v>0.06</v>
      </c>
      <c r="T22" s="12">
        <v>0.09</v>
      </c>
      <c r="W22" s="12">
        <v>0.04</v>
      </c>
      <c r="X22" s="12">
        <v>0.08</v>
      </c>
      <c r="Y22" s="12">
        <v>7.0000000000000007E-2</v>
      </c>
      <c r="AA22" s="12">
        <v>0.04</v>
      </c>
      <c r="AB22" s="12">
        <v>0.16</v>
      </c>
      <c r="AC22" s="12">
        <v>0.04</v>
      </c>
      <c r="AD22" s="12">
        <v>0.04</v>
      </c>
      <c r="AE22" s="12">
        <v>7.0000000000000007E-2</v>
      </c>
      <c r="AG22" s="12">
        <v>7.0000000000000007E-2</v>
      </c>
      <c r="AH22" s="12">
        <v>0.09</v>
      </c>
    </row>
    <row r="23" spans="1:34" s="12" customFormat="1">
      <c r="A23" s="12" t="s">
        <v>98</v>
      </c>
      <c r="B23" s="12">
        <v>5.0999999999999996</v>
      </c>
      <c r="C23" s="12">
        <v>4.71</v>
      </c>
      <c r="D23" s="12">
        <v>7.6</v>
      </c>
      <c r="E23" s="12">
        <v>6.4710000000000001</v>
      </c>
      <c r="F23" s="12">
        <v>7.8109999999999999</v>
      </c>
      <c r="G23" s="12">
        <v>10.24</v>
      </c>
      <c r="H23" s="12">
        <v>2.61</v>
      </c>
      <c r="I23" s="12">
        <v>3.52</v>
      </c>
      <c r="J23" s="12">
        <v>4.26</v>
      </c>
      <c r="K23" s="12">
        <v>3.75</v>
      </c>
      <c r="L23" s="12">
        <v>2.41</v>
      </c>
      <c r="M23" s="12">
        <v>2.94</v>
      </c>
      <c r="N23" s="12">
        <v>2.48</v>
      </c>
      <c r="O23" s="12">
        <v>4.1500000000000004</v>
      </c>
      <c r="P23" s="12">
        <v>8.74</v>
      </c>
      <c r="Q23" s="12">
        <v>4.26</v>
      </c>
      <c r="R23" s="12">
        <v>4.9000000000000004</v>
      </c>
      <c r="T23" s="12">
        <v>5.8</v>
      </c>
      <c r="W23" s="12">
        <v>4.2</v>
      </c>
      <c r="X23" s="12">
        <v>3.3</v>
      </c>
      <c r="Y23" s="12">
        <v>4.2</v>
      </c>
      <c r="AA23" s="12">
        <v>5.6</v>
      </c>
      <c r="AB23" s="12">
        <v>4.9000000000000004</v>
      </c>
      <c r="AC23" s="12">
        <v>3.4</v>
      </c>
      <c r="AD23" s="12">
        <v>1.8</v>
      </c>
      <c r="AE23" s="12">
        <v>4.2</v>
      </c>
      <c r="AG23" s="12">
        <v>6.7</v>
      </c>
      <c r="AH23" s="12">
        <v>3.9</v>
      </c>
    </row>
    <row r="24" spans="1:34" s="14" customFormat="1" ht="18.75">
      <c r="A24" s="14" t="s">
        <v>181</v>
      </c>
      <c r="B24" s="14">
        <v>8.6343298440330219E-3</v>
      </c>
      <c r="C24" s="14">
        <v>5.4286109148841263E-3</v>
      </c>
      <c r="D24" s="14">
        <v>5.2333713995242597E-3</v>
      </c>
      <c r="E24" s="14">
        <v>6.5415698311381224E-3</v>
      </c>
      <c r="F24" s="14">
        <v>6.2377016681053454E-3</v>
      </c>
      <c r="G24" s="14">
        <v>2.4137173335417404E-3</v>
      </c>
      <c r="H24" s="14">
        <v>8.1637156478621443E-3</v>
      </c>
      <c r="I24" s="14">
        <v>1.089577730501601E-2</v>
      </c>
      <c r="J24" s="14">
        <v>7.3358458920226039E-3</v>
      </c>
      <c r="K24" s="14">
        <v>7.1971317151552647E-3</v>
      </c>
      <c r="L24" s="14">
        <v>8.8412024236183377E-3</v>
      </c>
      <c r="M24" s="14">
        <v>8.2136975804000759E-3</v>
      </c>
      <c r="N24" s="14">
        <v>9.7372060025710579E-3</v>
      </c>
      <c r="O24" s="14">
        <v>1.061086318182371E-2</v>
      </c>
      <c r="P24" s="14">
        <v>4.5507577387167465E-3</v>
      </c>
      <c r="Q24" s="14">
        <v>1.367134916240576E-2</v>
      </c>
      <c r="R24" s="14">
        <v>1.7393712523200158E-3</v>
      </c>
      <c r="T24" s="14">
        <v>2.2042032249227788E-3</v>
      </c>
      <c r="W24" s="14">
        <v>1.3528443073600124E-3</v>
      </c>
      <c r="X24" s="14">
        <v>3.4436036914618504E-3</v>
      </c>
      <c r="Y24" s="14">
        <v>2.3674775378800215E-3</v>
      </c>
      <c r="AA24" s="14">
        <v>1.0146332305200096E-3</v>
      </c>
      <c r="AB24" s="14">
        <v>4.6383233395200429E-3</v>
      </c>
      <c r="AC24" s="14">
        <v>1.6711606149741331E-3</v>
      </c>
      <c r="AD24" s="14">
        <v>3.1566367171733628E-3</v>
      </c>
      <c r="AE24" s="14">
        <v>2.3674775378800215E-3</v>
      </c>
      <c r="AG24" s="14">
        <v>1.4840903968800136E-3</v>
      </c>
      <c r="AH24" s="14">
        <v>3.2780458216800303E-3</v>
      </c>
    </row>
    <row r="25" spans="1:34" s="12" customFormat="1" ht="18.75">
      <c r="A25" s="12" t="s">
        <v>182</v>
      </c>
      <c r="B25" s="12">
        <v>0.28191573201216957</v>
      </c>
      <c r="C25" s="12">
        <v>0.2819796</v>
      </c>
      <c r="D25" s="12">
        <v>0.2818820125669112</v>
      </c>
      <c r="E25" s="12">
        <v>0.28188858999999999</v>
      </c>
      <c r="F25" s="12">
        <v>0.28199919000000001</v>
      </c>
      <c r="G25" s="12">
        <v>0.28199113999999997</v>
      </c>
      <c r="H25" s="12">
        <v>0.281977810990866</v>
      </c>
      <c r="I25" s="12">
        <v>0.28204942981261599</v>
      </c>
      <c r="J25" s="12">
        <v>0.28204949981146438</v>
      </c>
      <c r="K25" s="12">
        <v>0.28190107225334726</v>
      </c>
      <c r="L25" s="12">
        <v>0.28199712067318927</v>
      </c>
      <c r="M25" s="12">
        <v>0.28200087061149648</v>
      </c>
      <c r="N25" s="12">
        <v>0.28200357056707764</v>
      </c>
      <c r="O25" s="12">
        <v>0.28223479676301794</v>
      </c>
      <c r="P25" s="12">
        <v>0.28223058683227842</v>
      </c>
      <c r="Q25" s="12">
        <v>0.28222649</v>
      </c>
      <c r="R25" s="12">
        <v>0.28201908271931297</v>
      </c>
      <c r="T25" s="12">
        <v>0.28196248693105502</v>
      </c>
      <c r="W25" s="12">
        <v>0.282036361433466</v>
      </c>
      <c r="X25" s="12">
        <v>0.28220559724339916</v>
      </c>
      <c r="Y25" s="12">
        <v>0.28219834937865601</v>
      </c>
      <c r="AA25" s="12">
        <v>0.282118815297419</v>
      </c>
      <c r="AB25" s="12">
        <v>0.28216295794488733</v>
      </c>
      <c r="AC25" s="12">
        <v>0.28208330793980402</v>
      </c>
      <c r="AD25" s="12">
        <v>0.28193991161437448</v>
      </c>
      <c r="AE25" s="12">
        <v>0.28185231512981401</v>
      </c>
      <c r="AG25" s="12">
        <v>0.281782820301477</v>
      </c>
      <c r="AH25" s="12">
        <v>0.2820634395821317</v>
      </c>
    </row>
    <row r="26" spans="1:34" s="13" customFormat="1">
      <c r="A26" s="13" t="s">
        <v>186</v>
      </c>
      <c r="B26" s="13">
        <v>3.2013614000000001E-6</v>
      </c>
      <c r="C26" s="13">
        <v>2.9823707E-6</v>
      </c>
      <c r="D26" s="13">
        <v>5.4158666000000001E-6</v>
      </c>
      <c r="E26" s="13">
        <v>6.6635500999999999E-6</v>
      </c>
      <c r="F26" s="13">
        <v>1.2641303E-5</v>
      </c>
      <c r="G26" s="13">
        <v>6.0493669999999998E-6</v>
      </c>
      <c r="H26" s="13">
        <v>2.9809126000000001E-6</v>
      </c>
      <c r="I26" s="13">
        <v>2.1735586999999999E-6</v>
      </c>
      <c r="J26" s="13">
        <v>1.6716398999999999E-6</v>
      </c>
      <c r="K26" s="13">
        <v>2.5383487999999999E-6</v>
      </c>
      <c r="L26" s="13">
        <v>3.1595133E-6</v>
      </c>
      <c r="M26" s="13">
        <v>1.9268401000000001E-6</v>
      </c>
      <c r="N26" s="13">
        <v>2.0735002E-6</v>
      </c>
      <c r="O26" s="13">
        <v>7.7362741999999995E-6</v>
      </c>
      <c r="P26" s="13">
        <v>2.3788681000000001E-6</v>
      </c>
      <c r="Q26" s="13">
        <v>7.8162632000000004E-6</v>
      </c>
      <c r="R26" s="13">
        <v>1.06667744E-5</v>
      </c>
      <c r="T26" s="13">
        <v>1.7145494200000001E-5</v>
      </c>
      <c r="W26" s="13">
        <v>1.44721388E-5</v>
      </c>
      <c r="X26" s="13">
        <v>3.3571851E-6</v>
      </c>
      <c r="Y26" s="13">
        <v>1.20218816E-5</v>
      </c>
      <c r="AA26" s="13">
        <v>1.30670626E-5</v>
      </c>
      <c r="AB26" s="13">
        <v>1.9024401E-6</v>
      </c>
      <c r="AC26" s="13">
        <v>1.1643297400000001E-5</v>
      </c>
      <c r="AD26" s="13">
        <v>3.5327853999999998E-6</v>
      </c>
      <c r="AE26" s="13">
        <v>1.4192094199999999E-5</v>
      </c>
      <c r="AG26" s="13">
        <v>1.3658030400000001E-5</v>
      </c>
      <c r="AH26" s="13">
        <v>3.0681650000000002E-6</v>
      </c>
    </row>
    <row r="27" spans="1:34" s="12" customFormat="1" ht="18.75">
      <c r="A27" s="12" t="s">
        <v>221</v>
      </c>
      <c r="B27" s="12">
        <v>-28.587591312220219</v>
      </c>
      <c r="C27" s="12">
        <v>-26.059504172352142</v>
      </c>
      <c r="D27" s="12">
        <v>-29.49506375206856</v>
      </c>
      <c r="E27" s="12">
        <v>-29.372135382179643</v>
      </c>
      <c r="F27" s="12">
        <v>-25.463294921950208</v>
      </c>
      <c r="G27" s="12">
        <v>-25.409582432148746</v>
      </c>
      <c r="H27" s="12">
        <v>-26.368676447333648</v>
      </c>
      <c r="I27" s="12">
        <v>-24.070000895293209</v>
      </c>
      <c r="J27" s="12">
        <v>-23.761732563871707</v>
      </c>
      <c r="K27" s="12">
        <v>-29.000109181116507</v>
      </c>
      <c r="L27" s="12">
        <v>-25.743834752426366</v>
      </c>
      <c r="M27" s="12">
        <v>-25.55728745758379</v>
      </c>
      <c r="N27" s="12">
        <v>-25.592649463833659</v>
      </c>
      <c r="O27" s="12">
        <v>-17.488587155587432</v>
      </c>
      <c r="P27" s="12">
        <v>-17.11695087796339</v>
      </c>
      <c r="Q27" s="12">
        <v>-18.045310999199593</v>
      </c>
      <c r="R27" s="12">
        <v>-24.363325198771825</v>
      </c>
      <c r="T27" s="12">
        <v>-26.409095427459839</v>
      </c>
      <c r="W27" s="12">
        <v>-23.715092971574592</v>
      </c>
      <c r="X27" s="12">
        <v>-17.928231968319388</v>
      </c>
      <c r="Y27" s="12">
        <v>-18.085161090415358</v>
      </c>
      <c r="AA27" s="12">
        <v>-20.773145128160088</v>
      </c>
      <c r="AB27" s="12">
        <v>-19.527888993375875</v>
      </c>
      <c r="AC27" s="12">
        <v>-22.087160981634213</v>
      </c>
      <c r="AD27" s="12">
        <v>-27.29306471006554</v>
      </c>
      <c r="AE27" s="12">
        <v>-30.318456750441094</v>
      </c>
      <c r="AG27" s="12">
        <v>-32.698203854544246</v>
      </c>
      <c r="AH27" s="12">
        <v>-22.933201899026923</v>
      </c>
    </row>
    <row r="28" spans="1:34" s="12" customFormat="1">
      <c r="A28" s="12" t="s">
        <v>186</v>
      </c>
      <c r="B28" s="12">
        <v>0.1135406747002445</v>
      </c>
      <c r="C28" s="12">
        <v>0.10577386904341399</v>
      </c>
      <c r="D28" s="12">
        <v>0.19208114018321054</v>
      </c>
      <c r="E28" s="12">
        <v>0.23633194748111902</v>
      </c>
      <c r="F28" s="12">
        <v>0.44834115626877519</v>
      </c>
      <c r="G28" s="12">
        <v>0.2145491011072333</v>
      </c>
      <c r="H28" s="12">
        <v>0.10572215552622707</v>
      </c>
      <c r="I28" s="12">
        <v>7.7088241676989772E-2</v>
      </c>
      <c r="J28" s="12">
        <v>5.9287002742598578E-2</v>
      </c>
      <c r="K28" s="12">
        <v>9.0026023108967318E-2</v>
      </c>
      <c r="L28" s="12">
        <v>0.11205647441316559</v>
      </c>
      <c r="M28" s="12">
        <v>6.8338028000677023E-2</v>
      </c>
      <c r="N28" s="12">
        <v>7.3539529682306995E-2</v>
      </c>
      <c r="O28" s="12">
        <v>0.27437757959288639</v>
      </c>
      <c r="P28" s="12">
        <v>8.4369821256946725E-2</v>
      </c>
      <c r="Q28" s="12">
        <v>0.27721449923232416</v>
      </c>
      <c r="R28" s="12">
        <v>0.37831179018129463</v>
      </c>
      <c r="T28" s="12">
        <v>0.60808847746372174</v>
      </c>
      <c r="W28" s="12">
        <v>0.51327426004061483</v>
      </c>
      <c r="X28" s="12">
        <v>0.1190671760294254</v>
      </c>
      <c r="Y28" s="12">
        <v>0.42637252639781775</v>
      </c>
      <c r="AA28" s="12">
        <v>0.46344130467567041</v>
      </c>
      <c r="AB28" s="12">
        <v>6.7472648520970041E-2</v>
      </c>
      <c r="AC28" s="12">
        <v>0.41294551828219161</v>
      </c>
      <c r="AD28" s="12">
        <v>0.12529508161345768</v>
      </c>
      <c r="AE28" s="12">
        <v>0.50334209404705965</v>
      </c>
      <c r="AG28" s="12">
        <v>0.4844007885808988</v>
      </c>
      <c r="AH28" s="12">
        <v>0.10881668161291494</v>
      </c>
    </row>
    <row r="29" spans="1:34" s="12" customFormat="1" ht="18.75">
      <c r="A29" s="15" t="s">
        <v>183</v>
      </c>
      <c r="B29" s="12">
        <v>-0.74302589749901715</v>
      </c>
      <c r="C29" s="12">
        <v>-0.83843419896178195</v>
      </c>
      <c r="D29" s="12">
        <v>-0.8442448988236827</v>
      </c>
      <c r="E29" s="12">
        <v>-0.80531042169231781</v>
      </c>
      <c r="F29" s="12">
        <v>-0.81435411702067428</v>
      </c>
      <c r="G29" s="12">
        <v>-0.92816317459697206</v>
      </c>
      <c r="H29" s="12">
        <v>-0.75703227238505522</v>
      </c>
      <c r="I29" s="12">
        <v>-0.67572091354119013</v>
      </c>
      <c r="J29" s="12">
        <v>-0.78167125321361297</v>
      </c>
      <c r="K29" s="12">
        <v>-0.78579965133466478</v>
      </c>
      <c r="L29" s="12">
        <v>-0.73686897548754948</v>
      </c>
      <c r="M29" s="12">
        <v>-0.75554471486904529</v>
      </c>
      <c r="N29" s="12">
        <v>-0.71020220230443276</v>
      </c>
      <c r="O29" s="12">
        <v>-0.68420050054096104</v>
      </c>
      <c r="P29" s="12">
        <v>-0.86456078158581107</v>
      </c>
      <c r="Q29" s="12">
        <v>-0.59311460826173334</v>
      </c>
      <c r="R29" s="12">
        <v>-0.94823299844285669</v>
      </c>
      <c r="T29" s="12">
        <v>-0.93439871354396487</v>
      </c>
      <c r="W29" s="12">
        <v>-0.95973677656666634</v>
      </c>
      <c r="X29" s="12">
        <v>-0.89751179489696875</v>
      </c>
      <c r="Y29" s="12">
        <v>-0.92953935899166606</v>
      </c>
      <c r="AA29" s="12">
        <v>-0.96980258242499973</v>
      </c>
      <c r="AB29" s="12">
        <v>-0.86195466251428443</v>
      </c>
      <c r="AC29" s="12">
        <v>-0.95026307693529366</v>
      </c>
      <c r="AD29" s="12">
        <v>-0.90605247865555472</v>
      </c>
      <c r="AE29" s="12">
        <v>-0.92953935899166606</v>
      </c>
      <c r="AG29" s="12">
        <v>-0.95583064294999964</v>
      </c>
      <c r="AH29" s="12">
        <v>-0.90243911244999908</v>
      </c>
    </row>
    <row r="32" spans="1:34" ht="18.75">
      <c r="A32" s="1" t="s">
        <v>223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7" spans="2:18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4"/>
  <sheetViews>
    <sheetView workbookViewId="0">
      <pane ySplit="1" topLeftCell="A2" activePane="bottomLeft" state="frozen"/>
      <selection pane="bottomLeft" activeCell="A14" sqref="A14"/>
    </sheetView>
  </sheetViews>
  <sheetFormatPr defaultColWidth="9" defaultRowHeight="15.75"/>
  <cols>
    <col min="1" max="1" width="14.28515625" style="9" customWidth="1"/>
    <col min="2" max="2" width="11.85546875" style="9" bestFit="1" customWidth="1"/>
    <col min="3" max="3" width="12.140625" style="9" bestFit="1" customWidth="1"/>
    <col min="4" max="4" width="13.42578125" style="9" bestFit="1" customWidth="1"/>
    <col min="5" max="5" width="13.28515625" style="9" bestFit="1" customWidth="1"/>
    <col min="6" max="6" width="12.42578125" style="9" bestFit="1" customWidth="1"/>
    <col min="7" max="16384" width="9" style="9"/>
  </cols>
  <sheetData>
    <row r="1" spans="1:7" s="8" customFormat="1" ht="18.75">
      <c r="A1" s="8" t="s">
        <v>192</v>
      </c>
    </row>
    <row r="4" spans="1:7" ht="20.25">
      <c r="A4" s="5" t="s">
        <v>187</v>
      </c>
      <c r="B4" s="5" t="s">
        <v>185</v>
      </c>
      <c r="C4" s="5" t="s">
        <v>64</v>
      </c>
      <c r="D4" s="5" t="s">
        <v>181</v>
      </c>
      <c r="E4" s="5" t="s">
        <v>182</v>
      </c>
      <c r="F4" s="5" t="s">
        <v>190</v>
      </c>
      <c r="G4" s="5" t="s">
        <v>191</v>
      </c>
    </row>
    <row r="5" spans="1:7">
      <c r="A5" s="5" t="s">
        <v>277</v>
      </c>
      <c r="B5" s="5"/>
      <c r="C5" s="5"/>
      <c r="D5" s="5"/>
      <c r="E5" s="5"/>
      <c r="F5" s="5"/>
      <c r="G5" s="5"/>
    </row>
    <row r="6" spans="1:7">
      <c r="A6" s="5" t="s">
        <v>188</v>
      </c>
      <c r="B6" s="7">
        <v>0.34100000000000003</v>
      </c>
      <c r="C6" s="7">
        <v>1.97</v>
      </c>
      <c r="D6" s="7">
        <v>2.5000000000000001E-2</v>
      </c>
      <c r="E6" s="10">
        <v>0.28275699999999998</v>
      </c>
      <c r="F6" s="7">
        <v>0.39</v>
      </c>
      <c r="G6" s="7">
        <v>-0.21</v>
      </c>
    </row>
    <row r="7" spans="1:7">
      <c r="A7" s="5" t="s">
        <v>189</v>
      </c>
      <c r="B7" s="7">
        <v>0.32800000000000001</v>
      </c>
      <c r="C7" s="7">
        <v>0.51500000000000001</v>
      </c>
      <c r="D7" s="7">
        <v>0.09</v>
      </c>
      <c r="E7" s="10">
        <v>0.28315000000000001</v>
      </c>
      <c r="F7" s="7">
        <v>4.3</v>
      </c>
      <c r="G7" s="7">
        <v>8.0500000000000007</v>
      </c>
    </row>
    <row r="8" spans="1:7">
      <c r="A8" s="5" t="s">
        <v>297</v>
      </c>
      <c r="B8" s="7">
        <v>1.08</v>
      </c>
      <c r="C8" s="11">
        <v>0.191</v>
      </c>
      <c r="D8" s="7">
        <v>0.80400000000000005</v>
      </c>
      <c r="E8" s="10">
        <v>0.28615400000000002</v>
      </c>
      <c r="F8" s="7">
        <v>2.09</v>
      </c>
      <c r="G8" s="7">
        <v>53.06</v>
      </c>
    </row>
    <row r="9" spans="1:7">
      <c r="A9" s="5" t="s">
        <v>298</v>
      </c>
      <c r="B9" s="7">
        <v>1.07</v>
      </c>
      <c r="C9" s="11">
        <v>0.20599999999999999</v>
      </c>
      <c r="D9" s="7">
        <v>0.73799999999999999</v>
      </c>
      <c r="E9" s="10">
        <v>0.28583599999999998</v>
      </c>
      <c r="F9" s="7">
        <v>0.74</v>
      </c>
      <c r="G9" s="7">
        <v>47.4</v>
      </c>
    </row>
    <row r="10" spans="1:7">
      <c r="A10" s="5" t="s">
        <v>299</v>
      </c>
      <c r="B10" s="7">
        <v>1.08</v>
      </c>
      <c r="C10" s="11">
        <v>0.182</v>
      </c>
      <c r="D10" s="7">
        <v>0.84499999999999997</v>
      </c>
      <c r="E10" s="10">
        <v>0.286298</v>
      </c>
      <c r="F10" s="7">
        <v>0.83</v>
      </c>
      <c r="G10" s="7">
        <v>54.56</v>
      </c>
    </row>
    <row r="11" spans="1:7">
      <c r="A11" s="5" t="s">
        <v>278</v>
      </c>
      <c r="B11" s="7"/>
      <c r="C11" s="7"/>
      <c r="D11" s="7"/>
      <c r="E11" s="10"/>
      <c r="F11" s="7"/>
      <c r="G11" s="7"/>
    </row>
    <row r="12" spans="1:7">
      <c r="A12" s="5" t="s">
        <v>188</v>
      </c>
      <c r="B12" s="7">
        <v>0.371</v>
      </c>
      <c r="C12" s="7">
        <v>3.29</v>
      </c>
      <c r="D12" s="7">
        <v>1.6E-2</v>
      </c>
      <c r="E12" s="10">
        <v>0.28229100000000001</v>
      </c>
      <c r="F12" s="7">
        <v>-14.81</v>
      </c>
      <c r="G12" s="7">
        <v>-15.97</v>
      </c>
    </row>
    <row r="13" spans="1:7">
      <c r="A13" s="5" t="s">
        <v>189</v>
      </c>
      <c r="B13" s="7">
        <v>0.36399999999999999</v>
      </c>
      <c r="C13" s="7">
        <v>0.81299999999999994</v>
      </c>
      <c r="D13" s="7">
        <v>6.4000000000000001E-2</v>
      </c>
      <c r="E13" s="10">
        <v>0.28248000000000001</v>
      </c>
      <c r="F13" s="7">
        <v>-15.34</v>
      </c>
      <c r="G13" s="7">
        <v>-13.36</v>
      </c>
    </row>
    <row r="14" spans="1:7">
      <c r="A14" s="5" t="s">
        <v>300</v>
      </c>
      <c r="B14" s="7">
        <v>0.69499999999999995</v>
      </c>
      <c r="C14" s="11">
        <v>0.10299999999999999</v>
      </c>
      <c r="D14" s="7">
        <v>0.95899999999999996</v>
      </c>
      <c r="E14" s="10">
        <v>0.28653200000000001</v>
      </c>
      <c r="F14" s="7">
        <v>-8.11</v>
      </c>
      <c r="G14" s="7">
        <v>53.12</v>
      </c>
    </row>
    <row r="15" spans="1:7">
      <c r="A15" s="5" t="s">
        <v>301</v>
      </c>
      <c r="B15" s="7">
        <v>0.93</v>
      </c>
      <c r="C15" s="11">
        <v>0.32700000000000001</v>
      </c>
      <c r="D15" s="7">
        <v>0.40300000000000002</v>
      </c>
      <c r="E15" s="10">
        <v>0.28390399999999999</v>
      </c>
      <c r="F15" s="7">
        <v>-16.670000000000002</v>
      </c>
      <c r="G15" s="7">
        <v>7.82</v>
      </c>
    </row>
    <row r="16" spans="1:7">
      <c r="A16" s="5" t="s">
        <v>302</v>
      </c>
      <c r="B16" s="7">
        <v>1.02</v>
      </c>
      <c r="C16" s="11">
        <v>0.251</v>
      </c>
      <c r="D16" s="7">
        <v>0.57799999999999996</v>
      </c>
      <c r="E16" s="10">
        <v>0.28456399999999998</v>
      </c>
      <c r="F16" s="7">
        <v>-19.89</v>
      </c>
      <c r="G16" s="7">
        <v>16.16</v>
      </c>
    </row>
    <row r="17" spans="1:7">
      <c r="A17" s="5" t="s">
        <v>303</v>
      </c>
      <c r="B17" s="7">
        <v>1.01</v>
      </c>
      <c r="C17" s="11">
        <v>0.57199999999999995</v>
      </c>
      <c r="D17" s="7">
        <v>0.249</v>
      </c>
      <c r="E17" s="10">
        <v>0.28326899999999999</v>
      </c>
      <c r="F17" s="7">
        <v>-15.71</v>
      </c>
      <c r="G17" s="7">
        <v>-1.42</v>
      </c>
    </row>
    <row r="18" spans="1:7">
      <c r="A18" s="5" t="s">
        <v>279</v>
      </c>
      <c r="B18" s="7"/>
      <c r="C18" s="7"/>
      <c r="D18" s="7"/>
      <c r="E18" s="10"/>
      <c r="F18" s="7"/>
      <c r="G18" s="7"/>
    </row>
    <row r="19" spans="1:7">
      <c r="A19" s="5" t="s">
        <v>188</v>
      </c>
      <c r="B19" s="7">
        <v>0.438</v>
      </c>
      <c r="C19" s="7">
        <v>5.22</v>
      </c>
      <c r="D19" s="7">
        <v>1.2E-2</v>
      </c>
      <c r="E19" s="10">
        <v>0.28213500000000002</v>
      </c>
      <c r="F19" s="7">
        <v>-19.7</v>
      </c>
      <c r="G19" s="7">
        <v>-21.13</v>
      </c>
    </row>
    <row r="20" spans="1:7">
      <c r="A20" s="5" t="s">
        <v>189</v>
      </c>
      <c r="B20" s="7">
        <v>0.442</v>
      </c>
      <c r="C20" s="7">
        <v>0.48899999999999999</v>
      </c>
      <c r="D20" s="7">
        <v>0.128</v>
      </c>
      <c r="E20" s="10">
        <v>0.28263199999999999</v>
      </c>
      <c r="F20" s="7">
        <v>-19.809999999999999</v>
      </c>
      <c r="G20" s="7">
        <v>-13.54</v>
      </c>
    </row>
    <row r="21" spans="1:7">
      <c r="A21" s="5" t="s">
        <v>304</v>
      </c>
      <c r="B21" s="7">
        <v>0.89600000000000002</v>
      </c>
      <c r="C21" s="11">
        <v>0.159</v>
      </c>
      <c r="D21" s="7">
        <v>0.8</v>
      </c>
      <c r="E21" s="10">
        <v>0.28539599999999998</v>
      </c>
      <c r="F21" s="7">
        <v>-24.22</v>
      </c>
      <c r="G21" s="7">
        <v>26.53</v>
      </c>
    </row>
    <row r="22" spans="1:7">
      <c r="A22" s="5" t="s">
        <v>305</v>
      </c>
      <c r="B22" s="7">
        <v>0.89400000000000002</v>
      </c>
      <c r="C22" s="11">
        <v>0.128</v>
      </c>
      <c r="D22" s="7">
        <v>0.98899999999999999</v>
      </c>
      <c r="E22" s="10">
        <v>0.28639199999999998</v>
      </c>
      <c r="F22" s="7">
        <v>-17.71</v>
      </c>
      <c r="G22" s="7">
        <v>45.55</v>
      </c>
    </row>
    <row r="23" spans="1:7">
      <c r="A23" s="5" t="s">
        <v>306</v>
      </c>
      <c r="B23" s="7">
        <v>0.89300000000000002</v>
      </c>
      <c r="C23" s="11">
        <v>9.6000000000000002E-2</v>
      </c>
      <c r="D23" s="7">
        <v>1.3240000000000001</v>
      </c>
      <c r="E23" s="10">
        <v>0.28777900000000001</v>
      </c>
      <c r="F23" s="7">
        <v>-19.57</v>
      </c>
      <c r="G23" s="7">
        <v>65.849999999999994</v>
      </c>
    </row>
    <row r="24" spans="1:7">
      <c r="A24" s="5" t="s">
        <v>307</v>
      </c>
      <c r="B24" s="7">
        <v>0.88900000000000001</v>
      </c>
      <c r="C24" s="11">
        <v>0.19400000000000001</v>
      </c>
      <c r="D24" s="7">
        <v>0.65100000000000002</v>
      </c>
      <c r="E24" s="10">
        <v>0.284856</v>
      </c>
      <c r="F24" s="7">
        <v>-20.66</v>
      </c>
      <c r="G24" s="7">
        <v>20.23</v>
      </c>
    </row>
    <row r="25" spans="1:7">
      <c r="A25" s="5" t="s">
        <v>280</v>
      </c>
      <c r="B25" s="7"/>
      <c r="C25" s="7"/>
      <c r="D25" s="7"/>
      <c r="E25" s="10"/>
      <c r="F25" s="7"/>
      <c r="G25" s="7"/>
    </row>
    <row r="26" spans="1:7">
      <c r="A26" s="5" t="s">
        <v>188</v>
      </c>
      <c r="B26" s="7">
        <v>0.24199999999999999</v>
      </c>
      <c r="C26" s="7">
        <v>2.2000000000000002</v>
      </c>
      <c r="D26" s="7">
        <v>1.6E-2</v>
      </c>
      <c r="E26" s="10">
        <v>0.28243499999999999</v>
      </c>
      <c r="F26" s="7">
        <v>-9.65</v>
      </c>
      <c r="G26" s="7">
        <v>-10.83</v>
      </c>
    </row>
    <row r="27" spans="1:7">
      <c r="A27" s="5" t="s">
        <v>189</v>
      </c>
      <c r="B27" s="7">
        <v>0.23400000000000001</v>
      </c>
      <c r="C27" s="7">
        <v>0.38</v>
      </c>
      <c r="D27" s="7">
        <v>8.6999999999999994E-2</v>
      </c>
      <c r="E27" s="10">
        <v>0.282752</v>
      </c>
      <c r="F27" s="7">
        <v>-9.33</v>
      </c>
      <c r="G27" s="7">
        <v>-5.78</v>
      </c>
    </row>
    <row r="28" spans="1:7">
      <c r="A28" s="5" t="s">
        <v>308</v>
      </c>
      <c r="B28" s="7">
        <v>0.93</v>
      </c>
      <c r="C28" s="11">
        <v>0.19900000000000001</v>
      </c>
      <c r="D28" s="7">
        <v>0.66300000000000003</v>
      </c>
      <c r="E28" s="10">
        <v>0.285132</v>
      </c>
      <c r="F28" s="7">
        <v>-12.73</v>
      </c>
      <c r="G28" s="7">
        <v>28.95</v>
      </c>
    </row>
    <row r="29" spans="1:7">
      <c r="A29" s="5" t="s">
        <v>309</v>
      </c>
      <c r="B29" s="7">
        <v>0.97499999999999998</v>
      </c>
      <c r="C29" s="11">
        <v>0.221</v>
      </c>
      <c r="D29" s="7">
        <v>0.627</v>
      </c>
      <c r="E29" s="10">
        <v>0.28497499999999998</v>
      </c>
      <c r="F29" s="7">
        <v>-12.69</v>
      </c>
      <c r="G29" s="7">
        <v>26.56</v>
      </c>
    </row>
    <row r="30" spans="1:7">
      <c r="A30" s="5" t="s">
        <v>310</v>
      </c>
      <c r="B30" s="7">
        <v>0.93799999999999994</v>
      </c>
      <c r="C30" s="11">
        <v>0.184</v>
      </c>
      <c r="D30" s="7">
        <v>0.71799999999999997</v>
      </c>
      <c r="E30" s="10">
        <v>0.28533799999999998</v>
      </c>
      <c r="F30" s="7">
        <v>-13.78</v>
      </c>
      <c r="G30" s="7">
        <v>31.53</v>
      </c>
    </row>
    <row r="32" spans="1:7">
      <c r="A32" s="9" t="s">
        <v>204</v>
      </c>
    </row>
    <row r="33" spans="1:1">
      <c r="A33" s="9" t="s">
        <v>196</v>
      </c>
    </row>
    <row r="34" spans="1:1">
      <c r="A34" s="9" t="s">
        <v>197</v>
      </c>
    </row>
  </sheetData>
  <sortState xmlns:xlrd2="http://schemas.microsoft.com/office/spreadsheetml/2017/richdata2" ref="A14:C24">
    <sortCondition ref="A14"/>
  </sortState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EDB59-BFC1-49F0-8E5C-738998194A14}">
  <dimension ref="A1:AN30"/>
  <sheetViews>
    <sheetView workbookViewId="0">
      <selection activeCell="P26" sqref="P26"/>
    </sheetView>
  </sheetViews>
  <sheetFormatPr defaultColWidth="8.7109375" defaultRowHeight="15"/>
  <cols>
    <col min="1" max="1" width="38.7109375" style="52" customWidth="1"/>
    <col min="2" max="2" width="8.7109375" style="52"/>
    <col min="3" max="3" width="12.5703125" style="52" customWidth="1"/>
    <col min="4" max="6" width="8.7109375" style="52"/>
    <col min="7" max="7" width="14" style="52" customWidth="1"/>
    <col min="8" max="8" width="10.140625" style="52" bestFit="1" customWidth="1"/>
    <col min="9" max="9" width="10.42578125" style="67" customWidth="1"/>
    <col min="10" max="10" width="8.42578125" style="52" customWidth="1"/>
    <col min="11" max="11" width="8.7109375" style="52"/>
    <col min="12" max="12" width="45.42578125" style="52" customWidth="1"/>
    <col min="13" max="13" width="8" style="52" customWidth="1"/>
    <col min="14" max="14" width="9.5703125" style="52" bestFit="1" customWidth="1"/>
    <col min="15" max="15" width="9.85546875" style="52" customWidth="1"/>
    <col min="16" max="16384" width="8.7109375" style="52"/>
  </cols>
  <sheetData>
    <row r="1" spans="1:40" ht="18.75">
      <c r="A1" s="4" t="s">
        <v>271</v>
      </c>
    </row>
    <row r="4" spans="1:40" ht="18.75">
      <c r="A4" s="4"/>
      <c r="B4" s="90" t="s">
        <v>246</v>
      </c>
      <c r="C4" s="90"/>
      <c r="D4" s="90"/>
      <c r="E4" s="90"/>
      <c r="F4" s="90"/>
      <c r="G4" s="90" t="s">
        <v>247</v>
      </c>
      <c r="H4" s="90"/>
      <c r="I4" s="90"/>
      <c r="J4" s="90"/>
      <c r="K4" s="90"/>
      <c r="L4" s="66" t="s">
        <v>275</v>
      </c>
      <c r="M4" s="90" t="s">
        <v>233</v>
      </c>
      <c r="N4" s="90"/>
      <c r="O4" s="90"/>
      <c r="P4" s="90"/>
      <c r="Q4" s="90"/>
      <c r="R4" s="8"/>
      <c r="S4" s="8"/>
      <c r="T4" s="8"/>
    </row>
    <row r="5" spans="1:40" ht="20.25">
      <c r="A5" s="5" t="s">
        <v>184</v>
      </c>
      <c r="B5" s="5" t="s">
        <v>193</v>
      </c>
      <c r="C5" s="5" t="s">
        <v>227</v>
      </c>
      <c r="D5" s="5" t="s">
        <v>194</v>
      </c>
      <c r="E5" s="5" t="s">
        <v>210</v>
      </c>
      <c r="F5" s="5" t="s">
        <v>195</v>
      </c>
      <c r="G5" s="5" t="s">
        <v>185</v>
      </c>
      <c r="H5" s="5" t="s">
        <v>227</v>
      </c>
      <c r="I5" s="5" t="s">
        <v>228</v>
      </c>
      <c r="J5" s="5" t="s">
        <v>210</v>
      </c>
      <c r="K5" s="5" t="s">
        <v>195</v>
      </c>
      <c r="L5" s="68" t="s">
        <v>274</v>
      </c>
      <c r="M5" s="5" t="s">
        <v>193</v>
      </c>
      <c r="N5" s="5" t="s">
        <v>227</v>
      </c>
      <c r="O5" s="5" t="s">
        <v>228</v>
      </c>
      <c r="P5" s="5" t="s">
        <v>210</v>
      </c>
      <c r="Q5" s="5" t="s">
        <v>195</v>
      </c>
    </row>
    <row r="6" spans="1:40" ht="15.75">
      <c r="A6" s="5" t="s">
        <v>281</v>
      </c>
      <c r="B6" s="7">
        <v>0.34100000000000003</v>
      </c>
      <c r="C6" s="7">
        <v>1.97</v>
      </c>
      <c r="D6" s="7">
        <v>0.9</v>
      </c>
      <c r="E6" s="48">
        <v>-0.21249760000000001</v>
      </c>
      <c r="F6" s="7">
        <v>0.32600000000000001</v>
      </c>
      <c r="G6" s="53">
        <v>0.93</v>
      </c>
      <c r="H6" s="7">
        <v>0.19900000000000001</v>
      </c>
      <c r="I6" s="53">
        <v>2.7309999999999999</v>
      </c>
      <c r="J6" s="53">
        <v>28.950482806864301</v>
      </c>
      <c r="K6" s="53">
        <v>0.36010360254297152</v>
      </c>
      <c r="L6" s="69">
        <v>10</v>
      </c>
      <c r="M6" s="7">
        <v>0.248</v>
      </c>
      <c r="N6" s="74">
        <v>1.94848</v>
      </c>
      <c r="O6" s="7">
        <v>0.69655555555555559</v>
      </c>
      <c r="P6" s="7">
        <v>-0.21249760000000001</v>
      </c>
      <c r="Q6" s="7">
        <v>0.34715703459522629</v>
      </c>
      <c r="S6" s="65"/>
    </row>
    <row r="7" spans="1:40" ht="15.75">
      <c r="A7" s="11" t="s">
        <v>282</v>
      </c>
      <c r="B7" s="7">
        <v>0.371</v>
      </c>
      <c r="C7" s="7">
        <v>3.29</v>
      </c>
      <c r="D7" s="7">
        <v>0.9</v>
      </c>
      <c r="E7" s="48">
        <v>-15.96548866</v>
      </c>
      <c r="F7" s="7">
        <v>0.3</v>
      </c>
      <c r="G7" s="53">
        <v>0.93</v>
      </c>
      <c r="H7" s="7">
        <v>0.19900000000000001</v>
      </c>
      <c r="I7" s="53">
        <v>2.7309999999999999</v>
      </c>
      <c r="J7" s="53">
        <v>28.950482806864301</v>
      </c>
      <c r="K7" s="53">
        <v>0.36010360254297202</v>
      </c>
      <c r="L7" s="69">
        <v>10</v>
      </c>
      <c r="M7" s="7">
        <v>0.27800000000000002</v>
      </c>
      <c r="N7" s="74">
        <v>3.2684799999999998</v>
      </c>
      <c r="O7" s="7">
        <v>0.69655555555555559</v>
      </c>
      <c r="P7" s="7">
        <v>-15.96548866</v>
      </c>
      <c r="Q7" s="7">
        <v>0.30969404525041772</v>
      </c>
      <c r="S7" s="65"/>
    </row>
    <row r="8" spans="1:40" ht="15.75">
      <c r="A8" s="5" t="s">
        <v>283</v>
      </c>
      <c r="B8" s="7">
        <v>0.438</v>
      </c>
      <c r="C8" s="7">
        <v>5.22</v>
      </c>
      <c r="D8" s="7">
        <v>0.9</v>
      </c>
      <c r="E8" s="48">
        <v>-21.12901506</v>
      </c>
      <c r="F8" s="7">
        <v>0.254</v>
      </c>
      <c r="G8" s="53">
        <v>0.93</v>
      </c>
      <c r="H8" s="7">
        <v>0.19900000000000001</v>
      </c>
      <c r="I8" s="53">
        <v>2.7309999999999999</v>
      </c>
      <c r="J8" s="53">
        <v>28.950482806864301</v>
      </c>
      <c r="K8" s="53">
        <v>0.36010360254297152</v>
      </c>
      <c r="L8" s="69">
        <v>10</v>
      </c>
      <c r="M8" s="7">
        <v>0.34499999999999997</v>
      </c>
      <c r="N8" s="74">
        <v>5.19848</v>
      </c>
      <c r="O8" s="7">
        <v>0.69655555555555559</v>
      </c>
      <c r="P8" s="7">
        <v>-21.12901506</v>
      </c>
      <c r="Q8" s="7">
        <v>0.24955056399888734</v>
      </c>
      <c r="S8" s="65"/>
    </row>
    <row r="9" spans="1:40" ht="15.75">
      <c r="A9" s="5" t="s">
        <v>284</v>
      </c>
      <c r="B9" s="7">
        <v>0.24199999999999999</v>
      </c>
      <c r="C9" s="7">
        <v>2.2000000000000002</v>
      </c>
      <c r="D9" s="7">
        <v>0.9</v>
      </c>
      <c r="E9" s="48">
        <v>-10.83488958</v>
      </c>
      <c r="F9" s="7">
        <v>0.45900000000000002</v>
      </c>
      <c r="G9" s="53">
        <v>0.93</v>
      </c>
      <c r="H9" s="7">
        <v>0.19900000000000001</v>
      </c>
      <c r="I9" s="53">
        <v>2.7309999999999999</v>
      </c>
      <c r="J9" s="53">
        <v>28.950482806864301</v>
      </c>
      <c r="K9" s="53">
        <v>0.36010360254297152</v>
      </c>
      <c r="L9" s="69">
        <v>10</v>
      </c>
      <c r="M9" s="7">
        <v>0.14899999999999997</v>
      </c>
      <c r="N9" s="74">
        <v>2.17848</v>
      </c>
      <c r="O9" s="7">
        <v>0.69655555555555559</v>
      </c>
      <c r="P9" s="7">
        <v>-10.83488958</v>
      </c>
      <c r="Q9" s="7">
        <v>0.57781841999742378</v>
      </c>
      <c r="S9" s="65"/>
    </row>
    <row r="10" spans="1:40" ht="15.75">
      <c r="A10" s="5" t="s">
        <v>285</v>
      </c>
      <c r="B10" s="7">
        <v>0.32800000000000001</v>
      </c>
      <c r="C10" s="7">
        <v>0.51500000000000001</v>
      </c>
      <c r="D10" s="7">
        <v>0.9</v>
      </c>
      <c r="E10" s="48">
        <v>8.0502218019999994</v>
      </c>
      <c r="F10" s="7">
        <v>0.33900000000000002</v>
      </c>
      <c r="G10" s="53">
        <v>0.93</v>
      </c>
      <c r="H10" s="7">
        <v>0.19900000000000001</v>
      </c>
      <c r="I10" s="53">
        <v>2.7309999999999999</v>
      </c>
      <c r="J10" s="53">
        <v>28.950482806864301</v>
      </c>
      <c r="K10" s="53">
        <v>0.36010360254297152</v>
      </c>
      <c r="L10" s="69">
        <v>10</v>
      </c>
      <c r="M10" s="7">
        <v>0.23499999999999999</v>
      </c>
      <c r="N10" s="74">
        <v>0.49348000000000003</v>
      </c>
      <c r="O10" s="7">
        <v>0.69655555555555559</v>
      </c>
      <c r="P10" s="7">
        <v>8.0502218019999994</v>
      </c>
      <c r="Q10" s="7">
        <v>0.36636146629623884</v>
      </c>
      <c r="S10" s="65"/>
    </row>
    <row r="11" spans="1:40" ht="15.75">
      <c r="A11" s="5" t="s">
        <v>286</v>
      </c>
      <c r="B11" s="7">
        <v>0.36399999999999999</v>
      </c>
      <c r="C11" s="7">
        <v>0.81299999999999994</v>
      </c>
      <c r="D11" s="7">
        <v>0.9</v>
      </c>
      <c r="E11" s="48">
        <v>-13.358639220000001</v>
      </c>
      <c r="F11" s="7">
        <v>0.30499999999999999</v>
      </c>
      <c r="G11" s="53">
        <v>0.93</v>
      </c>
      <c r="H11" s="7">
        <v>0.19900000000000001</v>
      </c>
      <c r="I11" s="53">
        <v>2.7309999999999999</v>
      </c>
      <c r="J11" s="53">
        <v>28.950482806864301</v>
      </c>
      <c r="K11" s="53">
        <v>0.36010360254297152</v>
      </c>
      <c r="L11" s="69">
        <v>10</v>
      </c>
      <c r="M11" s="7">
        <v>0.27099999999999996</v>
      </c>
      <c r="N11" s="74">
        <v>0.79147999999999996</v>
      </c>
      <c r="O11" s="7">
        <v>0.69655555555555559</v>
      </c>
      <c r="P11" s="7">
        <v>-13.358639220000001</v>
      </c>
      <c r="Q11" s="7">
        <v>0.31769352243400789</v>
      </c>
      <c r="S11" s="65"/>
    </row>
    <row r="12" spans="1:40" ht="15.75">
      <c r="A12" s="5" t="s">
        <v>287</v>
      </c>
      <c r="B12" s="7">
        <v>0.442</v>
      </c>
      <c r="C12" s="7">
        <v>0.48899999999999999</v>
      </c>
      <c r="D12" s="7">
        <v>0.9</v>
      </c>
      <c r="E12" s="48">
        <v>-13.54175817</v>
      </c>
      <c r="F12" s="7">
        <v>0.252</v>
      </c>
      <c r="G12" s="53">
        <v>0.93</v>
      </c>
      <c r="H12" s="7">
        <v>0.19900000000000001</v>
      </c>
      <c r="I12" s="53">
        <v>2.7309999999999999</v>
      </c>
      <c r="J12" s="53">
        <v>28.950482806864301</v>
      </c>
      <c r="K12" s="53">
        <v>0.36010360254297152</v>
      </c>
      <c r="L12" s="69">
        <v>10</v>
      </c>
      <c r="M12" s="7">
        <v>0.34899999999999998</v>
      </c>
      <c r="N12" s="74">
        <v>0.46748000000000001</v>
      </c>
      <c r="O12" s="7">
        <v>0.69655555555555559</v>
      </c>
      <c r="P12" s="7">
        <v>-13.54175817</v>
      </c>
      <c r="Q12" s="7">
        <v>0.24669038561494591</v>
      </c>
      <c r="S12" s="65"/>
    </row>
    <row r="13" spans="1:40" ht="15.75">
      <c r="A13" s="5" t="s">
        <v>288</v>
      </c>
      <c r="B13" s="7">
        <v>0.23400000000000001</v>
      </c>
      <c r="C13" s="7">
        <v>0.38</v>
      </c>
      <c r="D13" s="7">
        <v>0.9</v>
      </c>
      <c r="E13" s="48">
        <v>-5.7782674480000003</v>
      </c>
      <c r="F13" s="7">
        <v>0.47499999999999998</v>
      </c>
      <c r="G13" s="53">
        <v>0.93</v>
      </c>
      <c r="H13" s="7">
        <v>0.19900000000000001</v>
      </c>
      <c r="I13" s="53">
        <v>2.7309999999999999</v>
      </c>
      <c r="J13" s="53">
        <v>28.950482806864301</v>
      </c>
      <c r="K13" s="53">
        <v>0.36010360254297152</v>
      </c>
      <c r="L13" s="69">
        <v>10</v>
      </c>
      <c r="M13" s="7">
        <v>0.14100000000000001</v>
      </c>
      <c r="N13" s="74">
        <v>0.35848000000000002</v>
      </c>
      <c r="O13" s="7">
        <v>0.69655555555555559</v>
      </c>
      <c r="P13" s="7">
        <v>-5.7782674480000003</v>
      </c>
      <c r="Q13" s="7">
        <v>0.61060244382706463</v>
      </c>
      <c r="S13" s="65"/>
    </row>
    <row r="16" spans="1:40" s="5" customFormat="1" ht="15.75">
      <c r="A16" s="5" t="s">
        <v>184</v>
      </c>
      <c r="B16" s="5" t="s">
        <v>198</v>
      </c>
      <c r="C16" s="5" t="s">
        <v>199</v>
      </c>
      <c r="D16" s="5" t="s">
        <v>69</v>
      </c>
      <c r="E16" s="5" t="s">
        <v>71</v>
      </c>
      <c r="F16" s="5" t="s">
        <v>66</v>
      </c>
      <c r="G16" s="5" t="s">
        <v>74</v>
      </c>
      <c r="H16" s="5" t="s">
        <v>68</v>
      </c>
      <c r="I16" s="68" t="s">
        <v>72</v>
      </c>
      <c r="J16" s="5" t="s">
        <v>73</v>
      </c>
      <c r="K16" s="5" t="s">
        <v>75</v>
      </c>
      <c r="L16" s="5" t="s">
        <v>60</v>
      </c>
      <c r="M16" s="5" t="s">
        <v>61</v>
      </c>
      <c r="N16" s="5" t="s">
        <v>76</v>
      </c>
      <c r="O16" s="5" t="s">
        <v>65</v>
      </c>
      <c r="P16" s="5" t="s">
        <v>62</v>
      </c>
      <c r="Q16" s="5" t="s">
        <v>200</v>
      </c>
      <c r="R16" s="5" t="s">
        <v>201</v>
      </c>
      <c r="S16" s="5" t="s">
        <v>160</v>
      </c>
      <c r="T16" s="5" t="s">
        <v>59</v>
      </c>
      <c r="U16" s="5" t="s">
        <v>78</v>
      </c>
      <c r="V16" s="5" t="s">
        <v>79</v>
      </c>
      <c r="W16" s="5" t="s">
        <v>80</v>
      </c>
      <c r="X16" s="5" t="s">
        <v>81</v>
      </c>
      <c r="Y16" s="5" t="s">
        <v>82</v>
      </c>
      <c r="Z16" s="5" t="s">
        <v>83</v>
      </c>
      <c r="AA16" s="4" t="s">
        <v>84</v>
      </c>
      <c r="AB16" s="5" t="s">
        <v>85</v>
      </c>
      <c r="AC16" s="5" t="s">
        <v>86</v>
      </c>
      <c r="AD16" s="5" t="s">
        <v>87</v>
      </c>
      <c r="AE16" s="5" t="s">
        <v>88</v>
      </c>
      <c r="AF16" s="5" t="s">
        <v>89</v>
      </c>
      <c r="AG16" s="5" t="s">
        <v>90</v>
      </c>
      <c r="AH16" s="5" t="s">
        <v>91</v>
      </c>
      <c r="AI16" s="5" t="s">
        <v>64</v>
      </c>
      <c r="AJ16" s="5" t="s">
        <v>63</v>
      </c>
      <c r="AK16" s="5" t="s">
        <v>202</v>
      </c>
      <c r="AL16" s="5" t="s">
        <v>4</v>
      </c>
      <c r="AM16" s="5" t="s">
        <v>5</v>
      </c>
      <c r="AN16" s="5" t="s">
        <v>6</v>
      </c>
    </row>
    <row r="17" spans="1:40" s="5" customFormat="1" ht="15.75">
      <c r="A17" s="5" t="s">
        <v>203</v>
      </c>
      <c r="B17" s="7">
        <v>1.3273490609373988</v>
      </c>
      <c r="C17" s="7">
        <v>0.50123241716032818</v>
      </c>
      <c r="D17" s="7">
        <v>3.5021695315539367</v>
      </c>
      <c r="E17" s="7">
        <v>18.012235636894108</v>
      </c>
      <c r="F17" s="7">
        <v>15.871169800770726</v>
      </c>
      <c r="G17" s="7">
        <v>5.2592825940596812</v>
      </c>
      <c r="H17" s="7">
        <v>9.3497056896547068</v>
      </c>
      <c r="I17" s="70">
        <v>12.569284631139411</v>
      </c>
      <c r="J17" s="7">
        <v>23.426614281612856</v>
      </c>
      <c r="K17" s="7">
        <v>5.4451398990539133</v>
      </c>
      <c r="L17" s="7">
        <v>14.252962271312768</v>
      </c>
      <c r="M17" s="7">
        <v>1712.5286404933411</v>
      </c>
      <c r="N17" s="7">
        <v>5.2301608292373363</v>
      </c>
      <c r="O17" s="7">
        <v>39.949960169679464</v>
      </c>
      <c r="P17" s="7">
        <v>2.1288191761822826</v>
      </c>
      <c r="Q17" s="7">
        <v>0.23975314793356831</v>
      </c>
      <c r="R17" s="7">
        <v>0.41189563728501444</v>
      </c>
      <c r="S17" s="7">
        <v>6.7766549164711212E-2</v>
      </c>
      <c r="T17" s="7">
        <v>308.39664929921474</v>
      </c>
      <c r="U17" s="7">
        <v>8.3198240921957698</v>
      </c>
      <c r="V17" s="7">
        <v>14.11294880607451</v>
      </c>
      <c r="W17" s="7">
        <v>1.4726853257074497</v>
      </c>
      <c r="X17" s="7">
        <v>5.7255385128347376</v>
      </c>
      <c r="Y17" s="7">
        <v>1.0980909906684149</v>
      </c>
      <c r="Z17" s="7">
        <v>0.29301763582249019</v>
      </c>
      <c r="AA17" s="16">
        <v>0.89952662882534917</v>
      </c>
      <c r="AB17" s="7">
        <v>0.13471299988646804</v>
      </c>
      <c r="AC17" s="7">
        <v>0.74501052233683196</v>
      </c>
      <c r="AD17" s="7">
        <v>0.15532345246645596</v>
      </c>
      <c r="AE17" s="7">
        <v>0.4488080264473453</v>
      </c>
      <c r="AF17" s="7">
        <v>7.274749455484153E-2</v>
      </c>
      <c r="AG17" s="7">
        <v>0.51469463814853045</v>
      </c>
      <c r="AH17" s="7">
        <v>6.8042050444580365E-2</v>
      </c>
      <c r="AI17" s="7">
        <v>1.0652599672553311</v>
      </c>
      <c r="AJ17" s="7">
        <v>0.19687931043085932</v>
      </c>
      <c r="AK17" s="7">
        <v>8.0877229486729887E-2</v>
      </c>
      <c r="AL17" s="7">
        <v>10.466014218991599</v>
      </c>
      <c r="AM17" s="7">
        <v>2.2167702986457969</v>
      </c>
      <c r="AN17" s="7">
        <v>1.0430553466870116</v>
      </c>
    </row>
    <row r="19" spans="1:40" ht="18.75">
      <c r="A19" s="5" t="s">
        <v>232</v>
      </c>
    </row>
    <row r="20" spans="1:40" ht="18.75">
      <c r="A20" s="5" t="s">
        <v>248</v>
      </c>
    </row>
    <row r="21" spans="1:40" ht="18.75">
      <c r="A21" s="5" t="s">
        <v>276</v>
      </c>
    </row>
    <row r="22" spans="1:40" ht="18.75">
      <c r="A22" s="5" t="s">
        <v>330</v>
      </c>
    </row>
    <row r="30" spans="1:40" ht="15.75">
      <c r="C30" s="10"/>
    </row>
  </sheetData>
  <mergeCells count="3">
    <mergeCell ref="B4:F4"/>
    <mergeCell ref="G4:K4"/>
    <mergeCell ref="M4:Q4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67DFF-41D3-4C50-85CF-DFF1A78B859C}">
  <dimension ref="A1:I17"/>
  <sheetViews>
    <sheetView workbookViewId="0">
      <selection activeCell="G41" sqref="G41"/>
    </sheetView>
  </sheetViews>
  <sheetFormatPr defaultColWidth="8.7109375" defaultRowHeight="15"/>
  <cols>
    <col min="1" max="1" width="21.42578125" style="47" customWidth="1"/>
    <col min="2" max="2" width="16.85546875" style="47" customWidth="1"/>
    <col min="3" max="3" width="17.42578125" style="47" customWidth="1"/>
    <col min="4" max="4" width="35.5703125" style="47" bestFit="1" customWidth="1"/>
    <col min="5" max="7" width="8.7109375" style="47"/>
    <col min="8" max="8" width="9.85546875" style="47" bestFit="1" customWidth="1"/>
    <col min="9" max="9" width="13.28515625" style="47" bestFit="1" customWidth="1"/>
    <col min="10" max="10" width="9.85546875" style="47" bestFit="1" customWidth="1"/>
    <col min="11" max="16384" width="8.7109375" style="47"/>
  </cols>
  <sheetData>
    <row r="1" spans="1:9" ht="18.75">
      <c r="A1" s="4" t="s">
        <v>262</v>
      </c>
    </row>
    <row r="3" spans="1:9" ht="20.25">
      <c r="A3" s="5" t="s">
        <v>229</v>
      </c>
      <c r="B3" s="5" t="s">
        <v>250</v>
      </c>
      <c r="C3" s="5" t="s">
        <v>273</v>
      </c>
      <c r="D3" s="5" t="s">
        <v>184</v>
      </c>
      <c r="E3" s="5" t="s">
        <v>185</v>
      </c>
      <c r="F3" s="5" t="s">
        <v>227</v>
      </c>
      <c r="G3" s="5" t="s">
        <v>228</v>
      </c>
      <c r="H3" s="5" t="s">
        <v>230</v>
      </c>
      <c r="I3" s="5" t="s">
        <v>195</v>
      </c>
    </row>
    <row r="4" spans="1:9" ht="15.75">
      <c r="A4" s="7">
        <f>33.7/33.7</f>
        <v>1</v>
      </c>
      <c r="B4" s="7">
        <f>8.02/16.8</f>
        <v>0.47738095238095235</v>
      </c>
      <c r="C4" s="7">
        <f>39.6/19.4</f>
        <v>2.0412371134020622</v>
      </c>
      <c r="D4" s="5" t="s">
        <v>289</v>
      </c>
      <c r="E4" s="7">
        <v>0.11839047619047618</v>
      </c>
      <c r="F4" s="48">
        <v>3.9773096907216501</v>
      </c>
      <c r="G4" s="75">
        <v>0.69655555555555559</v>
      </c>
      <c r="H4" s="75">
        <v>-0.21249760000000001</v>
      </c>
      <c r="I4" s="75">
        <v>0.72721174329174598</v>
      </c>
    </row>
    <row r="5" spans="1:9" ht="15.75">
      <c r="A5" s="7"/>
      <c r="B5" s="7"/>
      <c r="C5" s="7"/>
      <c r="D5" s="11" t="s">
        <v>290</v>
      </c>
      <c r="E5" s="7">
        <v>0.13271190476190473</v>
      </c>
      <c r="F5" s="48">
        <v>6.6717426804123718</v>
      </c>
      <c r="G5" s="75">
        <v>0.69655555555555559</v>
      </c>
      <c r="H5" s="75">
        <v>-15.96548866</v>
      </c>
      <c r="I5" s="75">
        <v>0.648735655886162</v>
      </c>
    </row>
    <row r="6" spans="1:9" ht="15.75">
      <c r="A6" s="7"/>
      <c r="B6" s="7"/>
      <c r="C6" s="7"/>
      <c r="D6" s="5" t="s">
        <v>291</v>
      </c>
      <c r="E6" s="7">
        <v>0.16469642857142855</v>
      </c>
      <c r="F6" s="48">
        <v>10.611330309278353</v>
      </c>
      <c r="G6" s="75">
        <v>0.69655555555555559</v>
      </c>
      <c r="H6" s="75">
        <v>-21.12901506</v>
      </c>
      <c r="I6" s="75">
        <v>0.52274931111986378</v>
      </c>
    </row>
    <row r="7" spans="1:9" ht="15.75">
      <c r="A7" s="7"/>
      <c r="B7" s="7"/>
      <c r="C7" s="7"/>
      <c r="D7" s="5" t="s">
        <v>292</v>
      </c>
      <c r="E7" s="7">
        <v>7.112976190476189E-2</v>
      </c>
      <c r="F7" s="48">
        <v>4.4467942268041245</v>
      </c>
      <c r="G7" s="75">
        <v>0.69655555555555559</v>
      </c>
      <c r="H7" s="75">
        <v>-10.83488958</v>
      </c>
      <c r="I7" s="75">
        <v>1.2103927002439798</v>
      </c>
    </row>
    <row r="8" spans="1:9" ht="15.75">
      <c r="A8" s="5"/>
    </row>
    <row r="9" spans="1:9" ht="15.75">
      <c r="A9" s="5"/>
    </row>
    <row r="10" spans="1:9" ht="15.75">
      <c r="A10" s="5"/>
    </row>
    <row r="11" spans="1:9" ht="15.75">
      <c r="A11" s="5"/>
    </row>
    <row r="15" spans="1:9" ht="18">
      <c r="A15" s="47" t="s">
        <v>231</v>
      </c>
    </row>
    <row r="16" spans="1:9" ht="18.75">
      <c r="A16" s="5" t="s">
        <v>264</v>
      </c>
    </row>
    <row r="17" spans="1:1" ht="15.75">
      <c r="A17" s="42"/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779EE-41B1-437F-A256-0BBB4CE9DE4B}">
  <dimension ref="A1:I16"/>
  <sheetViews>
    <sheetView workbookViewId="0">
      <selection activeCell="F37" sqref="F37"/>
    </sheetView>
  </sheetViews>
  <sheetFormatPr defaultRowHeight="15"/>
  <cols>
    <col min="1" max="1" width="16" customWidth="1"/>
    <col min="2" max="2" width="12.85546875" bestFit="1" customWidth="1"/>
    <col min="3" max="3" width="12.7109375" bestFit="1" customWidth="1"/>
    <col min="4" max="4" width="47.140625" customWidth="1"/>
  </cols>
  <sheetData>
    <row r="1" spans="1:9" ht="18.75">
      <c r="A1" s="8" t="s">
        <v>263</v>
      </c>
    </row>
    <row r="5" spans="1:9" ht="20.25">
      <c r="A5" s="5" t="s">
        <v>251</v>
      </c>
      <c r="B5" s="5" t="s">
        <v>265</v>
      </c>
      <c r="C5" s="5" t="s">
        <v>266</v>
      </c>
      <c r="D5" s="9" t="s">
        <v>184</v>
      </c>
      <c r="E5" s="5" t="s">
        <v>185</v>
      </c>
      <c r="F5" s="5" t="s">
        <v>227</v>
      </c>
      <c r="G5" s="5" t="s">
        <v>228</v>
      </c>
      <c r="H5" s="5" t="s">
        <v>230</v>
      </c>
      <c r="I5" s="5" t="s">
        <v>195</v>
      </c>
    </row>
    <row r="6" spans="1:9" ht="15.75">
      <c r="A6" s="7">
        <v>3.149</v>
      </c>
      <c r="B6" s="7">
        <v>11.129</v>
      </c>
      <c r="C6" s="7">
        <v>0.38400000000000001</v>
      </c>
      <c r="D6" s="9" t="s">
        <v>293</v>
      </c>
      <c r="E6" s="76">
        <v>1.3175676095238094</v>
      </c>
      <c r="F6" s="77">
        <v>1.5272869212371136</v>
      </c>
      <c r="G6" s="78">
        <v>2.1934534444444447</v>
      </c>
      <c r="H6" s="78">
        <v>-0.21249760000000001</v>
      </c>
      <c r="I6" s="78">
        <v>0.20576779401794484</v>
      </c>
    </row>
    <row r="7" spans="1:9" ht="15.75">
      <c r="D7" s="79" t="s">
        <v>294</v>
      </c>
      <c r="E7" s="76">
        <v>1.4769507880952377</v>
      </c>
      <c r="F7" s="77">
        <v>2.561949189278351</v>
      </c>
      <c r="G7" s="78">
        <v>2.1934534444444447</v>
      </c>
      <c r="H7" s="78">
        <v>-15.96548866</v>
      </c>
      <c r="I7" s="78">
        <v>0.183562636390109</v>
      </c>
    </row>
    <row r="8" spans="1:9" ht="15.75">
      <c r="D8" s="9" t="s">
        <v>295</v>
      </c>
      <c r="E8" s="76">
        <v>1.8329065535714282</v>
      </c>
      <c r="F8" s="77">
        <v>4.0747508387628875</v>
      </c>
      <c r="G8" s="78">
        <v>2.1934534444444447</v>
      </c>
      <c r="H8" s="78">
        <v>-21.12901506</v>
      </c>
      <c r="I8" s="78">
        <v>0.14791424033753717</v>
      </c>
    </row>
    <row r="9" spans="1:9" ht="15.75">
      <c r="D9" s="9" t="s">
        <v>296</v>
      </c>
      <c r="E9" s="76">
        <v>0.79160312023809509</v>
      </c>
      <c r="F9" s="77">
        <v>1.7075689830927838</v>
      </c>
      <c r="G9" s="78">
        <v>2.1934534444444447</v>
      </c>
      <c r="H9" s="78">
        <v>-10.83488958</v>
      </c>
      <c r="I9" s="78">
        <v>0.34248599272785452</v>
      </c>
    </row>
    <row r="14" spans="1:9" ht="18">
      <c r="A14" s="47" t="s">
        <v>231</v>
      </c>
    </row>
    <row r="15" spans="1:9" ht="18.75">
      <c r="A15" s="5" t="s">
        <v>267</v>
      </c>
    </row>
    <row r="16" spans="1:9" ht="15.75">
      <c r="A16" s="42"/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C49FF-078A-499F-BAE1-80479D7090B3}">
  <dimension ref="A1:G311"/>
  <sheetViews>
    <sheetView workbookViewId="0">
      <selection activeCell="C32" sqref="C32"/>
    </sheetView>
  </sheetViews>
  <sheetFormatPr defaultColWidth="8.7109375" defaultRowHeight="15.75"/>
  <cols>
    <col min="1" max="1" width="35.85546875" style="5" customWidth="1"/>
    <col min="2" max="2" width="25.5703125" style="12" bestFit="1" customWidth="1"/>
    <col min="3" max="3" width="44.140625" style="81" bestFit="1" customWidth="1"/>
    <col min="4" max="4" width="13.42578125" style="12" customWidth="1"/>
    <col min="5" max="5" width="9.5703125" style="12" bestFit="1" customWidth="1"/>
    <col min="6" max="6" width="8.7109375" style="5"/>
    <col min="7" max="7" width="9.28515625" style="5" bestFit="1" customWidth="1"/>
    <col min="8" max="16384" width="8.7109375" style="5"/>
  </cols>
  <sheetData>
    <row r="1" spans="1:7">
      <c r="A1" s="4" t="s">
        <v>314</v>
      </c>
      <c r="B1" s="80"/>
    </row>
    <row r="2" spans="1:7" s="4" customFormat="1">
      <c r="B2" s="80"/>
      <c r="C2" s="82"/>
      <c r="D2" s="80"/>
      <c r="E2" s="80"/>
    </row>
    <row r="3" spans="1:7" ht="18.75">
      <c r="A3" s="5" t="s">
        <v>315</v>
      </c>
      <c r="B3" s="12" t="s">
        <v>321</v>
      </c>
      <c r="C3" s="81" t="s">
        <v>322</v>
      </c>
      <c r="D3" s="12" t="s">
        <v>249</v>
      </c>
      <c r="E3" s="12" t="s">
        <v>195</v>
      </c>
    </row>
    <row r="4" spans="1:7">
      <c r="A4" s="5" t="s">
        <v>289</v>
      </c>
      <c r="B4" s="12" t="s">
        <v>316</v>
      </c>
      <c r="C4" s="81">
        <v>0</v>
      </c>
      <c r="D4" s="12">
        <v>-0.21249999999999999</v>
      </c>
      <c r="E4" s="12">
        <v>0.72721000000000002</v>
      </c>
    </row>
    <row r="5" spans="1:7">
      <c r="A5" s="5" t="s">
        <v>289</v>
      </c>
      <c r="B5" s="12" t="str">
        <f t="shared" ref="B5:B14" si="0">B4</f>
        <v>Grt1</v>
      </c>
      <c r="C5" s="81">
        <v>0.1</v>
      </c>
      <c r="D5" s="12">
        <v>5.1147499999999999</v>
      </c>
      <c r="E5" s="12">
        <v>0.33130999999999999</v>
      </c>
      <c r="G5" s="11"/>
    </row>
    <row r="6" spans="1:7">
      <c r="A6" s="5" t="s">
        <v>289</v>
      </c>
      <c r="B6" s="12" t="str">
        <f t="shared" si="0"/>
        <v>Grt1</v>
      </c>
      <c r="C6" s="81">
        <v>0.2</v>
      </c>
      <c r="D6" s="12">
        <v>10.442</v>
      </c>
      <c r="E6" s="12">
        <v>0.3211</v>
      </c>
    </row>
    <row r="7" spans="1:7">
      <c r="A7" s="5" t="s">
        <v>289</v>
      </c>
      <c r="B7" s="12" t="str">
        <f t="shared" si="0"/>
        <v>Grt1</v>
      </c>
      <c r="C7" s="81">
        <v>0.3</v>
      </c>
      <c r="D7" s="12">
        <v>15.76925</v>
      </c>
      <c r="E7" s="12">
        <v>0.31757999999999997</v>
      </c>
    </row>
    <row r="8" spans="1:7">
      <c r="A8" s="5" t="s">
        <v>289</v>
      </c>
      <c r="B8" s="12" t="str">
        <f t="shared" si="0"/>
        <v>Grt1</v>
      </c>
      <c r="C8" s="81">
        <v>0.4</v>
      </c>
      <c r="D8" s="12">
        <v>21.096499999999999</v>
      </c>
      <c r="E8" s="12">
        <v>0.31580000000000003</v>
      </c>
    </row>
    <row r="9" spans="1:7">
      <c r="A9" s="5" t="s">
        <v>289</v>
      </c>
      <c r="B9" s="12" t="str">
        <f t="shared" si="0"/>
        <v>Grt1</v>
      </c>
      <c r="C9" s="81">
        <v>0.5</v>
      </c>
      <c r="D9" s="12">
        <v>26.423749999999998</v>
      </c>
      <c r="E9" s="12">
        <v>0.31472</v>
      </c>
    </row>
    <row r="10" spans="1:7">
      <c r="A10" s="5" t="s">
        <v>289</v>
      </c>
      <c r="B10" s="12" t="str">
        <f t="shared" si="0"/>
        <v>Grt1</v>
      </c>
      <c r="C10" s="81">
        <v>0.6</v>
      </c>
      <c r="D10" s="12">
        <v>31.751000000000001</v>
      </c>
      <c r="E10" s="12">
        <v>0.314</v>
      </c>
    </row>
    <row r="11" spans="1:7">
      <c r="A11" s="5" t="s">
        <v>289</v>
      </c>
      <c r="B11" s="12" t="str">
        <f t="shared" si="0"/>
        <v>Grt1</v>
      </c>
      <c r="C11" s="81">
        <v>0.7</v>
      </c>
      <c r="D11" s="12">
        <v>37.078249999999997</v>
      </c>
      <c r="E11" s="12">
        <v>0.31347999999999998</v>
      </c>
    </row>
    <row r="12" spans="1:7">
      <c r="A12" s="5" t="s">
        <v>289</v>
      </c>
      <c r="B12" s="12" t="str">
        <f t="shared" si="0"/>
        <v>Grt1</v>
      </c>
      <c r="C12" s="81">
        <v>0.8</v>
      </c>
      <c r="D12" s="12">
        <v>42.405500000000004</v>
      </c>
      <c r="E12" s="12">
        <v>0.31309999999999999</v>
      </c>
    </row>
    <row r="13" spans="1:7">
      <c r="A13" s="5" t="s">
        <v>289</v>
      </c>
      <c r="B13" s="12" t="str">
        <f t="shared" si="0"/>
        <v>Grt1</v>
      </c>
      <c r="C13" s="81">
        <v>0.9</v>
      </c>
      <c r="D13" s="12">
        <v>47.732750000000003</v>
      </c>
      <c r="E13" s="12">
        <v>0.31279000000000001</v>
      </c>
    </row>
    <row r="14" spans="1:7">
      <c r="A14" s="5" t="s">
        <v>289</v>
      </c>
      <c r="B14" s="12" t="str">
        <f t="shared" si="0"/>
        <v>Grt1</v>
      </c>
      <c r="C14" s="81">
        <v>1</v>
      </c>
      <c r="D14" s="12">
        <v>53.06</v>
      </c>
      <c r="E14" s="12">
        <v>0.31254999999999999</v>
      </c>
    </row>
    <row r="15" spans="1:7">
      <c r="A15" s="5" t="s">
        <v>289</v>
      </c>
      <c r="B15" s="12" t="s">
        <v>317</v>
      </c>
      <c r="C15" s="81">
        <v>0</v>
      </c>
      <c r="D15" s="12">
        <v>-0.21249999999999999</v>
      </c>
      <c r="E15" s="12">
        <v>0.72721000000000002</v>
      </c>
    </row>
    <row r="16" spans="1:7">
      <c r="A16" s="5" t="s">
        <v>289</v>
      </c>
      <c r="B16" s="12" t="str">
        <f t="shared" ref="B16:B25" si="1">B15</f>
        <v>Grt2</v>
      </c>
      <c r="C16" s="81">
        <v>0.1</v>
      </c>
      <c r="D16" s="12">
        <v>4.5487500000000001</v>
      </c>
      <c r="E16" s="12">
        <v>0.33567000000000002</v>
      </c>
    </row>
    <row r="17" spans="1:5">
      <c r="A17" s="5" t="s">
        <v>289</v>
      </c>
      <c r="B17" s="12" t="str">
        <f t="shared" si="1"/>
        <v>Grt2</v>
      </c>
      <c r="C17" s="81">
        <v>0.2</v>
      </c>
      <c r="D17" s="12">
        <v>9.31</v>
      </c>
      <c r="E17" s="12">
        <v>0.32469999999999999</v>
      </c>
    </row>
    <row r="18" spans="1:5">
      <c r="A18" s="5" t="s">
        <v>289</v>
      </c>
      <c r="B18" s="12" t="str">
        <f t="shared" si="1"/>
        <v>Grt2</v>
      </c>
      <c r="C18" s="81">
        <v>0.3</v>
      </c>
      <c r="D18" s="12">
        <v>14.071249999999999</v>
      </c>
      <c r="E18" s="12">
        <v>0.32090000000000002</v>
      </c>
    </row>
    <row r="19" spans="1:5">
      <c r="A19" s="5" t="s">
        <v>289</v>
      </c>
      <c r="B19" s="12" t="str">
        <f t="shared" si="1"/>
        <v>Grt2</v>
      </c>
      <c r="C19" s="81">
        <v>0.4</v>
      </c>
      <c r="D19" s="12">
        <v>18.8325</v>
      </c>
      <c r="E19" s="12">
        <v>0.31897999999999999</v>
      </c>
    </row>
    <row r="20" spans="1:5">
      <c r="A20" s="5" t="s">
        <v>289</v>
      </c>
      <c r="B20" s="12" t="str">
        <f t="shared" si="1"/>
        <v>Grt2</v>
      </c>
      <c r="C20" s="81">
        <v>0.5</v>
      </c>
      <c r="D20" s="12">
        <v>23.59375</v>
      </c>
      <c r="E20" s="12">
        <v>0.31781999999999999</v>
      </c>
    </row>
    <row r="21" spans="1:5">
      <c r="A21" s="5" t="s">
        <v>289</v>
      </c>
      <c r="B21" s="12" t="str">
        <f t="shared" si="1"/>
        <v>Grt2</v>
      </c>
      <c r="C21" s="81">
        <v>0.6</v>
      </c>
      <c r="D21" s="12">
        <v>28.355</v>
      </c>
      <c r="E21" s="12">
        <v>0.31703999999999999</v>
      </c>
    </row>
    <row r="22" spans="1:5">
      <c r="A22" s="5" t="s">
        <v>289</v>
      </c>
      <c r="B22" s="12" t="str">
        <f t="shared" si="1"/>
        <v>Grt2</v>
      </c>
      <c r="C22" s="81">
        <v>0.7</v>
      </c>
      <c r="D22" s="12">
        <v>33.116250000000001</v>
      </c>
      <c r="E22" s="12">
        <v>0.31647999999999998</v>
      </c>
    </row>
    <row r="23" spans="1:5">
      <c r="A23" s="5" t="s">
        <v>289</v>
      </c>
      <c r="B23" s="12" t="str">
        <f t="shared" si="1"/>
        <v>Grt2</v>
      </c>
      <c r="C23" s="81">
        <v>0.8</v>
      </c>
      <c r="D23" s="12">
        <v>37.877499999999998</v>
      </c>
      <c r="E23" s="12">
        <v>0.31606000000000001</v>
      </c>
    </row>
    <row r="24" spans="1:5">
      <c r="A24" s="5" t="s">
        <v>289</v>
      </c>
      <c r="B24" s="12" t="str">
        <f t="shared" si="1"/>
        <v>Grt2</v>
      </c>
      <c r="C24" s="81">
        <v>0.9</v>
      </c>
      <c r="D24" s="12">
        <v>42.638750000000002</v>
      </c>
      <c r="E24" s="12">
        <v>0.31573000000000001</v>
      </c>
    </row>
    <row r="25" spans="1:5">
      <c r="A25" s="5" t="s">
        <v>289</v>
      </c>
      <c r="B25" s="12" t="str">
        <f t="shared" si="1"/>
        <v>Grt2</v>
      </c>
      <c r="C25" s="81">
        <v>1</v>
      </c>
      <c r="D25" s="12">
        <v>47.4</v>
      </c>
      <c r="E25" s="12">
        <v>0.31546999999999997</v>
      </c>
    </row>
    <row r="26" spans="1:5">
      <c r="A26" s="5" t="s">
        <v>289</v>
      </c>
      <c r="B26" s="12" t="s">
        <v>318</v>
      </c>
      <c r="C26" s="81">
        <v>0</v>
      </c>
      <c r="D26" s="12">
        <v>-0.21249999999999999</v>
      </c>
      <c r="E26" s="12">
        <v>0.72721000000000002</v>
      </c>
    </row>
    <row r="27" spans="1:5">
      <c r="A27" s="5" t="s">
        <v>289</v>
      </c>
      <c r="B27" s="12" t="str">
        <f t="shared" ref="B27:B36" si="2">B26</f>
        <v>Grt3</v>
      </c>
      <c r="C27" s="81">
        <v>0.1</v>
      </c>
      <c r="D27" s="12">
        <v>5.2647500000000003</v>
      </c>
      <c r="E27" s="12">
        <v>0.33045999999999998</v>
      </c>
    </row>
    <row r="28" spans="1:5">
      <c r="A28" s="5" t="s">
        <v>289</v>
      </c>
      <c r="B28" s="12" t="str">
        <f t="shared" si="2"/>
        <v>Grt3</v>
      </c>
      <c r="C28" s="81">
        <v>0.2</v>
      </c>
      <c r="D28" s="12">
        <v>10.742000000000001</v>
      </c>
      <c r="E28" s="12">
        <v>0.32071</v>
      </c>
    </row>
    <row r="29" spans="1:5">
      <c r="A29" s="5" t="s">
        <v>289</v>
      </c>
      <c r="B29" s="12" t="str">
        <f t="shared" si="2"/>
        <v>Grt3</v>
      </c>
      <c r="C29" s="81">
        <v>0.3</v>
      </c>
      <c r="D29" s="12">
        <v>16.219249999999999</v>
      </c>
      <c r="E29" s="12">
        <v>0.31735000000000002</v>
      </c>
    </row>
    <row r="30" spans="1:5">
      <c r="A30" s="5" t="s">
        <v>289</v>
      </c>
      <c r="B30" s="12" t="str">
        <f t="shared" si="2"/>
        <v>Grt3</v>
      </c>
      <c r="C30" s="81">
        <v>0.4</v>
      </c>
      <c r="D30" s="12">
        <v>21.6965</v>
      </c>
      <c r="E30" s="12">
        <v>0.31564999999999999</v>
      </c>
    </row>
    <row r="31" spans="1:5">
      <c r="A31" s="5" t="s">
        <v>289</v>
      </c>
      <c r="B31" s="12" t="str">
        <f t="shared" si="2"/>
        <v>Grt3</v>
      </c>
      <c r="C31" s="81">
        <v>0.5</v>
      </c>
      <c r="D31" s="12">
        <v>27.173749999999998</v>
      </c>
      <c r="E31" s="12">
        <v>0.31462000000000001</v>
      </c>
    </row>
    <row r="32" spans="1:5">
      <c r="A32" s="5" t="s">
        <v>289</v>
      </c>
      <c r="B32" s="12" t="str">
        <f t="shared" si="2"/>
        <v>Grt3</v>
      </c>
      <c r="C32" s="81">
        <v>0.6</v>
      </c>
      <c r="D32" s="12">
        <v>32.651000000000003</v>
      </c>
      <c r="E32" s="12">
        <v>0.31392999999999999</v>
      </c>
    </row>
    <row r="33" spans="1:5">
      <c r="A33" s="5" t="s">
        <v>289</v>
      </c>
      <c r="B33" s="12" t="str">
        <f t="shared" si="2"/>
        <v>Grt3</v>
      </c>
      <c r="C33" s="81">
        <v>0.7</v>
      </c>
      <c r="D33" s="12">
        <v>38.128250000000001</v>
      </c>
      <c r="E33" s="12">
        <v>0.31344</v>
      </c>
    </row>
    <row r="34" spans="1:5">
      <c r="A34" s="5" t="s">
        <v>289</v>
      </c>
      <c r="B34" s="12" t="str">
        <f t="shared" si="2"/>
        <v>Grt3</v>
      </c>
      <c r="C34" s="81">
        <v>0.8</v>
      </c>
      <c r="D34" s="12">
        <v>43.605499999999999</v>
      </c>
      <c r="E34" s="12">
        <v>0.31307000000000001</v>
      </c>
    </row>
    <row r="35" spans="1:5">
      <c r="A35" s="5" t="s">
        <v>289</v>
      </c>
      <c r="B35" s="12" t="str">
        <f t="shared" si="2"/>
        <v>Grt3</v>
      </c>
      <c r="C35" s="81">
        <v>0.9</v>
      </c>
      <c r="D35" s="12">
        <v>49.082749999999997</v>
      </c>
      <c r="E35" s="12">
        <v>0.31278</v>
      </c>
    </row>
    <row r="36" spans="1:5">
      <c r="A36" s="5" t="s">
        <v>289</v>
      </c>
      <c r="B36" s="12" t="str">
        <f t="shared" si="2"/>
        <v>Grt3</v>
      </c>
      <c r="C36" s="81">
        <v>1</v>
      </c>
      <c r="D36" s="12">
        <v>54.56</v>
      </c>
      <c r="E36" s="12">
        <v>0.31254999999999999</v>
      </c>
    </row>
    <row r="37" spans="1:5">
      <c r="A37" s="11" t="s">
        <v>290</v>
      </c>
      <c r="B37" s="12" t="s">
        <v>316</v>
      </c>
      <c r="C37" s="81">
        <v>0</v>
      </c>
      <c r="D37" s="12">
        <v>-15.965490000000001</v>
      </c>
      <c r="E37" s="12">
        <v>0.64873999999999998</v>
      </c>
    </row>
    <row r="38" spans="1:5">
      <c r="A38" s="11" t="s">
        <v>290</v>
      </c>
      <c r="B38" s="12" t="str">
        <f t="shared" ref="B38:B47" si="3">B37</f>
        <v>Grt1</v>
      </c>
      <c r="C38" s="81">
        <v>0.1</v>
      </c>
      <c r="D38" s="12">
        <v>-9.0569400000000009</v>
      </c>
      <c r="E38" s="12">
        <v>0.4899</v>
      </c>
    </row>
    <row r="39" spans="1:5">
      <c r="A39" s="11" t="s">
        <v>290</v>
      </c>
      <c r="B39" s="12" t="str">
        <f t="shared" si="3"/>
        <v>Grt1</v>
      </c>
      <c r="C39" s="81">
        <v>0.2</v>
      </c>
      <c r="D39" s="12">
        <v>-2.14839</v>
      </c>
      <c r="E39" s="12">
        <v>0.48759000000000002</v>
      </c>
    </row>
    <row r="40" spans="1:5">
      <c r="A40" s="11" t="s">
        <v>290</v>
      </c>
      <c r="B40" s="12" t="str">
        <f t="shared" si="3"/>
        <v>Grt1</v>
      </c>
      <c r="C40" s="81">
        <v>0.3</v>
      </c>
      <c r="D40" s="12">
        <v>4.7601599999999999</v>
      </c>
      <c r="E40" s="12">
        <v>0.48680000000000001</v>
      </c>
    </row>
    <row r="41" spans="1:5">
      <c r="A41" s="11" t="s">
        <v>290</v>
      </c>
      <c r="B41" s="12" t="str">
        <f t="shared" si="3"/>
        <v>Grt1</v>
      </c>
      <c r="C41" s="81">
        <v>0.4</v>
      </c>
      <c r="D41" s="12">
        <v>11.668710000000001</v>
      </c>
      <c r="E41" s="12">
        <v>0.48641000000000001</v>
      </c>
    </row>
    <row r="42" spans="1:5">
      <c r="A42" s="11" t="s">
        <v>290</v>
      </c>
      <c r="B42" s="12" t="str">
        <f t="shared" si="3"/>
        <v>Grt1</v>
      </c>
      <c r="C42" s="81">
        <v>0.5</v>
      </c>
      <c r="D42" s="12">
        <v>18.577259999999999</v>
      </c>
      <c r="E42" s="12">
        <v>0.48616999999999999</v>
      </c>
    </row>
    <row r="43" spans="1:5">
      <c r="A43" s="11" t="s">
        <v>290</v>
      </c>
      <c r="B43" s="12" t="str">
        <f t="shared" si="3"/>
        <v>Grt1</v>
      </c>
      <c r="C43" s="81">
        <v>0.6</v>
      </c>
      <c r="D43" s="12">
        <v>25.485800000000001</v>
      </c>
      <c r="E43" s="12">
        <v>0.48601</v>
      </c>
    </row>
    <row r="44" spans="1:5">
      <c r="A44" s="11" t="s">
        <v>290</v>
      </c>
      <c r="B44" s="12" t="str">
        <f t="shared" si="3"/>
        <v>Grt1</v>
      </c>
      <c r="C44" s="81">
        <v>0.7</v>
      </c>
      <c r="D44" s="12">
        <v>32.394350000000003</v>
      </c>
      <c r="E44" s="12">
        <v>0.4859</v>
      </c>
    </row>
    <row r="45" spans="1:5">
      <c r="A45" s="11" t="s">
        <v>290</v>
      </c>
      <c r="B45" s="12" t="str">
        <f t="shared" si="3"/>
        <v>Grt1</v>
      </c>
      <c r="C45" s="81">
        <v>0.8</v>
      </c>
      <c r="D45" s="12">
        <v>39.302900000000001</v>
      </c>
      <c r="E45" s="12">
        <v>0.48581000000000002</v>
      </c>
    </row>
    <row r="46" spans="1:5">
      <c r="A46" s="11" t="s">
        <v>290</v>
      </c>
      <c r="B46" s="12" t="str">
        <f t="shared" si="3"/>
        <v>Grt1</v>
      </c>
      <c r="C46" s="81">
        <v>0.9</v>
      </c>
      <c r="D46" s="12">
        <v>46.211449999999999</v>
      </c>
      <c r="E46" s="12">
        <v>0.48574000000000001</v>
      </c>
    </row>
    <row r="47" spans="1:5">
      <c r="A47" s="11" t="s">
        <v>290</v>
      </c>
      <c r="B47" s="12" t="str">
        <f t="shared" si="3"/>
        <v>Grt1</v>
      </c>
      <c r="C47" s="81">
        <v>1</v>
      </c>
      <c r="D47" s="12">
        <v>53.12</v>
      </c>
      <c r="E47" s="12">
        <v>0.48569000000000001</v>
      </c>
    </row>
    <row r="48" spans="1:5">
      <c r="A48" s="11" t="s">
        <v>290</v>
      </c>
      <c r="B48" s="12" t="s">
        <v>317</v>
      </c>
      <c r="C48" s="81">
        <v>0</v>
      </c>
      <c r="D48" s="12">
        <v>-15.965490000000001</v>
      </c>
      <c r="E48" s="12">
        <v>0.64873999999999998</v>
      </c>
    </row>
    <row r="49" spans="1:5">
      <c r="A49" s="11" t="s">
        <v>290</v>
      </c>
      <c r="B49" s="12" t="str">
        <f t="shared" ref="B49:B58" si="4">B48</f>
        <v>Grt2</v>
      </c>
      <c r="C49" s="81">
        <v>0.1</v>
      </c>
      <c r="D49" s="12">
        <v>-13.58694</v>
      </c>
      <c r="E49" s="12">
        <v>0.37989000000000001</v>
      </c>
    </row>
    <row r="50" spans="1:5">
      <c r="A50" s="11" t="s">
        <v>290</v>
      </c>
      <c r="B50" s="12" t="str">
        <f t="shared" si="4"/>
        <v>Grt2</v>
      </c>
      <c r="C50" s="81">
        <v>0.2</v>
      </c>
      <c r="D50" s="12">
        <v>-11.20839</v>
      </c>
      <c r="E50" s="12">
        <v>0.37074000000000001</v>
      </c>
    </row>
    <row r="51" spans="1:5">
      <c r="A51" s="11" t="s">
        <v>290</v>
      </c>
      <c r="B51" s="12" t="str">
        <f t="shared" si="4"/>
        <v>Grt2</v>
      </c>
      <c r="C51" s="81">
        <v>0.3</v>
      </c>
      <c r="D51" s="12">
        <v>-8.8298400000000008</v>
      </c>
      <c r="E51" s="12">
        <v>0.36754999999999999</v>
      </c>
    </row>
    <row r="52" spans="1:5">
      <c r="A52" s="11" t="s">
        <v>290</v>
      </c>
      <c r="B52" s="12" t="str">
        <f t="shared" si="4"/>
        <v>Grt2</v>
      </c>
      <c r="C52" s="81">
        <v>0.4</v>
      </c>
      <c r="D52" s="12">
        <v>-6.4512900000000002</v>
      </c>
      <c r="E52" s="12">
        <v>0.36592999999999998</v>
      </c>
    </row>
    <row r="53" spans="1:5">
      <c r="A53" s="11" t="s">
        <v>290</v>
      </c>
      <c r="B53" s="12" t="str">
        <f t="shared" si="4"/>
        <v>Grt2</v>
      </c>
      <c r="C53" s="81">
        <v>0.5</v>
      </c>
      <c r="D53" s="12">
        <v>-4.0727399999999996</v>
      </c>
      <c r="E53" s="12">
        <v>0.36495</v>
      </c>
    </row>
    <row r="54" spans="1:5">
      <c r="A54" s="11" t="s">
        <v>290</v>
      </c>
      <c r="B54" s="12" t="str">
        <f t="shared" si="4"/>
        <v>Grt2</v>
      </c>
      <c r="C54" s="81">
        <v>0.6</v>
      </c>
      <c r="D54" s="12">
        <v>-1.6941999999999999</v>
      </c>
      <c r="E54" s="12">
        <v>0.36429</v>
      </c>
    </row>
    <row r="55" spans="1:5">
      <c r="A55" s="11" t="s">
        <v>290</v>
      </c>
      <c r="B55" s="12" t="str">
        <f t="shared" si="4"/>
        <v>Grt2</v>
      </c>
      <c r="C55" s="81">
        <v>0.7</v>
      </c>
      <c r="D55" s="12">
        <v>0.68435000000000001</v>
      </c>
      <c r="E55" s="12">
        <v>0.36381999999999998</v>
      </c>
    </row>
    <row r="56" spans="1:5">
      <c r="A56" s="11" t="s">
        <v>290</v>
      </c>
      <c r="B56" s="12" t="str">
        <f t="shared" si="4"/>
        <v>Grt2</v>
      </c>
      <c r="C56" s="81">
        <v>0.8</v>
      </c>
      <c r="D56" s="12">
        <v>3.0629</v>
      </c>
      <c r="E56" s="12">
        <v>0.36346000000000001</v>
      </c>
    </row>
    <row r="57" spans="1:5">
      <c r="A57" s="11" t="s">
        <v>290</v>
      </c>
      <c r="B57" s="12" t="str">
        <f t="shared" si="4"/>
        <v>Grt2</v>
      </c>
      <c r="C57" s="81">
        <v>0.9</v>
      </c>
      <c r="D57" s="12">
        <v>5.4414499999999997</v>
      </c>
      <c r="E57" s="12">
        <v>0.36318</v>
      </c>
    </row>
    <row r="58" spans="1:5">
      <c r="A58" s="11" t="s">
        <v>290</v>
      </c>
      <c r="B58" s="12" t="str">
        <f t="shared" si="4"/>
        <v>Grt2</v>
      </c>
      <c r="C58" s="81">
        <v>1</v>
      </c>
      <c r="D58" s="12">
        <v>7.82</v>
      </c>
      <c r="E58" s="12">
        <v>0.36296</v>
      </c>
    </row>
    <row r="59" spans="1:5">
      <c r="A59" s="11" t="s">
        <v>290</v>
      </c>
      <c r="B59" s="12" t="s">
        <v>318</v>
      </c>
      <c r="C59" s="81">
        <v>0</v>
      </c>
      <c r="D59" s="12">
        <v>-15.965490000000001</v>
      </c>
      <c r="E59" s="12">
        <v>0.64873999999999998</v>
      </c>
    </row>
    <row r="60" spans="1:5">
      <c r="A60" s="11" t="s">
        <v>290</v>
      </c>
      <c r="B60" s="12" t="str">
        <f t="shared" ref="B60:B69" si="5">B59</f>
        <v>Grt3</v>
      </c>
      <c r="C60" s="81">
        <v>0.1</v>
      </c>
      <c r="D60" s="12">
        <v>-12.752940000000001</v>
      </c>
      <c r="E60" s="12">
        <v>0.34434999999999999</v>
      </c>
    </row>
    <row r="61" spans="1:5">
      <c r="A61" s="11" t="s">
        <v>290</v>
      </c>
      <c r="B61" s="12" t="str">
        <f t="shared" si="5"/>
        <v>Grt3</v>
      </c>
      <c r="C61" s="81">
        <v>0.2</v>
      </c>
      <c r="D61" s="12">
        <v>-9.5403900000000004</v>
      </c>
      <c r="E61" s="12">
        <v>0.33704000000000001</v>
      </c>
    </row>
    <row r="62" spans="1:5">
      <c r="A62" s="11" t="s">
        <v>290</v>
      </c>
      <c r="B62" s="12" t="str">
        <f t="shared" si="5"/>
        <v>Grt3</v>
      </c>
      <c r="C62" s="81">
        <v>0.3</v>
      </c>
      <c r="D62" s="12">
        <v>-6.3278400000000001</v>
      </c>
      <c r="E62" s="12">
        <v>0.33451999999999998</v>
      </c>
    </row>
    <row r="63" spans="1:5">
      <c r="A63" s="11" t="s">
        <v>290</v>
      </c>
      <c r="B63" s="12" t="str">
        <f t="shared" si="5"/>
        <v>Grt3</v>
      </c>
      <c r="C63" s="81">
        <v>0.4</v>
      </c>
      <c r="D63" s="12">
        <v>-3.1152899999999999</v>
      </c>
      <c r="E63" s="12">
        <v>0.33324999999999999</v>
      </c>
    </row>
    <row r="64" spans="1:5">
      <c r="A64" s="11" t="s">
        <v>290</v>
      </c>
      <c r="B64" s="12" t="str">
        <f t="shared" si="5"/>
        <v>Grt3</v>
      </c>
      <c r="C64" s="81">
        <v>0.5</v>
      </c>
      <c r="D64" s="12">
        <v>9.7259999999999999E-2</v>
      </c>
      <c r="E64" s="12">
        <v>0.33248</v>
      </c>
    </row>
    <row r="65" spans="1:5">
      <c r="A65" s="11" t="s">
        <v>290</v>
      </c>
      <c r="B65" s="12" t="str">
        <f t="shared" si="5"/>
        <v>Grt3</v>
      </c>
      <c r="C65" s="81">
        <v>0.6</v>
      </c>
      <c r="D65" s="12">
        <v>3.3098000000000001</v>
      </c>
      <c r="E65" s="12">
        <v>0.33196999999999999</v>
      </c>
    </row>
    <row r="66" spans="1:5">
      <c r="A66" s="11" t="s">
        <v>290</v>
      </c>
      <c r="B66" s="12" t="str">
        <f t="shared" si="5"/>
        <v>Grt3</v>
      </c>
      <c r="C66" s="81">
        <v>0.7</v>
      </c>
      <c r="D66" s="12">
        <v>6.5223500000000003</v>
      </c>
      <c r="E66" s="12">
        <v>0.33160000000000001</v>
      </c>
    </row>
    <row r="67" spans="1:5">
      <c r="A67" s="11" t="s">
        <v>290</v>
      </c>
      <c r="B67" s="12" t="str">
        <f t="shared" si="5"/>
        <v>Grt3</v>
      </c>
      <c r="C67" s="81">
        <v>0.8</v>
      </c>
      <c r="D67" s="12">
        <v>9.7348999999999997</v>
      </c>
      <c r="E67" s="12">
        <v>0.33132</v>
      </c>
    </row>
    <row r="68" spans="1:5">
      <c r="A68" s="11" t="s">
        <v>290</v>
      </c>
      <c r="B68" s="12" t="str">
        <f t="shared" si="5"/>
        <v>Grt3</v>
      </c>
      <c r="C68" s="81">
        <v>0.9</v>
      </c>
      <c r="D68" s="12">
        <v>12.94745</v>
      </c>
      <c r="E68" s="12">
        <v>0.33111000000000002</v>
      </c>
    </row>
    <row r="69" spans="1:5">
      <c r="A69" s="11" t="s">
        <v>290</v>
      </c>
      <c r="B69" s="12" t="str">
        <f t="shared" si="5"/>
        <v>Grt3</v>
      </c>
      <c r="C69" s="81">
        <v>1</v>
      </c>
      <c r="D69" s="12">
        <v>16.16</v>
      </c>
      <c r="E69" s="12">
        <v>0.33094000000000001</v>
      </c>
    </row>
    <row r="70" spans="1:5">
      <c r="A70" s="11" t="s">
        <v>290</v>
      </c>
      <c r="B70" s="12" t="s">
        <v>319</v>
      </c>
      <c r="C70" s="81">
        <v>0</v>
      </c>
      <c r="D70" s="12">
        <v>-15.965490000000001</v>
      </c>
      <c r="E70" s="12">
        <v>0.64873999999999998</v>
      </c>
    </row>
    <row r="71" spans="1:5">
      <c r="A71" s="11" t="s">
        <v>290</v>
      </c>
      <c r="B71" s="12" t="str">
        <f t="shared" ref="B71:B80" si="6">B70</f>
        <v>Grt4</v>
      </c>
      <c r="C71" s="81">
        <v>0.1</v>
      </c>
      <c r="D71" s="12">
        <v>-14.51094</v>
      </c>
      <c r="E71" s="12">
        <v>0.36316999999999999</v>
      </c>
    </row>
    <row r="72" spans="1:5">
      <c r="A72" s="11" t="s">
        <v>290</v>
      </c>
      <c r="B72" s="12" t="str">
        <f t="shared" si="6"/>
        <v>Grt4</v>
      </c>
      <c r="C72" s="81">
        <v>0.2</v>
      </c>
      <c r="D72" s="12">
        <v>-13.05639</v>
      </c>
      <c r="E72" s="12">
        <v>0.34777000000000002</v>
      </c>
    </row>
    <row r="73" spans="1:5">
      <c r="A73" s="11" t="s">
        <v>290</v>
      </c>
      <c r="B73" s="12" t="str">
        <f t="shared" si="6"/>
        <v>Grt4</v>
      </c>
      <c r="C73" s="81">
        <v>0.3</v>
      </c>
      <c r="D73" s="12">
        <v>-11.601839999999999</v>
      </c>
      <c r="E73" s="12">
        <v>0.34227000000000002</v>
      </c>
    </row>
    <row r="74" spans="1:5">
      <c r="A74" s="11" t="s">
        <v>290</v>
      </c>
      <c r="B74" s="12" t="str">
        <f t="shared" si="6"/>
        <v>Grt4</v>
      </c>
      <c r="C74" s="81">
        <v>0.4</v>
      </c>
      <c r="D74" s="12">
        <v>-10.14729</v>
      </c>
      <c r="E74" s="12">
        <v>0.33944000000000002</v>
      </c>
    </row>
    <row r="75" spans="1:5">
      <c r="A75" s="11" t="s">
        <v>290</v>
      </c>
      <c r="B75" s="12" t="str">
        <f t="shared" si="6"/>
        <v>Grt4</v>
      </c>
      <c r="C75" s="81">
        <v>0.5</v>
      </c>
      <c r="D75" s="12">
        <v>-8.6927400000000006</v>
      </c>
      <c r="E75" s="12">
        <v>0.33772000000000002</v>
      </c>
    </row>
    <row r="76" spans="1:5">
      <c r="A76" s="11" t="s">
        <v>290</v>
      </c>
      <c r="B76" s="12" t="str">
        <f t="shared" si="6"/>
        <v>Grt4</v>
      </c>
      <c r="C76" s="81">
        <v>0.6</v>
      </c>
      <c r="D76" s="12">
        <v>-7.2382</v>
      </c>
      <c r="E76" s="12">
        <v>0.33656000000000003</v>
      </c>
    </row>
    <row r="77" spans="1:5">
      <c r="A77" s="11" t="s">
        <v>290</v>
      </c>
      <c r="B77" s="12" t="str">
        <f t="shared" si="6"/>
        <v>Grt4</v>
      </c>
      <c r="C77" s="81">
        <v>0.7</v>
      </c>
      <c r="D77" s="12">
        <v>-5.7836499999999997</v>
      </c>
      <c r="E77" s="12">
        <v>0.33572000000000002</v>
      </c>
    </row>
    <row r="78" spans="1:5">
      <c r="A78" s="11" t="s">
        <v>290</v>
      </c>
      <c r="B78" s="12" t="str">
        <f t="shared" si="6"/>
        <v>Grt4</v>
      </c>
      <c r="C78" s="81">
        <v>0.8</v>
      </c>
      <c r="D78" s="12">
        <v>-4.3291000000000004</v>
      </c>
      <c r="E78" s="12">
        <v>0.33510000000000001</v>
      </c>
    </row>
    <row r="79" spans="1:5">
      <c r="A79" s="11" t="s">
        <v>290</v>
      </c>
      <c r="B79" s="12" t="str">
        <f t="shared" si="6"/>
        <v>Grt4</v>
      </c>
      <c r="C79" s="81">
        <v>0.9</v>
      </c>
      <c r="D79" s="12">
        <v>-2.8745500000000002</v>
      </c>
      <c r="E79" s="12">
        <v>0.33461000000000002</v>
      </c>
    </row>
    <row r="80" spans="1:5">
      <c r="A80" s="11" t="s">
        <v>290</v>
      </c>
      <c r="B80" s="12" t="str">
        <f t="shared" si="6"/>
        <v>Grt4</v>
      </c>
      <c r="C80" s="81">
        <v>1</v>
      </c>
      <c r="D80" s="12">
        <v>-1.42</v>
      </c>
      <c r="E80" s="12">
        <v>0.33421000000000001</v>
      </c>
    </row>
    <row r="81" spans="1:5">
      <c r="A81" s="5" t="s">
        <v>291</v>
      </c>
      <c r="B81" s="12" t="s">
        <v>316</v>
      </c>
      <c r="C81" s="81">
        <v>0</v>
      </c>
      <c r="D81" s="12">
        <v>-21.129020000000001</v>
      </c>
      <c r="E81" s="12">
        <v>0.52275000000000005</v>
      </c>
    </row>
    <row r="82" spans="1:5">
      <c r="A82" s="5" t="s">
        <v>291</v>
      </c>
      <c r="B82" s="12" t="str">
        <f t="shared" ref="B82:B91" si="7">B81</f>
        <v>Grt1</v>
      </c>
      <c r="C82" s="81">
        <v>0.1</v>
      </c>
      <c r="D82" s="12">
        <v>-16.363109999999999</v>
      </c>
      <c r="E82" s="12">
        <v>0.38027</v>
      </c>
    </row>
    <row r="83" spans="1:5">
      <c r="A83" s="5" t="s">
        <v>291</v>
      </c>
      <c r="B83" s="12" t="str">
        <f t="shared" si="7"/>
        <v>Grt1</v>
      </c>
      <c r="C83" s="81">
        <v>0.2</v>
      </c>
      <c r="D83" s="12">
        <v>-11.59721</v>
      </c>
      <c r="E83" s="12">
        <v>0.37833</v>
      </c>
    </row>
    <row r="84" spans="1:5">
      <c r="A84" s="5" t="s">
        <v>291</v>
      </c>
      <c r="B84" s="12" t="str">
        <f t="shared" si="7"/>
        <v>Grt1</v>
      </c>
      <c r="C84" s="81">
        <v>0.3</v>
      </c>
      <c r="D84" s="12">
        <v>-6.8313100000000002</v>
      </c>
      <c r="E84" s="12">
        <v>0.37767000000000001</v>
      </c>
    </row>
    <row r="85" spans="1:5">
      <c r="A85" s="5" t="s">
        <v>291</v>
      </c>
      <c r="B85" s="12" t="str">
        <f t="shared" si="7"/>
        <v>Grt1</v>
      </c>
      <c r="C85" s="81">
        <v>0.4</v>
      </c>
      <c r="D85" s="12">
        <v>-2.06541</v>
      </c>
      <c r="E85" s="12">
        <v>0.37734000000000001</v>
      </c>
    </row>
    <row r="86" spans="1:5">
      <c r="A86" s="5" t="s">
        <v>291</v>
      </c>
      <c r="B86" s="12" t="str">
        <f t="shared" si="7"/>
        <v>Grt1</v>
      </c>
      <c r="C86" s="81">
        <v>0.5</v>
      </c>
      <c r="D86" s="12">
        <v>2.7004899999999998</v>
      </c>
      <c r="E86" s="12">
        <v>0.37713999999999998</v>
      </c>
    </row>
    <row r="87" spans="1:5">
      <c r="A87" s="5" t="s">
        <v>291</v>
      </c>
      <c r="B87" s="12" t="str">
        <f t="shared" si="7"/>
        <v>Grt1</v>
      </c>
      <c r="C87" s="81">
        <v>0.6</v>
      </c>
      <c r="D87" s="12">
        <v>7.4663899999999996</v>
      </c>
      <c r="E87" s="12">
        <v>0.377</v>
      </c>
    </row>
    <row r="88" spans="1:5">
      <c r="A88" s="5" t="s">
        <v>291</v>
      </c>
      <c r="B88" s="12" t="str">
        <f t="shared" si="7"/>
        <v>Grt1</v>
      </c>
      <c r="C88" s="81">
        <v>0.7</v>
      </c>
      <c r="D88" s="12">
        <v>12.2323</v>
      </c>
      <c r="E88" s="12">
        <v>0.37691000000000002</v>
      </c>
    </row>
    <row r="89" spans="1:5">
      <c r="A89" s="5" t="s">
        <v>291</v>
      </c>
      <c r="B89" s="12" t="str">
        <f t="shared" si="7"/>
        <v>Grt1</v>
      </c>
      <c r="C89" s="81">
        <v>0.8</v>
      </c>
      <c r="D89" s="12">
        <v>16.998200000000001</v>
      </c>
      <c r="E89" s="12">
        <v>0.37684000000000001</v>
      </c>
    </row>
    <row r="90" spans="1:5">
      <c r="A90" s="5" t="s">
        <v>291</v>
      </c>
      <c r="B90" s="12" t="str">
        <f t="shared" si="7"/>
        <v>Grt1</v>
      </c>
      <c r="C90" s="81">
        <v>0.9</v>
      </c>
      <c r="D90" s="12">
        <v>21.764099999999999</v>
      </c>
      <c r="E90" s="12">
        <v>0.37678</v>
      </c>
    </row>
    <row r="91" spans="1:5">
      <c r="A91" s="5" t="s">
        <v>291</v>
      </c>
      <c r="B91" s="12" t="str">
        <f t="shared" si="7"/>
        <v>Grt1</v>
      </c>
      <c r="C91" s="81">
        <v>1</v>
      </c>
      <c r="D91" s="12">
        <v>26.53</v>
      </c>
      <c r="E91" s="12">
        <v>0.37673000000000001</v>
      </c>
    </row>
    <row r="92" spans="1:5">
      <c r="A92" s="5" t="s">
        <v>291</v>
      </c>
      <c r="B92" s="12" t="s">
        <v>317</v>
      </c>
      <c r="C92" s="81">
        <v>0</v>
      </c>
      <c r="D92" s="12">
        <v>-21.129020000000001</v>
      </c>
      <c r="E92" s="12">
        <v>0.52275000000000005</v>
      </c>
    </row>
    <row r="93" spans="1:5">
      <c r="A93" s="5" t="s">
        <v>291</v>
      </c>
      <c r="B93" s="12" t="str">
        <f t="shared" ref="B93:B102" si="8">B92</f>
        <v>Grt2</v>
      </c>
      <c r="C93" s="81">
        <v>0.1</v>
      </c>
      <c r="D93" s="12">
        <v>-14.46111</v>
      </c>
      <c r="E93" s="12">
        <v>0.38041999999999998</v>
      </c>
    </row>
    <row r="94" spans="1:5">
      <c r="A94" s="5" t="s">
        <v>291</v>
      </c>
      <c r="B94" s="12" t="str">
        <f t="shared" si="8"/>
        <v>Grt2</v>
      </c>
      <c r="C94" s="81">
        <v>0.2</v>
      </c>
      <c r="D94" s="12">
        <v>-7.7932100000000002</v>
      </c>
      <c r="E94" s="12">
        <v>0.37885999999999997</v>
      </c>
    </row>
    <row r="95" spans="1:5">
      <c r="A95" s="5" t="s">
        <v>291</v>
      </c>
      <c r="B95" s="12" t="str">
        <f t="shared" si="8"/>
        <v>Grt2</v>
      </c>
      <c r="C95" s="81">
        <v>0.3</v>
      </c>
      <c r="D95" s="12">
        <v>-1.12531</v>
      </c>
      <c r="E95" s="12">
        <v>0.37833</v>
      </c>
    </row>
    <row r="96" spans="1:5">
      <c r="A96" s="5" t="s">
        <v>291</v>
      </c>
      <c r="B96" s="12" t="str">
        <f t="shared" si="8"/>
        <v>Grt2</v>
      </c>
      <c r="C96" s="81">
        <v>0.4</v>
      </c>
      <c r="D96" s="12">
        <v>5.5425899999999997</v>
      </c>
      <c r="E96" s="12">
        <v>0.37806000000000001</v>
      </c>
    </row>
    <row r="97" spans="1:5">
      <c r="A97" s="5" t="s">
        <v>291</v>
      </c>
      <c r="B97" s="12" t="str">
        <f t="shared" si="8"/>
        <v>Grt2</v>
      </c>
      <c r="C97" s="81">
        <v>0.5</v>
      </c>
      <c r="D97" s="12">
        <v>12.21049</v>
      </c>
      <c r="E97" s="12">
        <v>0.37790000000000001</v>
      </c>
    </row>
    <row r="98" spans="1:5">
      <c r="A98" s="5" t="s">
        <v>291</v>
      </c>
      <c r="B98" s="12" t="str">
        <f t="shared" si="8"/>
        <v>Grt2</v>
      </c>
      <c r="C98" s="81">
        <v>0.6</v>
      </c>
      <c r="D98" s="12">
        <v>18.87839</v>
      </c>
      <c r="E98" s="12">
        <v>0.37779000000000001</v>
      </c>
    </row>
    <row r="99" spans="1:5">
      <c r="A99" s="5" t="s">
        <v>291</v>
      </c>
      <c r="B99" s="12" t="str">
        <f t="shared" si="8"/>
        <v>Grt2</v>
      </c>
      <c r="C99" s="81">
        <v>0.7</v>
      </c>
      <c r="D99" s="12">
        <v>25.546299999999999</v>
      </c>
      <c r="E99" s="12">
        <v>0.37772</v>
      </c>
    </row>
    <row r="100" spans="1:5">
      <c r="A100" s="5" t="s">
        <v>291</v>
      </c>
      <c r="B100" s="12" t="str">
        <f t="shared" si="8"/>
        <v>Grt2</v>
      </c>
      <c r="C100" s="81">
        <v>0.8</v>
      </c>
      <c r="D100" s="12">
        <v>32.214199999999998</v>
      </c>
      <c r="E100" s="12">
        <v>0.37766</v>
      </c>
    </row>
    <row r="101" spans="1:5">
      <c r="A101" s="5" t="s">
        <v>291</v>
      </c>
      <c r="B101" s="12" t="str">
        <f t="shared" si="8"/>
        <v>Grt2</v>
      </c>
      <c r="C101" s="81">
        <v>0.9</v>
      </c>
      <c r="D101" s="12">
        <v>38.882100000000001</v>
      </c>
      <c r="E101" s="12">
        <v>0.37761</v>
      </c>
    </row>
    <row r="102" spans="1:5">
      <c r="A102" s="5" t="s">
        <v>291</v>
      </c>
      <c r="B102" s="12" t="str">
        <f t="shared" si="8"/>
        <v>Grt2</v>
      </c>
      <c r="C102" s="81">
        <v>1</v>
      </c>
      <c r="D102" s="12">
        <v>45.55</v>
      </c>
      <c r="E102" s="12">
        <v>0.37758000000000003</v>
      </c>
    </row>
    <row r="103" spans="1:5">
      <c r="A103" s="5" t="s">
        <v>291</v>
      </c>
      <c r="B103" s="12" t="s">
        <v>318</v>
      </c>
      <c r="C103" s="81">
        <v>0</v>
      </c>
      <c r="D103" s="12">
        <v>-21.129020000000001</v>
      </c>
      <c r="E103" s="12">
        <v>0.52275000000000005</v>
      </c>
    </row>
    <row r="104" spans="1:5">
      <c r="A104" s="5" t="s">
        <v>291</v>
      </c>
      <c r="B104" s="12" t="str">
        <f t="shared" ref="B104:B113" si="9">B103</f>
        <v>Grt3</v>
      </c>
      <c r="C104" s="81">
        <v>0.1</v>
      </c>
      <c r="D104" s="12">
        <v>-12.43111</v>
      </c>
      <c r="E104" s="12">
        <v>0.38013999999999998</v>
      </c>
    </row>
    <row r="105" spans="1:5">
      <c r="A105" s="5" t="s">
        <v>291</v>
      </c>
      <c r="B105" s="12" t="str">
        <f t="shared" si="9"/>
        <v>Grt3</v>
      </c>
      <c r="C105" s="81">
        <v>0.2</v>
      </c>
      <c r="D105" s="12">
        <v>-3.7332100000000001</v>
      </c>
      <c r="E105" s="12">
        <v>0.37896000000000002</v>
      </c>
    </row>
    <row r="106" spans="1:5">
      <c r="A106" s="5" t="s">
        <v>291</v>
      </c>
      <c r="B106" s="12" t="str">
        <f t="shared" si="9"/>
        <v>Grt3</v>
      </c>
      <c r="C106" s="81">
        <v>0.3</v>
      </c>
      <c r="D106" s="12">
        <v>4.96469</v>
      </c>
      <c r="E106" s="12">
        <v>0.37856000000000001</v>
      </c>
    </row>
    <row r="107" spans="1:5">
      <c r="A107" s="5" t="s">
        <v>291</v>
      </c>
      <c r="B107" s="12" t="str">
        <f t="shared" si="9"/>
        <v>Grt3</v>
      </c>
      <c r="C107" s="81">
        <v>0.4</v>
      </c>
      <c r="D107" s="12">
        <v>13.66259</v>
      </c>
      <c r="E107" s="12">
        <v>0.37835999999999997</v>
      </c>
    </row>
    <row r="108" spans="1:5">
      <c r="A108" s="5" t="s">
        <v>291</v>
      </c>
      <c r="B108" s="12" t="str">
        <f t="shared" si="9"/>
        <v>Grt3</v>
      </c>
      <c r="C108" s="81">
        <v>0.5</v>
      </c>
      <c r="D108" s="12">
        <v>22.360489999999999</v>
      </c>
      <c r="E108" s="12">
        <v>0.37824000000000002</v>
      </c>
    </row>
    <row r="109" spans="1:5">
      <c r="A109" s="5" t="s">
        <v>291</v>
      </c>
      <c r="B109" s="12" t="str">
        <f t="shared" si="9"/>
        <v>Grt3</v>
      </c>
      <c r="C109" s="81">
        <v>0.6</v>
      </c>
      <c r="D109" s="12">
        <v>31.058389999999999</v>
      </c>
      <c r="E109" s="12">
        <v>0.37816</v>
      </c>
    </row>
    <row r="110" spans="1:5">
      <c r="A110" s="5" t="s">
        <v>291</v>
      </c>
      <c r="B110" s="12" t="str">
        <f t="shared" si="9"/>
        <v>Grt3</v>
      </c>
      <c r="C110" s="81">
        <v>0.7</v>
      </c>
      <c r="D110" s="12">
        <v>39.756300000000003</v>
      </c>
      <c r="E110" s="12">
        <v>0.37809999999999999</v>
      </c>
    </row>
    <row r="111" spans="1:5">
      <c r="A111" s="5" t="s">
        <v>291</v>
      </c>
      <c r="B111" s="12" t="str">
        <f t="shared" si="9"/>
        <v>Grt3</v>
      </c>
      <c r="C111" s="81">
        <v>0.8</v>
      </c>
      <c r="D111" s="12">
        <v>48.4542</v>
      </c>
      <c r="E111" s="12">
        <v>0.37806000000000001</v>
      </c>
    </row>
    <row r="112" spans="1:5">
      <c r="A112" s="5" t="s">
        <v>291</v>
      </c>
      <c r="B112" s="12" t="str">
        <f t="shared" si="9"/>
        <v>Grt3</v>
      </c>
      <c r="C112" s="81">
        <v>0.9</v>
      </c>
      <c r="D112" s="12">
        <v>57.152099999999997</v>
      </c>
      <c r="E112" s="12">
        <v>0.37802999999999998</v>
      </c>
    </row>
    <row r="113" spans="1:5">
      <c r="A113" s="5" t="s">
        <v>291</v>
      </c>
      <c r="B113" s="12" t="str">
        <f t="shared" si="9"/>
        <v>Grt3</v>
      </c>
      <c r="C113" s="81">
        <v>1</v>
      </c>
      <c r="D113" s="12">
        <v>65.849999999999994</v>
      </c>
      <c r="E113" s="12">
        <v>0.378</v>
      </c>
    </row>
    <row r="114" spans="1:5">
      <c r="A114" s="5" t="s">
        <v>291</v>
      </c>
      <c r="B114" s="12" t="s">
        <v>319</v>
      </c>
      <c r="C114" s="81">
        <v>0</v>
      </c>
      <c r="D114" s="12">
        <v>-21.129020000000001</v>
      </c>
      <c r="E114" s="12">
        <v>0.52275000000000005</v>
      </c>
    </row>
    <row r="115" spans="1:5">
      <c r="A115" s="5" t="s">
        <v>291</v>
      </c>
      <c r="B115" s="12" t="str">
        <f t="shared" ref="B115:B124" si="10">B114</f>
        <v>Grt4</v>
      </c>
      <c r="C115" s="81">
        <v>0.1</v>
      </c>
      <c r="D115" s="12">
        <v>-16.993110000000001</v>
      </c>
      <c r="E115" s="12">
        <v>0.38392999999999999</v>
      </c>
    </row>
    <row r="116" spans="1:5">
      <c r="A116" s="5" t="s">
        <v>291</v>
      </c>
      <c r="B116" s="12" t="str">
        <f t="shared" si="10"/>
        <v>Grt4</v>
      </c>
      <c r="C116" s="81">
        <v>0.2</v>
      </c>
      <c r="D116" s="12">
        <v>-12.85721</v>
      </c>
      <c r="E116" s="12">
        <v>0.38161</v>
      </c>
    </row>
    <row r="117" spans="1:5">
      <c r="A117" s="5" t="s">
        <v>291</v>
      </c>
      <c r="B117" s="12" t="str">
        <f t="shared" si="10"/>
        <v>Grt4</v>
      </c>
      <c r="C117" s="81">
        <v>0.3</v>
      </c>
      <c r="D117" s="12">
        <v>-8.7213100000000008</v>
      </c>
      <c r="E117" s="12">
        <v>0.38081999999999999</v>
      </c>
    </row>
    <row r="118" spans="1:5">
      <c r="A118" s="5" t="s">
        <v>291</v>
      </c>
      <c r="B118" s="12" t="str">
        <f t="shared" si="10"/>
        <v>Grt4</v>
      </c>
      <c r="C118" s="81">
        <v>0.4</v>
      </c>
      <c r="D118" s="12">
        <v>-4.5854100000000004</v>
      </c>
      <c r="E118" s="12">
        <v>0.38041999999999998</v>
      </c>
    </row>
    <row r="119" spans="1:5">
      <c r="A119" s="5" t="s">
        <v>291</v>
      </c>
      <c r="B119" s="12" t="str">
        <f t="shared" si="10"/>
        <v>Grt4</v>
      </c>
      <c r="C119" s="81">
        <v>0.5</v>
      </c>
      <c r="D119" s="12">
        <v>-0.44951000000000002</v>
      </c>
      <c r="E119" s="12">
        <v>0.38018000000000002</v>
      </c>
    </row>
    <row r="120" spans="1:5">
      <c r="A120" s="5" t="s">
        <v>291</v>
      </c>
      <c r="B120" s="12" t="str">
        <f t="shared" si="10"/>
        <v>Grt4</v>
      </c>
      <c r="C120" s="81">
        <v>0.6</v>
      </c>
      <c r="D120" s="12">
        <v>3.6863899999999998</v>
      </c>
      <c r="E120" s="12">
        <v>0.38002000000000002</v>
      </c>
    </row>
    <row r="121" spans="1:5">
      <c r="A121" s="5" t="s">
        <v>291</v>
      </c>
      <c r="B121" s="12" t="str">
        <f t="shared" si="10"/>
        <v>Grt4</v>
      </c>
      <c r="C121" s="81">
        <v>0.7</v>
      </c>
      <c r="D121" s="12">
        <v>7.8223000000000003</v>
      </c>
      <c r="E121" s="12">
        <v>0.37991000000000003</v>
      </c>
    </row>
    <row r="122" spans="1:5">
      <c r="A122" s="5" t="s">
        <v>291</v>
      </c>
      <c r="B122" s="12" t="str">
        <f t="shared" si="10"/>
        <v>Grt4</v>
      </c>
      <c r="C122" s="81">
        <v>0.8</v>
      </c>
      <c r="D122" s="12">
        <v>11.9582</v>
      </c>
      <c r="E122" s="12">
        <v>0.37981999999999999</v>
      </c>
    </row>
    <row r="123" spans="1:5">
      <c r="A123" s="5" t="s">
        <v>291</v>
      </c>
      <c r="B123" s="12" t="str">
        <f t="shared" si="10"/>
        <v>Grt4</v>
      </c>
      <c r="C123" s="81">
        <v>0.9</v>
      </c>
      <c r="D123" s="12">
        <v>16.094100000000001</v>
      </c>
      <c r="E123" s="12">
        <v>0.37974999999999998</v>
      </c>
    </row>
    <row r="124" spans="1:5">
      <c r="A124" s="5" t="s">
        <v>291</v>
      </c>
      <c r="B124" s="12" t="str">
        <f t="shared" si="10"/>
        <v>Grt4</v>
      </c>
      <c r="C124" s="81">
        <v>1</v>
      </c>
      <c r="D124" s="12">
        <v>20.23</v>
      </c>
      <c r="E124" s="12">
        <v>0.37969999999999998</v>
      </c>
    </row>
    <row r="125" spans="1:5">
      <c r="A125" s="5" t="s">
        <v>292</v>
      </c>
      <c r="B125" s="12" t="s">
        <v>317</v>
      </c>
      <c r="C125" s="81">
        <v>0</v>
      </c>
      <c r="D125" s="12">
        <v>-10.83489</v>
      </c>
      <c r="E125" s="12">
        <v>1.2103900000000001</v>
      </c>
    </row>
    <row r="126" spans="1:5">
      <c r="A126" s="5" t="s">
        <v>292</v>
      </c>
      <c r="B126" s="12" t="str">
        <f t="shared" ref="B126:B135" si="11">B125</f>
        <v>Grt2</v>
      </c>
      <c r="C126" s="81">
        <v>0.1</v>
      </c>
      <c r="D126" s="12">
        <v>-6.8563999999999998</v>
      </c>
      <c r="E126" s="12">
        <v>0.38829000000000002</v>
      </c>
    </row>
    <row r="127" spans="1:5">
      <c r="A127" s="5" t="s">
        <v>292</v>
      </c>
      <c r="B127" s="12" t="str">
        <f t="shared" si="11"/>
        <v>Grt2</v>
      </c>
      <c r="C127" s="81">
        <v>0.2</v>
      </c>
      <c r="D127" s="12">
        <v>-2.87791</v>
      </c>
      <c r="E127" s="12">
        <v>0.37441000000000002</v>
      </c>
    </row>
    <row r="128" spans="1:5">
      <c r="A128" s="5" t="s">
        <v>292</v>
      </c>
      <c r="B128" s="12" t="str">
        <f t="shared" si="11"/>
        <v>Grt2</v>
      </c>
      <c r="C128" s="81">
        <v>0.3</v>
      </c>
      <c r="D128" s="12">
        <v>1.1005799999999999</v>
      </c>
      <c r="E128" s="12">
        <v>0.36968000000000001</v>
      </c>
    </row>
    <row r="129" spans="1:5">
      <c r="A129" s="5" t="s">
        <v>292</v>
      </c>
      <c r="B129" s="12" t="str">
        <f t="shared" si="11"/>
        <v>Grt2</v>
      </c>
      <c r="C129" s="81">
        <v>0.4</v>
      </c>
      <c r="D129" s="12">
        <v>5.0790699999999998</v>
      </c>
      <c r="E129" s="12">
        <v>0.36729000000000001</v>
      </c>
    </row>
    <row r="130" spans="1:5">
      <c r="A130" s="5" t="s">
        <v>292</v>
      </c>
      <c r="B130" s="12" t="str">
        <f t="shared" si="11"/>
        <v>Grt2</v>
      </c>
      <c r="C130" s="81">
        <v>0.5</v>
      </c>
      <c r="D130" s="12">
        <v>9.0575600000000005</v>
      </c>
      <c r="E130" s="12">
        <v>0.36585000000000001</v>
      </c>
    </row>
    <row r="131" spans="1:5">
      <c r="A131" s="5" t="s">
        <v>292</v>
      </c>
      <c r="B131" s="12" t="str">
        <f t="shared" si="11"/>
        <v>Grt2</v>
      </c>
      <c r="C131" s="81">
        <v>0.6</v>
      </c>
      <c r="D131" s="12">
        <v>13.03604</v>
      </c>
      <c r="E131" s="12">
        <v>0.36488999999999999</v>
      </c>
    </row>
    <row r="132" spans="1:5">
      <c r="A132" s="5" t="s">
        <v>292</v>
      </c>
      <c r="B132" s="12" t="str">
        <f t="shared" si="11"/>
        <v>Grt2</v>
      </c>
      <c r="C132" s="81">
        <v>0.7</v>
      </c>
      <c r="D132" s="12">
        <v>17.014530000000001</v>
      </c>
      <c r="E132" s="12">
        <v>0.36420000000000002</v>
      </c>
    </row>
    <row r="133" spans="1:5">
      <c r="A133" s="5" t="s">
        <v>292</v>
      </c>
      <c r="B133" s="12" t="str">
        <f t="shared" si="11"/>
        <v>Grt2</v>
      </c>
      <c r="C133" s="81">
        <v>0.8</v>
      </c>
      <c r="D133" s="12">
        <v>20.993020000000001</v>
      </c>
      <c r="E133" s="12">
        <v>0.36369000000000001</v>
      </c>
    </row>
    <row r="134" spans="1:5">
      <c r="A134" s="5" t="s">
        <v>292</v>
      </c>
      <c r="B134" s="12" t="str">
        <f t="shared" si="11"/>
        <v>Grt2</v>
      </c>
      <c r="C134" s="81">
        <v>0.9</v>
      </c>
      <c r="D134" s="12">
        <v>24.971509999999999</v>
      </c>
      <c r="E134" s="12">
        <v>0.36327999999999999</v>
      </c>
    </row>
    <row r="135" spans="1:5">
      <c r="A135" s="5" t="s">
        <v>292</v>
      </c>
      <c r="B135" s="12" t="str">
        <f t="shared" si="11"/>
        <v>Grt2</v>
      </c>
      <c r="C135" s="81">
        <v>1</v>
      </c>
      <c r="D135" s="12">
        <v>28.95</v>
      </c>
      <c r="E135" s="12">
        <v>0.36296</v>
      </c>
    </row>
    <row r="136" spans="1:5">
      <c r="A136" s="5" t="s">
        <v>292</v>
      </c>
      <c r="B136" s="12" t="s">
        <v>318</v>
      </c>
      <c r="C136" s="81">
        <v>0</v>
      </c>
      <c r="D136" s="12">
        <v>-10.83489</v>
      </c>
      <c r="E136" s="12">
        <v>1.2103900000000001</v>
      </c>
    </row>
    <row r="137" spans="1:5">
      <c r="A137" s="5" t="s">
        <v>292</v>
      </c>
      <c r="B137" s="12" t="str">
        <f t="shared" ref="B137:B146" si="12">B136</f>
        <v>Grt3</v>
      </c>
      <c r="C137" s="81">
        <v>0.1</v>
      </c>
      <c r="D137" s="12">
        <v>-7.0953999999999997</v>
      </c>
      <c r="E137" s="12">
        <v>0.37352000000000002</v>
      </c>
    </row>
    <row r="138" spans="1:5">
      <c r="A138" s="5" t="s">
        <v>292</v>
      </c>
      <c r="B138" s="12" t="str">
        <f t="shared" si="12"/>
        <v>Grt3</v>
      </c>
      <c r="C138" s="81">
        <v>0.2</v>
      </c>
      <c r="D138" s="12">
        <v>-3.3559100000000002</v>
      </c>
      <c r="E138" s="12">
        <v>0.35855999999999999</v>
      </c>
    </row>
    <row r="139" spans="1:5">
      <c r="A139" s="5" t="s">
        <v>292</v>
      </c>
      <c r="B139" s="12" t="str">
        <f t="shared" si="12"/>
        <v>Grt3</v>
      </c>
      <c r="C139" s="81">
        <v>0.3</v>
      </c>
      <c r="D139" s="12">
        <v>0.38357999999999998</v>
      </c>
      <c r="E139" s="12">
        <v>0.35346</v>
      </c>
    </row>
    <row r="140" spans="1:5">
      <c r="A140" s="5" t="s">
        <v>292</v>
      </c>
      <c r="B140" s="12" t="str">
        <f t="shared" si="12"/>
        <v>Grt3</v>
      </c>
      <c r="C140" s="81">
        <v>0.4</v>
      </c>
      <c r="D140" s="12">
        <v>4.1230700000000002</v>
      </c>
      <c r="E140" s="12">
        <v>0.35088000000000003</v>
      </c>
    </row>
    <row r="141" spans="1:5">
      <c r="A141" s="5" t="s">
        <v>292</v>
      </c>
      <c r="B141" s="12" t="str">
        <f t="shared" si="12"/>
        <v>Grt3</v>
      </c>
      <c r="C141" s="81">
        <v>0.5</v>
      </c>
      <c r="D141" s="12">
        <v>7.8625600000000002</v>
      </c>
      <c r="E141" s="12">
        <v>0.34932999999999997</v>
      </c>
    </row>
    <row r="142" spans="1:5">
      <c r="A142" s="5" t="s">
        <v>292</v>
      </c>
      <c r="B142" s="12" t="str">
        <f t="shared" si="12"/>
        <v>Grt3</v>
      </c>
      <c r="C142" s="81">
        <v>0.6</v>
      </c>
      <c r="D142" s="12">
        <v>11.602040000000001</v>
      </c>
      <c r="E142" s="12">
        <v>0.34828999999999999</v>
      </c>
    </row>
    <row r="143" spans="1:5">
      <c r="A143" s="5" t="s">
        <v>292</v>
      </c>
      <c r="B143" s="12" t="str">
        <f t="shared" si="12"/>
        <v>Grt3</v>
      </c>
      <c r="C143" s="81">
        <v>0.7</v>
      </c>
      <c r="D143" s="12">
        <v>15.341530000000001</v>
      </c>
      <c r="E143" s="12">
        <v>0.34755000000000003</v>
      </c>
    </row>
    <row r="144" spans="1:5">
      <c r="A144" s="5" t="s">
        <v>292</v>
      </c>
      <c r="B144" s="12" t="str">
        <f t="shared" si="12"/>
        <v>Grt3</v>
      </c>
      <c r="C144" s="81">
        <v>0.8</v>
      </c>
      <c r="D144" s="12">
        <v>19.081019999999999</v>
      </c>
      <c r="E144" s="12">
        <v>0.34699000000000002</v>
      </c>
    </row>
    <row r="145" spans="1:5">
      <c r="A145" s="5" t="s">
        <v>292</v>
      </c>
      <c r="B145" s="12" t="str">
        <f t="shared" si="12"/>
        <v>Grt3</v>
      </c>
      <c r="C145" s="81">
        <v>0.9</v>
      </c>
      <c r="D145" s="12">
        <v>22.820509999999999</v>
      </c>
      <c r="E145" s="12">
        <v>0.34655999999999998</v>
      </c>
    </row>
    <row r="146" spans="1:5">
      <c r="A146" s="5" t="s">
        <v>292</v>
      </c>
      <c r="B146" s="12" t="str">
        <f t="shared" si="12"/>
        <v>Grt3</v>
      </c>
      <c r="C146" s="81">
        <v>1</v>
      </c>
      <c r="D146" s="12">
        <v>26.56</v>
      </c>
      <c r="E146" s="12">
        <v>0.34621000000000002</v>
      </c>
    </row>
    <row r="147" spans="1:5">
      <c r="A147" s="5" t="s">
        <v>292</v>
      </c>
      <c r="B147" s="12" t="s">
        <v>319</v>
      </c>
      <c r="C147" s="81">
        <v>0</v>
      </c>
      <c r="D147" s="12">
        <v>-10.83489</v>
      </c>
      <c r="E147" s="12">
        <v>1.2103900000000001</v>
      </c>
    </row>
    <row r="148" spans="1:5">
      <c r="A148" s="5" t="s">
        <v>292</v>
      </c>
      <c r="B148" s="12" t="str">
        <f t="shared" ref="B148:B157" si="13">B147</f>
        <v>Grt4</v>
      </c>
      <c r="C148" s="81">
        <v>0.1</v>
      </c>
      <c r="D148" s="12">
        <v>-6.5983999999999998</v>
      </c>
      <c r="E148" s="12">
        <v>0.38323000000000002</v>
      </c>
    </row>
    <row r="149" spans="1:5">
      <c r="A149" s="5" t="s">
        <v>292</v>
      </c>
      <c r="B149" s="12" t="str">
        <f t="shared" si="13"/>
        <v>Grt4</v>
      </c>
      <c r="C149" s="81">
        <v>0.2</v>
      </c>
      <c r="D149" s="12">
        <v>-2.36191</v>
      </c>
      <c r="E149" s="12">
        <v>0.37041000000000002</v>
      </c>
    </row>
    <row r="150" spans="1:5">
      <c r="A150" s="5" t="s">
        <v>292</v>
      </c>
      <c r="B150" s="12" t="str">
        <f t="shared" si="13"/>
        <v>Grt4</v>
      </c>
      <c r="C150" s="81">
        <v>0.3</v>
      </c>
      <c r="D150" s="12">
        <v>1.8745799999999999</v>
      </c>
      <c r="E150" s="12">
        <v>0.36604999999999999</v>
      </c>
    </row>
    <row r="151" spans="1:5">
      <c r="A151" s="5" t="s">
        <v>292</v>
      </c>
      <c r="B151" s="12" t="str">
        <f t="shared" si="13"/>
        <v>Grt4</v>
      </c>
      <c r="C151" s="81">
        <v>0.4</v>
      </c>
      <c r="D151" s="12">
        <v>6.1110699999999998</v>
      </c>
      <c r="E151" s="12">
        <v>0.36385000000000001</v>
      </c>
    </row>
    <row r="152" spans="1:5">
      <c r="A152" s="5" t="s">
        <v>292</v>
      </c>
      <c r="B152" s="12" t="str">
        <f t="shared" si="13"/>
        <v>Grt4</v>
      </c>
      <c r="C152" s="81">
        <v>0.5</v>
      </c>
      <c r="D152" s="12">
        <v>10.34756</v>
      </c>
      <c r="E152" s="12">
        <v>0.36253000000000002</v>
      </c>
    </row>
    <row r="153" spans="1:5">
      <c r="A153" s="5" t="s">
        <v>292</v>
      </c>
      <c r="B153" s="12" t="str">
        <f t="shared" si="13"/>
        <v>Grt4</v>
      </c>
      <c r="C153" s="81">
        <v>0.6</v>
      </c>
      <c r="D153" s="12">
        <v>14.58404</v>
      </c>
      <c r="E153" s="12">
        <v>0.36164000000000002</v>
      </c>
    </row>
    <row r="154" spans="1:5">
      <c r="A154" s="5" t="s">
        <v>292</v>
      </c>
      <c r="B154" s="12" t="str">
        <f t="shared" si="13"/>
        <v>Grt4</v>
      </c>
      <c r="C154" s="81">
        <v>0.7</v>
      </c>
      <c r="D154" s="12">
        <v>18.820530000000002</v>
      </c>
      <c r="E154" s="12">
        <v>0.36101</v>
      </c>
    </row>
    <row r="155" spans="1:5">
      <c r="A155" s="5" t="s">
        <v>292</v>
      </c>
      <c r="B155" s="12" t="str">
        <f t="shared" si="13"/>
        <v>Grt4</v>
      </c>
      <c r="C155" s="81">
        <v>0.8</v>
      </c>
      <c r="D155" s="12">
        <v>23.057020000000001</v>
      </c>
      <c r="E155" s="12">
        <v>0.36053000000000002</v>
      </c>
    </row>
    <row r="156" spans="1:5">
      <c r="A156" s="5" t="s">
        <v>292</v>
      </c>
      <c r="B156" s="12" t="str">
        <f t="shared" si="13"/>
        <v>Grt4</v>
      </c>
      <c r="C156" s="81">
        <v>0.9</v>
      </c>
      <c r="D156" s="12">
        <v>27.293510000000001</v>
      </c>
      <c r="E156" s="12">
        <v>0.36015999999999998</v>
      </c>
    </row>
    <row r="157" spans="1:5">
      <c r="A157" s="5" t="s">
        <v>292</v>
      </c>
      <c r="B157" s="12" t="str">
        <f t="shared" si="13"/>
        <v>Grt4</v>
      </c>
      <c r="C157" s="81">
        <v>1</v>
      </c>
      <c r="D157" s="12">
        <v>31.53</v>
      </c>
      <c r="E157" s="12">
        <v>0.35987000000000002</v>
      </c>
    </row>
    <row r="158" spans="1:5">
      <c r="A158" s="5" t="s">
        <v>52</v>
      </c>
      <c r="B158" s="12" t="s">
        <v>316</v>
      </c>
      <c r="C158" s="81">
        <v>0</v>
      </c>
      <c r="D158" s="12">
        <v>-32.586382078329002</v>
      </c>
      <c r="E158" s="12">
        <v>7.6632603406325899</v>
      </c>
    </row>
    <row r="159" spans="1:5">
      <c r="A159" s="5" t="str">
        <f t="shared" ref="A159:A168" si="14">A158</f>
        <v>15DB141</v>
      </c>
      <c r="B159" s="12" t="str">
        <f t="shared" ref="B159:B168" si="15">B158</f>
        <v>Grt1</v>
      </c>
      <c r="C159" s="81">
        <v>0.1</v>
      </c>
      <c r="D159" s="12">
        <v>-24.021743870496103</v>
      </c>
      <c r="E159" s="12">
        <v>0.43278831221123265</v>
      </c>
    </row>
    <row r="160" spans="1:5">
      <c r="A160" s="5" t="str">
        <f t="shared" si="14"/>
        <v>15DB141</v>
      </c>
      <c r="B160" s="12" t="str">
        <f t="shared" si="15"/>
        <v>Grt1</v>
      </c>
      <c r="C160" s="81">
        <v>0.2</v>
      </c>
      <c r="D160" s="12">
        <v>-15.457105662663203</v>
      </c>
      <c r="E160" s="12">
        <v>0.36647945957702976</v>
      </c>
    </row>
    <row r="161" spans="1:5">
      <c r="A161" s="5" t="str">
        <f t="shared" si="14"/>
        <v>15DB141</v>
      </c>
      <c r="B161" s="12" t="str">
        <f t="shared" si="15"/>
        <v>Grt1</v>
      </c>
      <c r="C161" s="81">
        <v>0.3</v>
      </c>
      <c r="D161" s="12">
        <v>-6.8924674548302995</v>
      </c>
      <c r="E161" s="12">
        <v>0.34410541245943127</v>
      </c>
    </row>
    <row r="162" spans="1:5">
      <c r="A162" s="5" t="str">
        <f t="shared" si="14"/>
        <v>15DB141</v>
      </c>
      <c r="B162" s="12" t="str">
        <f t="shared" si="15"/>
        <v>Grt1</v>
      </c>
      <c r="C162" s="81">
        <v>0.4</v>
      </c>
      <c r="D162" s="12">
        <v>1.6721707530026038</v>
      </c>
      <c r="E162" s="12">
        <v>0.33286685590336929</v>
      </c>
    </row>
    <row r="163" spans="1:5">
      <c r="A163" s="5" t="str">
        <f t="shared" si="14"/>
        <v>15DB141</v>
      </c>
      <c r="B163" s="12" t="str">
        <f t="shared" si="15"/>
        <v>Grt1</v>
      </c>
      <c r="C163" s="81">
        <v>0.5</v>
      </c>
      <c r="D163" s="12">
        <v>10.2368089608355</v>
      </c>
      <c r="E163" s="12">
        <v>0.3261071401700828</v>
      </c>
    </row>
    <row r="164" spans="1:5">
      <c r="A164" s="5" t="str">
        <f t="shared" si="14"/>
        <v>15DB141</v>
      </c>
      <c r="B164" s="12" t="str">
        <f t="shared" si="15"/>
        <v>Grt1</v>
      </c>
      <c r="C164" s="81">
        <v>0.6</v>
      </c>
      <c r="D164" s="12">
        <v>18.801447168668396</v>
      </c>
      <c r="E164" s="12">
        <v>0.32159373268095781</v>
      </c>
    </row>
    <row r="165" spans="1:5">
      <c r="A165" s="5" t="str">
        <f t="shared" si="14"/>
        <v>15DB141</v>
      </c>
      <c r="B165" s="12" t="str">
        <f t="shared" si="15"/>
        <v>Grt1</v>
      </c>
      <c r="C165" s="81">
        <v>0.7</v>
      </c>
      <c r="D165" s="12">
        <v>27.366085376501296</v>
      </c>
      <c r="E165" s="12">
        <v>0.31836646902499272</v>
      </c>
    </row>
    <row r="166" spans="1:5">
      <c r="A166" s="5" t="str">
        <f t="shared" si="14"/>
        <v>15DB141</v>
      </c>
      <c r="B166" s="12" t="str">
        <f t="shared" si="15"/>
        <v>Grt1</v>
      </c>
      <c r="C166" s="81">
        <v>0.8</v>
      </c>
      <c r="D166" s="12">
        <v>35.93072358433421</v>
      </c>
      <c r="E166" s="12">
        <v>0.31594415869522674</v>
      </c>
    </row>
    <row r="167" spans="1:5">
      <c r="A167" s="5" t="str">
        <f t="shared" si="14"/>
        <v>15DB141</v>
      </c>
      <c r="B167" s="12" t="str">
        <f t="shared" si="15"/>
        <v>Grt1</v>
      </c>
      <c r="C167" s="81">
        <v>0.9</v>
      </c>
      <c r="D167" s="12">
        <v>44.495361792167103</v>
      </c>
      <c r="E167" s="12">
        <v>0.31405903466134838</v>
      </c>
    </row>
    <row r="168" spans="1:5">
      <c r="A168" s="5" t="str">
        <f t="shared" si="14"/>
        <v>15DB141</v>
      </c>
      <c r="B168" s="12" t="str">
        <f t="shared" si="15"/>
        <v>Grt1</v>
      </c>
      <c r="C168" s="81">
        <v>1</v>
      </c>
      <c r="D168" s="12">
        <v>53.06</v>
      </c>
      <c r="E168" s="12">
        <v>0.3125502388032802</v>
      </c>
    </row>
    <row r="169" spans="1:5">
      <c r="A169" s="5" t="s">
        <v>52</v>
      </c>
      <c r="B169" s="12" t="s">
        <v>317</v>
      </c>
      <c r="C169" s="81">
        <v>0</v>
      </c>
      <c r="D169" s="12">
        <v>-32.586382078329002</v>
      </c>
      <c r="E169" s="12">
        <v>7.6632603406325615</v>
      </c>
    </row>
    <row r="170" spans="1:5">
      <c r="A170" s="5" t="str">
        <f t="shared" ref="A170:A179" si="16">A169</f>
        <v>15DB141</v>
      </c>
      <c r="B170" s="12" t="str">
        <f t="shared" ref="B170:B179" si="17">B169</f>
        <v>Grt2</v>
      </c>
      <c r="C170" s="81">
        <v>0.1</v>
      </c>
      <c r="D170" s="12">
        <v>-24.587743870496105</v>
      </c>
      <c r="E170" s="12">
        <v>0.44612270201154647</v>
      </c>
    </row>
    <row r="171" spans="1:5">
      <c r="A171" s="5" t="str">
        <f t="shared" si="16"/>
        <v>15DB141</v>
      </c>
      <c r="B171" s="12" t="str">
        <f t="shared" si="17"/>
        <v>Grt2</v>
      </c>
      <c r="C171" s="81">
        <v>0.2</v>
      </c>
      <c r="D171" s="12">
        <v>-16.589105662663204</v>
      </c>
      <c r="E171" s="12">
        <v>0.37411790537677375</v>
      </c>
    </row>
    <row r="172" spans="1:5">
      <c r="A172" s="5" t="str">
        <f t="shared" si="16"/>
        <v>15DB141</v>
      </c>
      <c r="B172" s="12" t="str">
        <f t="shared" si="17"/>
        <v>Grt2</v>
      </c>
      <c r="C172" s="81">
        <v>0.3</v>
      </c>
      <c r="D172" s="12">
        <v>-8.5904674548302999</v>
      </c>
      <c r="E172" s="12">
        <v>0.34979595846365091</v>
      </c>
    </row>
    <row r="173" spans="1:5">
      <c r="A173" s="5" t="str">
        <f t="shared" si="16"/>
        <v>15DB141</v>
      </c>
      <c r="B173" s="12" t="str">
        <f t="shared" si="17"/>
        <v>Grt2</v>
      </c>
      <c r="C173" s="81">
        <v>0.4</v>
      </c>
      <c r="D173" s="12">
        <v>-0.59182924699739914</v>
      </c>
      <c r="E173" s="12">
        <v>0.33757401634466216</v>
      </c>
    </row>
    <row r="174" spans="1:5">
      <c r="A174" s="5" t="str">
        <f t="shared" si="16"/>
        <v>15DB141</v>
      </c>
      <c r="B174" s="12" t="str">
        <f t="shared" si="17"/>
        <v>Grt2</v>
      </c>
      <c r="C174" s="81">
        <v>0.5</v>
      </c>
      <c r="D174" s="12">
        <v>7.4068089608354981</v>
      </c>
      <c r="E174" s="12">
        <v>0.33022122360831713</v>
      </c>
    </row>
    <row r="175" spans="1:5">
      <c r="A175" s="5" t="str">
        <f t="shared" si="16"/>
        <v>15DB141</v>
      </c>
      <c r="B175" s="12" t="str">
        <f t="shared" si="17"/>
        <v>Grt2</v>
      </c>
      <c r="C175" s="81">
        <v>0.6</v>
      </c>
      <c r="D175" s="12">
        <v>15.405447168668395</v>
      </c>
      <c r="E175" s="12">
        <v>0.32531115629413337</v>
      </c>
    </row>
    <row r="176" spans="1:5">
      <c r="A176" s="5" t="str">
        <f t="shared" si="16"/>
        <v>15DB141</v>
      </c>
      <c r="B176" s="12" t="str">
        <f t="shared" si="17"/>
        <v>Grt2</v>
      </c>
      <c r="C176" s="81">
        <v>0.7</v>
      </c>
      <c r="D176" s="12">
        <v>23.4040853765013</v>
      </c>
      <c r="E176" s="12">
        <v>0.32179993768597365</v>
      </c>
    </row>
    <row r="177" spans="1:5">
      <c r="A177" s="5" t="str">
        <f t="shared" si="16"/>
        <v>15DB141</v>
      </c>
      <c r="B177" s="12" t="str">
        <f t="shared" si="17"/>
        <v>Grt2</v>
      </c>
      <c r="C177" s="81">
        <v>0.8</v>
      </c>
      <c r="D177" s="12">
        <v>31.402723584334204</v>
      </c>
      <c r="E177" s="12">
        <v>0.31916431777694654</v>
      </c>
    </row>
    <row r="178" spans="1:5">
      <c r="A178" s="5" t="str">
        <f t="shared" si="16"/>
        <v>15DB141</v>
      </c>
      <c r="B178" s="12" t="str">
        <f t="shared" si="17"/>
        <v>Grt2</v>
      </c>
      <c r="C178" s="81">
        <v>0.9</v>
      </c>
      <c r="D178" s="12">
        <v>39.401361792167094</v>
      </c>
      <c r="E178" s="12">
        <v>0.31711308248922426</v>
      </c>
    </row>
    <row r="179" spans="1:5">
      <c r="A179" s="5" t="str">
        <f t="shared" si="16"/>
        <v>15DB141</v>
      </c>
      <c r="B179" s="12" t="str">
        <f t="shared" si="17"/>
        <v>Grt2</v>
      </c>
      <c r="C179" s="81">
        <v>1</v>
      </c>
      <c r="D179" s="12">
        <v>47.4</v>
      </c>
      <c r="E179" s="12">
        <v>0.31547126907246958</v>
      </c>
    </row>
    <row r="180" spans="1:5">
      <c r="A180" s="5" t="s">
        <v>52</v>
      </c>
      <c r="B180" s="12" t="s">
        <v>318</v>
      </c>
      <c r="C180" s="81">
        <v>0</v>
      </c>
      <c r="D180" s="12">
        <v>-32.586382078329002</v>
      </c>
      <c r="E180" s="12">
        <v>7.6632603406327124</v>
      </c>
    </row>
    <row r="181" spans="1:5">
      <c r="A181" s="5" t="str">
        <f t="shared" ref="A181:A190" si="18">A180</f>
        <v>15DB141</v>
      </c>
      <c r="B181" s="12" t="str">
        <f t="shared" ref="B181:B190" si="19">B180</f>
        <v>Grt3</v>
      </c>
      <c r="C181" s="81">
        <v>0.1</v>
      </c>
      <c r="D181" s="12">
        <v>-23.871743870496104</v>
      </c>
      <c r="E181" s="12">
        <v>0.4272110203216406</v>
      </c>
    </row>
    <row r="182" spans="1:5">
      <c r="A182" s="5" t="str">
        <f t="shared" si="18"/>
        <v>15DB141</v>
      </c>
      <c r="B182" s="12" t="str">
        <f t="shared" si="19"/>
        <v>Grt3</v>
      </c>
      <c r="C182" s="81">
        <v>0.2</v>
      </c>
      <c r="D182" s="12">
        <v>-15.157105662663204</v>
      </c>
      <c r="E182" s="12">
        <v>0.36395606328828112</v>
      </c>
    </row>
    <row r="183" spans="1:5">
      <c r="A183" s="5" t="str">
        <f t="shared" si="18"/>
        <v>15DB141</v>
      </c>
      <c r="B183" s="12" t="str">
        <f t="shared" si="19"/>
        <v>Grt3</v>
      </c>
      <c r="C183" s="81">
        <v>0.3</v>
      </c>
      <c r="D183" s="12">
        <v>-6.4424674548303003</v>
      </c>
      <c r="E183" s="12">
        <v>0.34262460286694063</v>
      </c>
    </row>
    <row r="184" spans="1:5">
      <c r="A184" s="5" t="str">
        <f t="shared" si="18"/>
        <v>15DB141</v>
      </c>
      <c r="B184" s="12" t="str">
        <f t="shared" si="19"/>
        <v>Grt3</v>
      </c>
      <c r="C184" s="81">
        <v>0.4</v>
      </c>
      <c r="D184" s="12">
        <v>2.2721707530026016</v>
      </c>
      <c r="E184" s="12">
        <v>0.33191205000200197</v>
      </c>
    </row>
    <row r="185" spans="1:5">
      <c r="A185" s="5" t="str">
        <f t="shared" si="18"/>
        <v>15DB141</v>
      </c>
      <c r="B185" s="12" t="str">
        <f t="shared" si="19"/>
        <v>Grt3</v>
      </c>
      <c r="C185" s="81">
        <v>0.5</v>
      </c>
      <c r="D185" s="12">
        <v>10.9868089608355</v>
      </c>
      <c r="E185" s="12">
        <v>0.32546945603238553</v>
      </c>
    </row>
    <row r="186" spans="1:5">
      <c r="A186" s="5" t="str">
        <f t="shared" si="18"/>
        <v>15DB141</v>
      </c>
      <c r="B186" s="12" t="str">
        <f t="shared" si="19"/>
        <v>Grt3</v>
      </c>
      <c r="C186" s="81">
        <v>0.6</v>
      </c>
      <c r="D186" s="12">
        <v>19.701447168668395</v>
      </c>
      <c r="E186" s="12">
        <v>0.32116809905366855</v>
      </c>
    </row>
    <row r="187" spans="1:5">
      <c r="A187" s="5" t="str">
        <f t="shared" si="18"/>
        <v>15DB141</v>
      </c>
      <c r="B187" s="12" t="str">
        <f t="shared" si="19"/>
        <v>Grt3</v>
      </c>
      <c r="C187" s="81">
        <v>0.7</v>
      </c>
      <c r="D187" s="12">
        <v>28.4160853765013</v>
      </c>
      <c r="E187" s="12">
        <v>0.31809261246218151</v>
      </c>
    </row>
    <row r="188" spans="1:5">
      <c r="A188" s="5" t="str">
        <f t="shared" si="18"/>
        <v>15DB141</v>
      </c>
      <c r="B188" s="12" t="str">
        <f t="shared" si="19"/>
        <v>Grt3</v>
      </c>
      <c r="C188" s="81">
        <v>0.8</v>
      </c>
      <c r="D188" s="12">
        <v>37.130723584334206</v>
      </c>
      <c r="E188" s="12">
        <v>0.31578430612913611</v>
      </c>
    </row>
    <row r="189" spans="1:5">
      <c r="A189" s="5" t="str">
        <f t="shared" si="18"/>
        <v>15DB141</v>
      </c>
      <c r="B189" s="12" t="str">
        <f t="shared" si="19"/>
        <v>Grt3</v>
      </c>
      <c r="C189" s="81">
        <v>0.9</v>
      </c>
      <c r="D189" s="12">
        <v>45.845361792167104</v>
      </c>
      <c r="E189" s="12">
        <v>0.31398795347394537</v>
      </c>
    </row>
    <row r="190" spans="1:5">
      <c r="A190" s="5" t="str">
        <f t="shared" si="18"/>
        <v>15DB141</v>
      </c>
      <c r="B190" s="12" t="str">
        <f t="shared" si="19"/>
        <v>Grt3</v>
      </c>
      <c r="C190" s="81">
        <v>1</v>
      </c>
      <c r="D190" s="12">
        <v>54.56</v>
      </c>
      <c r="E190" s="12">
        <v>0.3125502388032802</v>
      </c>
    </row>
    <row r="191" spans="1:5">
      <c r="A191" s="5" t="s">
        <v>52</v>
      </c>
      <c r="B191" s="12" t="s">
        <v>316</v>
      </c>
      <c r="C191" s="81">
        <v>0</v>
      </c>
      <c r="D191" s="12">
        <v>-32.586382078329002</v>
      </c>
      <c r="E191" s="12">
        <v>7.6632603406323758</v>
      </c>
    </row>
    <row r="192" spans="1:5">
      <c r="A192" s="5" t="str">
        <f t="shared" ref="A192:A201" si="20">A191</f>
        <v>15DB141</v>
      </c>
      <c r="B192" s="12" t="str">
        <f t="shared" ref="B192:B201" si="21">B191</f>
        <v>Grt1</v>
      </c>
      <c r="C192" s="81">
        <v>0.1</v>
      </c>
      <c r="D192" s="12">
        <v>-24.015743870496102</v>
      </c>
      <c r="E192" s="12">
        <v>0.58433692016210992</v>
      </c>
    </row>
    <row r="193" spans="1:5">
      <c r="A193" s="5" t="str">
        <f t="shared" si="20"/>
        <v>15DB141</v>
      </c>
      <c r="B193" s="12" t="str">
        <f t="shared" si="21"/>
        <v>Grt1</v>
      </c>
      <c r="C193" s="81">
        <v>0.2</v>
      </c>
      <c r="D193" s="12">
        <v>-15.445105662663204</v>
      </c>
      <c r="E193" s="12">
        <v>0.52987018150323761</v>
      </c>
    </row>
    <row r="194" spans="1:5">
      <c r="A194" s="5" t="str">
        <f t="shared" si="20"/>
        <v>15DB141</v>
      </c>
      <c r="B194" s="12" t="str">
        <f t="shared" si="21"/>
        <v>Grt1</v>
      </c>
      <c r="C194" s="81">
        <v>0.3</v>
      </c>
      <c r="D194" s="12">
        <v>-6.8744674548303006</v>
      </c>
      <c r="E194" s="12">
        <v>0.51152786584659837</v>
      </c>
    </row>
    <row r="195" spans="1:5">
      <c r="A195" s="5" t="str">
        <f t="shared" si="20"/>
        <v>15DB141</v>
      </c>
      <c r="B195" s="12" t="str">
        <f t="shared" si="21"/>
        <v>Grt1</v>
      </c>
      <c r="C195" s="81">
        <v>0.4</v>
      </c>
      <c r="D195" s="12">
        <v>1.6961707530026011</v>
      </c>
      <c r="E195" s="12">
        <v>0.50232128934183295</v>
      </c>
    </row>
    <row r="196" spans="1:5">
      <c r="A196" s="5" t="str">
        <f t="shared" si="20"/>
        <v>15DB141</v>
      </c>
      <c r="B196" s="12" t="str">
        <f t="shared" si="21"/>
        <v>Grt1</v>
      </c>
      <c r="C196" s="81">
        <v>0.5</v>
      </c>
      <c r="D196" s="12">
        <v>10.266808960835498</v>
      </c>
      <c r="E196" s="12">
        <v>0.49678595689622562</v>
      </c>
    </row>
    <row r="197" spans="1:5">
      <c r="A197" s="5" t="str">
        <f t="shared" si="20"/>
        <v>15DB141</v>
      </c>
      <c r="B197" s="12" t="str">
        <f t="shared" si="21"/>
        <v>Grt1</v>
      </c>
      <c r="C197" s="81">
        <v>0.6</v>
      </c>
      <c r="D197" s="12">
        <v>18.837447168668394</v>
      </c>
      <c r="E197" s="12">
        <v>0.49309097864214951</v>
      </c>
    </row>
    <row r="198" spans="1:5">
      <c r="A198" s="5" t="str">
        <f t="shared" si="20"/>
        <v>15DB141</v>
      </c>
      <c r="B198" s="12" t="str">
        <f t="shared" si="21"/>
        <v>Grt1</v>
      </c>
      <c r="C198" s="81">
        <v>0.7</v>
      </c>
      <c r="D198" s="12">
        <v>27.408085376501298</v>
      </c>
      <c r="E198" s="12">
        <v>0.49044937482334061</v>
      </c>
    </row>
    <row r="199" spans="1:5">
      <c r="A199" s="5" t="str">
        <f t="shared" si="20"/>
        <v>15DB141</v>
      </c>
      <c r="B199" s="12" t="str">
        <f t="shared" si="21"/>
        <v>Grt1</v>
      </c>
      <c r="C199" s="81">
        <v>0.8</v>
      </c>
      <c r="D199" s="12">
        <v>35.978723584334205</v>
      </c>
      <c r="E199" s="12">
        <v>0.48846689426986029</v>
      </c>
    </row>
    <row r="200" spans="1:5">
      <c r="A200" s="5" t="str">
        <f t="shared" si="20"/>
        <v>15DB141</v>
      </c>
      <c r="B200" s="12" t="str">
        <f t="shared" si="21"/>
        <v>Grt1</v>
      </c>
      <c r="C200" s="81">
        <v>0.9</v>
      </c>
      <c r="D200" s="12">
        <v>44.549361792167097</v>
      </c>
      <c r="E200" s="12">
        <v>0.48692420715003459</v>
      </c>
    </row>
    <row r="201" spans="1:5">
      <c r="A201" s="5" t="str">
        <f t="shared" si="20"/>
        <v>15DB141</v>
      </c>
      <c r="B201" s="12" t="str">
        <f t="shared" si="21"/>
        <v>Grt1</v>
      </c>
      <c r="C201" s="81">
        <v>1</v>
      </c>
      <c r="D201" s="12">
        <v>53.12</v>
      </c>
      <c r="E201" s="12">
        <v>0.48568957972308285</v>
      </c>
    </row>
    <row r="202" spans="1:5">
      <c r="A202" s="5" t="s">
        <v>52</v>
      </c>
      <c r="B202" s="12" t="s">
        <v>317</v>
      </c>
      <c r="C202" s="81">
        <v>0</v>
      </c>
      <c r="D202" s="12">
        <v>-32.586382078329002</v>
      </c>
      <c r="E202" s="12">
        <v>7.6632603406324327</v>
      </c>
    </row>
    <row r="203" spans="1:5">
      <c r="A203" s="5" t="str">
        <f t="shared" ref="A203:A212" si="22">A202</f>
        <v>15DB141</v>
      </c>
      <c r="B203" s="12" t="str">
        <f t="shared" ref="B203:B212" si="23">B202</f>
        <v>Grt2</v>
      </c>
      <c r="C203" s="81">
        <v>0.1</v>
      </c>
      <c r="D203" s="12">
        <v>-28.545743870496104</v>
      </c>
      <c r="E203" s="12">
        <v>0.59660025240822223</v>
      </c>
    </row>
    <row r="204" spans="1:5">
      <c r="A204" s="5" t="str">
        <f t="shared" si="22"/>
        <v>15DB141</v>
      </c>
      <c r="B204" s="12" t="str">
        <f t="shared" si="23"/>
        <v>Grt2</v>
      </c>
      <c r="C204" s="81">
        <v>0.2</v>
      </c>
      <c r="D204" s="12">
        <v>-24.505105662663205</v>
      </c>
      <c r="E204" s="12">
        <v>0.46868066807888803</v>
      </c>
    </row>
    <row r="205" spans="1:5">
      <c r="A205" s="5" t="str">
        <f t="shared" si="22"/>
        <v>15DB141</v>
      </c>
      <c r="B205" s="12" t="str">
        <f t="shared" si="23"/>
        <v>Grt2</v>
      </c>
      <c r="C205" s="81">
        <v>0.3</v>
      </c>
      <c r="D205" s="12">
        <v>-20.464467454830299</v>
      </c>
      <c r="E205" s="12">
        <v>0.42500541224613309</v>
      </c>
    </row>
    <row r="206" spans="1:5">
      <c r="A206" s="5" t="str">
        <f t="shared" si="22"/>
        <v>15DB141</v>
      </c>
      <c r="B206" s="12" t="str">
        <f t="shared" si="23"/>
        <v>Grt2</v>
      </c>
      <c r="C206" s="81">
        <v>0.4</v>
      </c>
      <c r="D206" s="12">
        <v>-16.4238292469974</v>
      </c>
      <c r="E206" s="12">
        <v>0.40296832839363811</v>
      </c>
    </row>
    <row r="207" spans="1:5">
      <c r="A207" s="5" t="str">
        <f t="shared" si="22"/>
        <v>15DB141</v>
      </c>
      <c r="B207" s="12" t="str">
        <f t="shared" si="23"/>
        <v>Grt2</v>
      </c>
      <c r="C207" s="81">
        <v>0.5</v>
      </c>
      <c r="D207" s="12">
        <v>-12.383191039164501</v>
      </c>
      <c r="E207" s="12">
        <v>0.38968155135085758</v>
      </c>
    </row>
    <row r="208" spans="1:5">
      <c r="A208" s="5" t="str">
        <f t="shared" si="22"/>
        <v>15DB141</v>
      </c>
      <c r="B208" s="12" t="str">
        <f t="shared" si="23"/>
        <v>Grt2</v>
      </c>
      <c r="C208" s="81">
        <v>0.6</v>
      </c>
      <c r="D208" s="12">
        <v>-8.3425528313316022</v>
      </c>
      <c r="E208" s="12">
        <v>0.38079664963971849</v>
      </c>
    </row>
    <row r="209" spans="1:5">
      <c r="A209" s="5" t="str">
        <f t="shared" si="22"/>
        <v>15DB141</v>
      </c>
      <c r="B209" s="12" t="str">
        <f t="shared" si="23"/>
        <v>Grt2</v>
      </c>
      <c r="C209" s="81">
        <v>0.7</v>
      </c>
      <c r="D209" s="12">
        <v>-4.3019146234987016</v>
      </c>
      <c r="E209" s="12">
        <v>0.37443699005772335</v>
      </c>
    </row>
    <row r="210" spans="1:5">
      <c r="A210" s="5" t="str">
        <f t="shared" si="22"/>
        <v>15DB141</v>
      </c>
      <c r="B210" s="12" t="str">
        <f t="shared" si="23"/>
        <v>Grt2</v>
      </c>
      <c r="C210" s="81">
        <v>0.8</v>
      </c>
      <c r="D210" s="12">
        <v>-0.26127641566579918</v>
      </c>
      <c r="E210" s="12">
        <v>0.36965995124519413</v>
      </c>
    </row>
    <row r="211" spans="1:5">
      <c r="A211" s="5" t="str">
        <f t="shared" si="22"/>
        <v>15DB141</v>
      </c>
      <c r="B211" s="12" t="str">
        <f t="shared" si="23"/>
        <v>Grt2</v>
      </c>
      <c r="C211" s="81">
        <v>0.9</v>
      </c>
      <c r="D211" s="12">
        <v>3.7793617921671006</v>
      </c>
      <c r="E211" s="12">
        <v>0.36594014535021718</v>
      </c>
    </row>
    <row r="212" spans="1:5">
      <c r="A212" s="5" t="str">
        <f t="shared" si="22"/>
        <v>15DB141</v>
      </c>
      <c r="B212" s="12" t="str">
        <f t="shared" si="23"/>
        <v>Grt2</v>
      </c>
      <c r="C212" s="81">
        <v>1</v>
      </c>
      <c r="D212" s="12">
        <v>7.82</v>
      </c>
      <c r="E212" s="12">
        <v>0.36296156764251886</v>
      </c>
    </row>
    <row r="213" spans="1:5">
      <c r="A213" s="5" t="s">
        <v>52</v>
      </c>
      <c r="B213" s="12" t="s">
        <v>318</v>
      </c>
      <c r="C213" s="81">
        <v>0</v>
      </c>
      <c r="D213" s="12">
        <v>-32.586382078329002</v>
      </c>
      <c r="E213" s="12">
        <v>7.6632603406323963</v>
      </c>
    </row>
    <row r="214" spans="1:5">
      <c r="A214" s="5" t="str">
        <f t="shared" ref="A214:A223" si="24">A213</f>
        <v>15DB141</v>
      </c>
      <c r="B214" s="12" t="str">
        <f t="shared" ref="B214:B223" si="25">B213</f>
        <v>Grt3</v>
      </c>
      <c r="C214" s="81">
        <v>0.1</v>
      </c>
      <c r="D214" s="12">
        <v>-27.711743870496104</v>
      </c>
      <c r="E214" s="12">
        <v>0.4967591972181245</v>
      </c>
    </row>
    <row r="215" spans="1:5">
      <c r="A215" s="5" t="str">
        <f t="shared" si="24"/>
        <v>15DB141</v>
      </c>
      <c r="B215" s="12" t="str">
        <f t="shared" si="25"/>
        <v>Grt3</v>
      </c>
      <c r="C215" s="81">
        <v>0.2</v>
      </c>
      <c r="D215" s="12">
        <v>-22.837105662663205</v>
      </c>
      <c r="E215" s="12">
        <v>0.40557269761947573</v>
      </c>
    </row>
    <row r="216" spans="1:5">
      <c r="A216" s="5" t="str">
        <f t="shared" si="24"/>
        <v>15DB141</v>
      </c>
      <c r="B216" s="12" t="str">
        <f t="shared" si="25"/>
        <v>Grt3</v>
      </c>
      <c r="C216" s="81">
        <v>0.3</v>
      </c>
      <c r="D216" s="12">
        <v>-17.9624674548303</v>
      </c>
      <c r="E216" s="12">
        <v>0.37465933187051276</v>
      </c>
    </row>
    <row r="217" spans="1:5">
      <c r="A217" s="5" t="str">
        <f t="shared" si="24"/>
        <v>15DB141</v>
      </c>
      <c r="B217" s="12" t="str">
        <f t="shared" si="25"/>
        <v>Grt3</v>
      </c>
      <c r="C217" s="81">
        <v>0.4</v>
      </c>
      <c r="D217" s="12">
        <v>-13.0878292469974</v>
      </c>
      <c r="E217" s="12">
        <v>0.35910368403062332</v>
      </c>
    </row>
    <row r="218" spans="1:5">
      <c r="A218" s="5" t="str">
        <f t="shared" si="24"/>
        <v>15DB141</v>
      </c>
      <c r="B218" s="12" t="str">
        <f t="shared" si="25"/>
        <v>Grt3</v>
      </c>
      <c r="C218" s="81">
        <v>0.5</v>
      </c>
      <c r="D218" s="12">
        <v>-8.2131910391645011</v>
      </c>
      <c r="E218" s="12">
        <v>0.34973838290573539</v>
      </c>
    </row>
    <row r="219" spans="1:5">
      <c r="A219" s="5" t="str">
        <f t="shared" si="24"/>
        <v>15DB141</v>
      </c>
      <c r="B219" s="12" t="str">
        <f t="shared" si="25"/>
        <v>Grt3</v>
      </c>
      <c r="C219" s="81">
        <v>0.6</v>
      </c>
      <c r="D219" s="12">
        <v>-3.3385528313316026</v>
      </c>
      <c r="E219" s="12">
        <v>0.34348149510162734</v>
      </c>
    </row>
    <row r="220" spans="1:5">
      <c r="A220" s="5" t="str">
        <f t="shared" si="24"/>
        <v>15DB141</v>
      </c>
      <c r="B220" s="12" t="str">
        <f t="shared" si="25"/>
        <v>Grt3</v>
      </c>
      <c r="C220" s="81">
        <v>0.7</v>
      </c>
      <c r="D220" s="12">
        <v>1.5360853765012976</v>
      </c>
      <c r="E220" s="12">
        <v>0.33900573093233505</v>
      </c>
    </row>
    <row r="221" spans="1:5">
      <c r="A221" s="5" t="str">
        <f t="shared" si="24"/>
        <v>15DB141</v>
      </c>
      <c r="B221" s="12" t="str">
        <f t="shared" si="25"/>
        <v>Grt3</v>
      </c>
      <c r="C221" s="81">
        <v>0.8</v>
      </c>
      <c r="D221" s="12">
        <v>6.4107235843342014</v>
      </c>
      <c r="E221" s="12">
        <v>0.3356453141621753</v>
      </c>
    </row>
    <row r="222" spans="1:5">
      <c r="A222" s="5" t="str">
        <f t="shared" si="24"/>
        <v>15DB141</v>
      </c>
      <c r="B222" s="12" t="str">
        <f t="shared" si="25"/>
        <v>Grt3</v>
      </c>
      <c r="C222" s="81">
        <v>0.9</v>
      </c>
      <c r="D222" s="12">
        <v>11.285361792167102</v>
      </c>
      <c r="E222" s="12">
        <v>0.33302952406711334</v>
      </c>
    </row>
    <row r="223" spans="1:5">
      <c r="A223" s="5" t="str">
        <f t="shared" si="24"/>
        <v>15DB141</v>
      </c>
      <c r="B223" s="12" t="str">
        <f t="shared" si="25"/>
        <v>Grt3</v>
      </c>
      <c r="C223" s="81">
        <v>1</v>
      </c>
      <c r="D223" s="12">
        <v>16.16</v>
      </c>
      <c r="E223" s="12">
        <v>0.3309355469681789</v>
      </c>
    </row>
    <row r="224" spans="1:5">
      <c r="A224" s="5" t="s">
        <v>52</v>
      </c>
      <c r="B224" s="12" t="s">
        <v>319</v>
      </c>
      <c r="C224" s="81">
        <v>0</v>
      </c>
      <c r="D224" s="12">
        <v>-32.586382078329002</v>
      </c>
      <c r="E224" s="12">
        <v>7.6632603406325295</v>
      </c>
    </row>
    <row r="225" spans="1:5">
      <c r="A225" s="5" t="str">
        <f t="shared" ref="A225:A234" si="26">A224</f>
        <v>15DB141</v>
      </c>
      <c r="B225" s="12" t="str">
        <f t="shared" ref="B225:B234" si="27">B224</f>
        <v>Grt4</v>
      </c>
      <c r="C225" s="81">
        <v>0.1</v>
      </c>
      <c r="D225" s="12">
        <v>-29.469743870496103</v>
      </c>
      <c r="E225" s="12">
        <v>0.70476951133812482</v>
      </c>
    </row>
    <row r="226" spans="1:5">
      <c r="A226" s="5" t="str">
        <f t="shared" si="26"/>
        <v>15DB141</v>
      </c>
      <c r="B226" s="12" t="str">
        <f t="shared" si="27"/>
        <v>Grt4</v>
      </c>
      <c r="C226" s="81">
        <v>0.2</v>
      </c>
      <c r="D226" s="12">
        <v>-26.353105662663204</v>
      </c>
      <c r="E226" s="12">
        <v>0.50366402741329086</v>
      </c>
    </row>
    <row r="227" spans="1:5">
      <c r="A227" s="5" t="str">
        <f t="shared" si="26"/>
        <v>15DB141</v>
      </c>
      <c r="B227" s="12" t="str">
        <f t="shared" si="27"/>
        <v>Grt4</v>
      </c>
      <c r="C227" s="81">
        <v>0.3</v>
      </c>
      <c r="D227" s="12">
        <v>-23.236467454830297</v>
      </c>
      <c r="E227" s="12">
        <v>0.43402058531899407</v>
      </c>
    </row>
    <row r="228" spans="1:5">
      <c r="A228" s="5" t="str">
        <f t="shared" si="26"/>
        <v>15DB141</v>
      </c>
      <c r="B228" s="12" t="str">
        <f t="shared" si="27"/>
        <v>Grt4</v>
      </c>
      <c r="C228" s="81">
        <v>0.4</v>
      </c>
      <c r="D228" s="12">
        <v>-20.119829246997401</v>
      </c>
      <c r="E228" s="12">
        <v>0.39868829980092874</v>
      </c>
    </row>
    <row r="229" spans="1:5">
      <c r="A229" s="5" t="str">
        <f t="shared" si="26"/>
        <v>15DB141</v>
      </c>
      <c r="B229" s="12" t="str">
        <f t="shared" si="27"/>
        <v>Grt4</v>
      </c>
      <c r="C229" s="81">
        <v>0.5</v>
      </c>
      <c r="D229" s="12">
        <v>-17.003191039164502</v>
      </c>
      <c r="E229" s="12">
        <v>0.37732266477344989</v>
      </c>
    </row>
    <row r="230" spans="1:5">
      <c r="A230" s="5" t="str">
        <f t="shared" si="26"/>
        <v>15DB141</v>
      </c>
      <c r="B230" s="12" t="str">
        <f t="shared" si="27"/>
        <v>Grt4</v>
      </c>
      <c r="C230" s="81">
        <v>0.6</v>
      </c>
      <c r="D230" s="12">
        <v>-13.886552831331603</v>
      </c>
      <c r="E230" s="12">
        <v>0.36300895104771014</v>
      </c>
    </row>
    <row r="231" spans="1:5">
      <c r="A231" s="5" t="str">
        <f t="shared" si="26"/>
        <v>15DB141</v>
      </c>
      <c r="B231" s="12" t="str">
        <f t="shared" si="27"/>
        <v>Grt4</v>
      </c>
      <c r="C231" s="81">
        <v>0.7</v>
      </c>
      <c r="D231" s="12">
        <v>-10.769914623498702</v>
      </c>
      <c r="E231" s="12">
        <v>0.352750388467517</v>
      </c>
    </row>
    <row r="232" spans="1:5">
      <c r="A232" s="5" t="str">
        <f t="shared" si="26"/>
        <v>15DB141</v>
      </c>
      <c r="B232" s="12" t="str">
        <f t="shared" si="27"/>
        <v>Grt4</v>
      </c>
      <c r="C232" s="81">
        <v>0.8</v>
      </c>
      <c r="D232" s="12">
        <v>-7.6532764156657995</v>
      </c>
      <c r="E232" s="12">
        <v>0.34503752598716358</v>
      </c>
    </row>
    <row r="233" spans="1:5">
      <c r="A233" s="5" t="str">
        <f t="shared" si="26"/>
        <v>15DB141</v>
      </c>
      <c r="B233" s="12" t="str">
        <f t="shared" si="27"/>
        <v>Grt4</v>
      </c>
      <c r="C233" s="81">
        <v>0.9</v>
      </c>
      <c r="D233" s="12">
        <v>-4.5366382078328993</v>
      </c>
      <c r="E233" s="12">
        <v>0.33902737204878108</v>
      </c>
    </row>
    <row r="234" spans="1:5">
      <c r="A234" s="5" t="str">
        <f t="shared" si="26"/>
        <v>15DB141</v>
      </c>
      <c r="B234" s="12" t="str">
        <f t="shared" si="27"/>
        <v>Grt4</v>
      </c>
      <c r="C234" s="81">
        <v>1</v>
      </c>
      <c r="D234" s="12">
        <v>-1.42</v>
      </c>
      <c r="E234" s="12">
        <v>0.33421213654212134</v>
      </c>
    </row>
    <row r="235" spans="1:5">
      <c r="A235" s="5" t="s">
        <v>52</v>
      </c>
      <c r="B235" s="12" t="s">
        <v>316</v>
      </c>
      <c r="C235" s="81">
        <v>0</v>
      </c>
      <c r="D235" s="12">
        <v>-32.586382078329002</v>
      </c>
      <c r="E235" s="12">
        <v>7.6632603406325943</v>
      </c>
    </row>
    <row r="236" spans="1:5">
      <c r="A236" s="5" t="str">
        <f t="shared" ref="A236:A245" si="28">A235</f>
        <v>15DB141</v>
      </c>
      <c r="B236" s="12" t="str">
        <f t="shared" ref="B236:B245" si="29">B235</f>
        <v>Grt1</v>
      </c>
      <c r="C236" s="81">
        <v>0.1</v>
      </c>
      <c r="D236" s="12">
        <v>-26.674743870496101</v>
      </c>
      <c r="E236" s="12">
        <v>0.49632290297027737</v>
      </c>
    </row>
    <row r="237" spans="1:5">
      <c r="A237" s="5" t="str">
        <f t="shared" si="28"/>
        <v>15DB141</v>
      </c>
      <c r="B237" s="12" t="str">
        <f t="shared" si="29"/>
        <v>Grt1</v>
      </c>
      <c r="C237" s="81">
        <v>0.2</v>
      </c>
      <c r="D237" s="12">
        <v>-20.763105662663204</v>
      </c>
      <c r="E237" s="12">
        <v>0.43037407127735716</v>
      </c>
    </row>
    <row r="238" spans="1:5">
      <c r="A238" s="5" t="str">
        <f t="shared" si="28"/>
        <v>15DB141</v>
      </c>
      <c r="B238" s="12" t="str">
        <f t="shared" si="29"/>
        <v>Grt1</v>
      </c>
      <c r="C238" s="81">
        <v>0.3</v>
      </c>
      <c r="D238" s="12">
        <v>-14.851467454830299</v>
      </c>
      <c r="E238" s="12">
        <v>0.4081205869177289</v>
      </c>
    </row>
    <row r="239" spans="1:5">
      <c r="A239" s="5" t="str">
        <f t="shared" si="28"/>
        <v>15DB141</v>
      </c>
      <c r="B239" s="12" t="str">
        <f t="shared" si="29"/>
        <v>Grt1</v>
      </c>
      <c r="C239" s="81">
        <v>0.4</v>
      </c>
      <c r="D239" s="12">
        <v>-8.9398292469973981</v>
      </c>
      <c r="E239" s="12">
        <v>0.39694241500348365</v>
      </c>
    </row>
    <row r="240" spans="1:5">
      <c r="A240" s="5" t="str">
        <f t="shared" si="28"/>
        <v>15DB141</v>
      </c>
      <c r="B240" s="12" t="str">
        <f t="shared" si="29"/>
        <v>Grt1</v>
      </c>
      <c r="C240" s="81">
        <v>0.5</v>
      </c>
      <c r="D240" s="12">
        <v>-3.0281910391645006</v>
      </c>
      <c r="E240" s="12">
        <v>0.39021896297206438</v>
      </c>
    </row>
    <row r="241" spans="1:5">
      <c r="A241" s="5" t="str">
        <f t="shared" si="28"/>
        <v>15DB141</v>
      </c>
      <c r="B241" s="12" t="str">
        <f t="shared" si="29"/>
        <v>Grt1</v>
      </c>
      <c r="C241" s="81">
        <v>0.6</v>
      </c>
      <c r="D241" s="12">
        <v>2.8834471686683969</v>
      </c>
      <c r="E241" s="12">
        <v>0.38572974496940898</v>
      </c>
    </row>
    <row r="242" spans="1:5">
      <c r="A242" s="5" t="str">
        <f t="shared" si="28"/>
        <v>15DB141</v>
      </c>
      <c r="B242" s="12" t="str">
        <f t="shared" si="29"/>
        <v>Grt1</v>
      </c>
      <c r="C242" s="81">
        <v>0.7</v>
      </c>
      <c r="D242" s="12">
        <v>8.7950853765012962</v>
      </c>
      <c r="E242" s="12">
        <v>0.38251976621144124</v>
      </c>
    </row>
    <row r="243" spans="1:5">
      <c r="A243" s="5" t="str">
        <f t="shared" si="28"/>
        <v>15DB141</v>
      </c>
      <c r="B243" s="12" t="str">
        <f t="shared" si="29"/>
        <v>Grt1</v>
      </c>
      <c r="C243" s="81">
        <v>0.8</v>
      </c>
      <c r="D243" s="12">
        <v>14.706723584334204</v>
      </c>
      <c r="E243" s="12">
        <v>0.38011042321191335</v>
      </c>
    </row>
    <row r="244" spans="1:5">
      <c r="A244" s="5" t="str">
        <f t="shared" si="28"/>
        <v>15DB141</v>
      </c>
      <c r="B244" s="12" t="str">
        <f t="shared" si="29"/>
        <v>Grt1</v>
      </c>
      <c r="C244" s="81">
        <v>0.9</v>
      </c>
      <c r="D244" s="12">
        <v>20.618361792167104</v>
      </c>
      <c r="E244" s="12">
        <v>0.37823538704465492</v>
      </c>
    </row>
    <row r="245" spans="1:5">
      <c r="A245" s="5" t="str">
        <f t="shared" si="28"/>
        <v>15DB141</v>
      </c>
      <c r="B245" s="12" t="str">
        <f t="shared" si="29"/>
        <v>Grt1</v>
      </c>
      <c r="C245" s="81">
        <v>1</v>
      </c>
      <c r="D245" s="12">
        <v>26.53</v>
      </c>
      <c r="E245" s="12">
        <v>0.37673466284323942</v>
      </c>
    </row>
    <row r="246" spans="1:5">
      <c r="A246" s="5" t="s">
        <v>52</v>
      </c>
      <c r="B246" s="12" t="s">
        <v>317</v>
      </c>
      <c r="C246" s="81">
        <v>0</v>
      </c>
      <c r="D246" s="12">
        <v>-32.586382078329002</v>
      </c>
      <c r="E246" s="12">
        <v>7.6632603406325739</v>
      </c>
    </row>
    <row r="247" spans="1:5">
      <c r="A247" s="5" t="str">
        <f t="shared" ref="A247:A256" si="30">A246</f>
        <v>15DB141</v>
      </c>
      <c r="B247" s="12" t="str">
        <f t="shared" ref="B247:B256" si="31">B246</f>
        <v>Grt2</v>
      </c>
      <c r="C247" s="81">
        <v>0.1</v>
      </c>
      <c r="D247" s="12">
        <v>-24.772743870496104</v>
      </c>
      <c r="E247" s="12">
        <v>0.47436081105309474</v>
      </c>
    </row>
    <row r="248" spans="1:5">
      <c r="A248" s="5" t="str">
        <f t="shared" si="30"/>
        <v>15DB141</v>
      </c>
      <c r="B248" s="12" t="str">
        <f t="shared" si="31"/>
        <v>Grt2</v>
      </c>
      <c r="C248" s="81">
        <v>0.2</v>
      </c>
      <c r="D248" s="12">
        <v>-16.959105662663205</v>
      </c>
      <c r="E248" s="12">
        <v>0.42091209872956359</v>
      </c>
    </row>
    <row r="249" spans="1:5">
      <c r="A249" s="5" t="str">
        <f t="shared" si="30"/>
        <v>15DB141</v>
      </c>
      <c r="B249" s="12" t="str">
        <f t="shared" si="31"/>
        <v>Grt2</v>
      </c>
      <c r="C249" s="81">
        <v>0.3</v>
      </c>
      <c r="D249" s="12">
        <v>-9.1454674548302997</v>
      </c>
      <c r="E249" s="12">
        <v>0.4029188066908429</v>
      </c>
    </row>
    <row r="250" spans="1:5">
      <c r="A250" s="5" t="str">
        <f t="shared" si="30"/>
        <v>15DB141</v>
      </c>
      <c r="B250" s="12" t="str">
        <f t="shared" si="31"/>
        <v>Grt2</v>
      </c>
      <c r="C250" s="81">
        <v>0.4</v>
      </c>
      <c r="D250" s="12">
        <v>-1.3318292469974011</v>
      </c>
      <c r="E250" s="12">
        <v>0.39388859132045984</v>
      </c>
    </row>
    <row r="251" spans="1:5">
      <c r="A251" s="5" t="str">
        <f t="shared" si="30"/>
        <v>15DB141</v>
      </c>
      <c r="B251" s="12" t="str">
        <f t="shared" si="31"/>
        <v>Grt2</v>
      </c>
      <c r="C251" s="81">
        <v>0.5</v>
      </c>
      <c r="D251" s="12">
        <v>6.4818089608354974</v>
      </c>
      <c r="E251" s="12">
        <v>0.38845967177093321</v>
      </c>
    </row>
    <row r="252" spans="1:5">
      <c r="A252" s="5" t="str">
        <f t="shared" si="30"/>
        <v>15DB141</v>
      </c>
      <c r="B252" s="12" t="str">
        <f t="shared" si="31"/>
        <v>Grt2</v>
      </c>
      <c r="C252" s="81">
        <v>0.6</v>
      </c>
      <c r="D252" s="12">
        <v>14.295447168668396</v>
      </c>
      <c r="E252" s="12">
        <v>0.38483588490368442</v>
      </c>
    </row>
    <row r="253" spans="1:5">
      <c r="A253" s="5" t="str">
        <f t="shared" si="30"/>
        <v>15DB141</v>
      </c>
      <c r="B253" s="12" t="str">
        <f t="shared" si="31"/>
        <v>Grt2</v>
      </c>
      <c r="C253" s="81">
        <v>0.7</v>
      </c>
      <c r="D253" s="12">
        <v>22.109085376501291</v>
      </c>
      <c r="E253" s="12">
        <v>0.38224525458462044</v>
      </c>
    </row>
    <row r="254" spans="1:5">
      <c r="A254" s="5" t="str">
        <f t="shared" si="30"/>
        <v>15DB141</v>
      </c>
      <c r="B254" s="12" t="str">
        <f t="shared" si="31"/>
        <v>Grt2</v>
      </c>
      <c r="C254" s="81">
        <v>0.8</v>
      </c>
      <c r="D254" s="12">
        <v>29.9227235843342</v>
      </c>
      <c r="E254" s="12">
        <v>0.38030107127848817</v>
      </c>
    </row>
    <row r="255" spans="1:5">
      <c r="A255" s="5" t="str">
        <f t="shared" si="30"/>
        <v>15DB141</v>
      </c>
      <c r="B255" s="12" t="str">
        <f t="shared" si="31"/>
        <v>Grt2</v>
      </c>
      <c r="C255" s="81">
        <v>0.9</v>
      </c>
      <c r="D255" s="12">
        <v>37.736361792167095</v>
      </c>
      <c r="E255" s="12">
        <v>0.37878821073804486</v>
      </c>
    </row>
    <row r="256" spans="1:5">
      <c r="A256" s="5" t="str">
        <f t="shared" si="30"/>
        <v>15DB141</v>
      </c>
      <c r="B256" s="12" t="str">
        <f t="shared" si="31"/>
        <v>Grt2</v>
      </c>
      <c r="C256" s="81">
        <v>1</v>
      </c>
      <c r="D256" s="12">
        <v>45.55</v>
      </c>
      <c r="E256" s="12">
        <v>0.37757746969523781</v>
      </c>
    </row>
    <row r="257" spans="1:5">
      <c r="A257" s="5" t="s">
        <v>52</v>
      </c>
      <c r="B257" s="12" t="s">
        <v>318</v>
      </c>
      <c r="C257" s="81">
        <v>0</v>
      </c>
      <c r="D257" s="12">
        <v>-32.586382078329002</v>
      </c>
      <c r="E257" s="12">
        <v>7.6632603406327018</v>
      </c>
    </row>
    <row r="258" spans="1:5">
      <c r="A258" s="5" t="str">
        <f t="shared" ref="A258:A267" si="32">A257</f>
        <v>15DB141</v>
      </c>
      <c r="B258" s="12" t="str">
        <f t="shared" ref="B258:B267" si="33">B257</f>
        <v>Grt3</v>
      </c>
      <c r="C258" s="81">
        <v>0.1</v>
      </c>
      <c r="D258" s="12">
        <v>-22.742743870496103</v>
      </c>
      <c r="E258" s="12">
        <v>0.45090617041256931</v>
      </c>
    </row>
    <row r="259" spans="1:5">
      <c r="A259" s="5" t="str">
        <f t="shared" si="32"/>
        <v>15DB141</v>
      </c>
      <c r="B259" s="12" t="str">
        <f t="shared" si="33"/>
        <v>Grt3</v>
      </c>
      <c r="C259" s="81">
        <v>0.2</v>
      </c>
      <c r="D259" s="12">
        <v>-12.899105662663205</v>
      </c>
      <c r="E259" s="12">
        <v>0.41058405617601729</v>
      </c>
    </row>
    <row r="260" spans="1:5">
      <c r="A260" s="5" t="str">
        <f t="shared" si="32"/>
        <v>15DB141</v>
      </c>
      <c r="B260" s="12" t="str">
        <f t="shared" si="33"/>
        <v>Grt3</v>
      </c>
      <c r="C260" s="81">
        <v>0.3</v>
      </c>
      <c r="D260" s="12">
        <v>-3.0554674548302998</v>
      </c>
      <c r="E260" s="12">
        <v>0.3970429737582733</v>
      </c>
    </row>
    <row r="261" spans="1:5">
      <c r="A261" s="5" t="str">
        <f t="shared" si="32"/>
        <v>15DB141</v>
      </c>
      <c r="B261" s="12" t="str">
        <f t="shared" si="33"/>
        <v>Grt3</v>
      </c>
      <c r="C261" s="81">
        <v>0.4</v>
      </c>
      <c r="D261" s="12">
        <v>6.7881707530025999</v>
      </c>
      <c r="E261" s="12">
        <v>0.3902534534611195</v>
      </c>
    </row>
    <row r="262" spans="1:5">
      <c r="A262" s="5" t="str">
        <f t="shared" si="32"/>
        <v>15DB141</v>
      </c>
      <c r="B262" s="12" t="str">
        <f t="shared" si="33"/>
        <v>Grt3</v>
      </c>
      <c r="C262" s="81">
        <v>0.5</v>
      </c>
      <c r="D262" s="12">
        <v>16.631808960835496</v>
      </c>
      <c r="E262" s="12">
        <v>0.38617364753357969</v>
      </c>
    </row>
    <row r="263" spans="1:5">
      <c r="A263" s="5" t="str">
        <f t="shared" si="32"/>
        <v>15DB141</v>
      </c>
      <c r="B263" s="12" t="str">
        <f t="shared" si="33"/>
        <v>Grt3</v>
      </c>
      <c r="C263" s="81">
        <v>0.6</v>
      </c>
      <c r="D263" s="12">
        <v>26.475447168668396</v>
      </c>
      <c r="E263" s="12">
        <v>0.38345123310361945</v>
      </c>
    </row>
    <row r="264" spans="1:5">
      <c r="A264" s="5" t="str">
        <f t="shared" si="32"/>
        <v>15DB141</v>
      </c>
      <c r="B264" s="12" t="str">
        <f t="shared" si="33"/>
        <v>Grt3</v>
      </c>
      <c r="C264" s="81">
        <v>0.7</v>
      </c>
      <c r="D264" s="12">
        <v>36.319085376501292</v>
      </c>
      <c r="E264" s="12">
        <v>0.38150540392075438</v>
      </c>
    </row>
    <row r="265" spans="1:5">
      <c r="A265" s="5" t="str">
        <f t="shared" si="32"/>
        <v>15DB141</v>
      </c>
      <c r="B265" s="12" t="str">
        <f t="shared" si="33"/>
        <v>Grt3</v>
      </c>
      <c r="C265" s="81">
        <v>0.8</v>
      </c>
      <c r="D265" s="12">
        <v>46.162723584334202</v>
      </c>
      <c r="E265" s="12">
        <v>0.38004534926142614</v>
      </c>
    </row>
    <row r="266" spans="1:5">
      <c r="A266" s="5" t="str">
        <f t="shared" si="32"/>
        <v>15DB141</v>
      </c>
      <c r="B266" s="12" t="str">
        <f t="shared" si="33"/>
        <v>Grt3</v>
      </c>
      <c r="C266" s="81">
        <v>0.9</v>
      </c>
      <c r="D266" s="12">
        <v>56.006361792167091</v>
      </c>
      <c r="E266" s="12">
        <v>0.3789093463348896</v>
      </c>
    </row>
    <row r="267" spans="1:5">
      <c r="A267" s="5" t="str">
        <f t="shared" si="32"/>
        <v>15DB141</v>
      </c>
      <c r="B267" s="12" t="str">
        <f t="shared" si="33"/>
        <v>Grt3</v>
      </c>
      <c r="C267" s="81">
        <v>1</v>
      </c>
      <c r="D267" s="12">
        <v>65.849999999999994</v>
      </c>
      <c r="E267" s="12">
        <v>0.37800028881023812</v>
      </c>
    </row>
    <row r="268" spans="1:5">
      <c r="A268" s="5" t="s">
        <v>52</v>
      </c>
      <c r="B268" s="12" t="s">
        <v>319</v>
      </c>
      <c r="C268" s="81">
        <v>0</v>
      </c>
      <c r="D268" s="12">
        <v>-32.586382078329002</v>
      </c>
      <c r="E268" s="12">
        <v>7.6632603406326778</v>
      </c>
    </row>
    <row r="269" spans="1:5">
      <c r="A269" s="5" t="str">
        <f t="shared" ref="A269:A278" si="34">A268</f>
        <v>15DB141</v>
      </c>
      <c r="B269" s="12" t="str">
        <f t="shared" ref="B269:B278" si="35">B268</f>
        <v>Grt4</v>
      </c>
      <c r="C269" s="81">
        <v>0.1</v>
      </c>
      <c r="D269" s="12">
        <v>-27.304743870496104</v>
      </c>
      <c r="E269" s="12">
        <v>0.52615064305335046</v>
      </c>
    </row>
    <row r="270" spans="1:5">
      <c r="A270" s="5" t="str">
        <f t="shared" si="34"/>
        <v>15DB141</v>
      </c>
      <c r="B270" s="12" t="str">
        <f t="shared" si="35"/>
        <v>Grt4</v>
      </c>
      <c r="C270" s="81">
        <v>0.2</v>
      </c>
      <c r="D270" s="12">
        <v>-22.023105662663205</v>
      </c>
      <c r="E270" s="12">
        <v>0.44552505892631672</v>
      </c>
    </row>
    <row r="271" spans="1:5">
      <c r="A271" s="5" t="str">
        <f t="shared" si="34"/>
        <v>15DB141</v>
      </c>
      <c r="B271" s="12" t="str">
        <f t="shared" si="35"/>
        <v>Grt4</v>
      </c>
      <c r="C271" s="81">
        <v>0.3</v>
      </c>
      <c r="D271" s="12">
        <v>-16.7414674548303</v>
      </c>
      <c r="E271" s="12">
        <v>0.4182435338267364</v>
      </c>
    </row>
    <row r="272" spans="1:5">
      <c r="A272" s="5" t="str">
        <f t="shared" si="34"/>
        <v>15DB141</v>
      </c>
      <c r="B272" s="12" t="str">
        <f t="shared" si="35"/>
        <v>Grt4</v>
      </c>
      <c r="C272" s="81">
        <v>0.4</v>
      </c>
      <c r="D272" s="12">
        <v>-11.459829246997399</v>
      </c>
      <c r="E272" s="12">
        <v>0.40452528600696058</v>
      </c>
    </row>
    <row r="273" spans="1:5">
      <c r="A273" s="5" t="str">
        <f t="shared" si="34"/>
        <v>15DB141</v>
      </c>
      <c r="B273" s="12" t="str">
        <f t="shared" si="35"/>
        <v>Grt4</v>
      </c>
      <c r="C273" s="81">
        <v>0.5</v>
      </c>
      <c r="D273" s="12">
        <v>-6.178191039164501</v>
      </c>
      <c r="E273" s="12">
        <v>0.39626937281927371</v>
      </c>
    </row>
    <row r="274" spans="1:5">
      <c r="A274" s="5" t="str">
        <f t="shared" si="34"/>
        <v>15DB141</v>
      </c>
      <c r="B274" s="12" t="str">
        <f t="shared" si="35"/>
        <v>Grt4</v>
      </c>
      <c r="C274" s="81">
        <v>0.6</v>
      </c>
      <c r="D274" s="12">
        <v>-0.89655283133160246</v>
      </c>
      <c r="E274" s="12">
        <v>0.39075498935481812</v>
      </c>
    </row>
    <row r="275" spans="1:5">
      <c r="A275" s="5" t="str">
        <f t="shared" si="34"/>
        <v>15DB141</v>
      </c>
      <c r="B275" s="12" t="str">
        <f t="shared" si="35"/>
        <v>Grt4</v>
      </c>
      <c r="C275" s="81">
        <v>0.7</v>
      </c>
      <c r="D275" s="12">
        <v>4.3850853765012978</v>
      </c>
      <c r="E275" s="12">
        <v>0.38681101741712964</v>
      </c>
    </row>
    <row r="276" spans="1:5">
      <c r="A276" s="5" t="str">
        <f t="shared" si="34"/>
        <v>15DB141</v>
      </c>
      <c r="B276" s="12" t="str">
        <f t="shared" si="35"/>
        <v>Grt4</v>
      </c>
      <c r="C276" s="81">
        <v>0.8</v>
      </c>
      <c r="D276" s="12">
        <v>9.6667235843342016</v>
      </c>
      <c r="E276" s="12">
        <v>0.38385023005992469</v>
      </c>
    </row>
    <row r="277" spans="1:5">
      <c r="A277" s="5" t="str">
        <f t="shared" si="34"/>
        <v>15DB141</v>
      </c>
      <c r="B277" s="12" t="str">
        <f t="shared" si="35"/>
        <v>Grt4</v>
      </c>
      <c r="C277" s="81">
        <v>0.9</v>
      </c>
      <c r="D277" s="12">
        <v>14.948361792167102</v>
      </c>
      <c r="E277" s="12">
        <v>0.38154572910194806</v>
      </c>
    </row>
    <row r="278" spans="1:5">
      <c r="A278" s="5" t="str">
        <f t="shared" si="34"/>
        <v>15DB141</v>
      </c>
      <c r="B278" s="12" t="str">
        <f t="shared" si="35"/>
        <v>Grt4</v>
      </c>
      <c r="C278" s="81">
        <v>1</v>
      </c>
      <c r="D278" s="12">
        <v>20.23</v>
      </c>
      <c r="E278" s="12">
        <v>0.3797010775112965</v>
      </c>
    </row>
    <row r="279" spans="1:5">
      <c r="A279" s="5" t="s">
        <v>52</v>
      </c>
      <c r="B279" s="12" t="s">
        <v>317</v>
      </c>
      <c r="C279" s="81">
        <v>0</v>
      </c>
      <c r="D279" s="12">
        <v>-32.586382078329002</v>
      </c>
      <c r="E279" s="12">
        <v>7.6632603406324167</v>
      </c>
    </row>
    <row r="280" spans="1:5">
      <c r="A280" s="5" t="str">
        <f t="shared" ref="A280:A289" si="36">A279</f>
        <v>15DB141</v>
      </c>
      <c r="B280" s="12" t="str">
        <f t="shared" ref="B280:B289" si="37">B279</f>
        <v>Grt2</v>
      </c>
      <c r="C280" s="81">
        <v>0.1</v>
      </c>
      <c r="D280" s="12">
        <v>-26.432743870496104</v>
      </c>
      <c r="E280" s="12">
        <v>0.50694916703804871</v>
      </c>
    </row>
    <row r="281" spans="1:5">
      <c r="A281" s="5" t="str">
        <f t="shared" si="36"/>
        <v>15DB141</v>
      </c>
      <c r="B281" s="12" t="str">
        <f t="shared" si="37"/>
        <v>Grt2</v>
      </c>
      <c r="C281" s="81">
        <v>0.2</v>
      </c>
      <c r="D281" s="12">
        <v>-20.279105662663206</v>
      </c>
      <c r="E281" s="12">
        <v>0.42766504539101202</v>
      </c>
    </row>
    <row r="282" spans="1:5">
      <c r="A282" s="5" t="str">
        <f t="shared" si="36"/>
        <v>15DB141</v>
      </c>
      <c r="B282" s="12" t="str">
        <f t="shared" si="37"/>
        <v>Grt2</v>
      </c>
      <c r="C282" s="81">
        <v>0.3</v>
      </c>
      <c r="D282" s="12">
        <v>-14.1254674548303</v>
      </c>
      <c r="E282" s="12">
        <v>0.40084516597775627</v>
      </c>
    </row>
    <row r="283" spans="1:5">
      <c r="A283" s="5" t="str">
        <f t="shared" si="36"/>
        <v>15DB141</v>
      </c>
      <c r="B283" s="12" t="str">
        <f t="shared" si="37"/>
        <v>Grt2</v>
      </c>
      <c r="C283" s="81">
        <v>0.4</v>
      </c>
      <c r="D283" s="12">
        <v>-7.9718292469973999</v>
      </c>
      <c r="E283" s="12">
        <v>0.38736052873537596</v>
      </c>
    </row>
    <row r="284" spans="1:5">
      <c r="A284" s="5" t="str">
        <f t="shared" si="36"/>
        <v>15DB141</v>
      </c>
      <c r="B284" s="12" t="str">
        <f t="shared" si="37"/>
        <v>Grt2</v>
      </c>
      <c r="C284" s="81">
        <v>0.5</v>
      </c>
      <c r="D284" s="12">
        <v>-1.8181910391645015</v>
      </c>
      <c r="E284" s="12">
        <v>0.3792456832223175</v>
      </c>
    </row>
    <row r="285" spans="1:5">
      <c r="A285" s="5" t="str">
        <f t="shared" si="36"/>
        <v>15DB141</v>
      </c>
      <c r="B285" s="12" t="str">
        <f t="shared" si="37"/>
        <v>Grt2</v>
      </c>
      <c r="C285" s="81">
        <v>0.6</v>
      </c>
      <c r="D285" s="12">
        <v>4.3354471686683951</v>
      </c>
      <c r="E285" s="12">
        <v>0.37382572259135682</v>
      </c>
    </row>
    <row r="286" spans="1:5">
      <c r="A286" s="5" t="str">
        <f t="shared" si="36"/>
        <v>15DB141</v>
      </c>
      <c r="B286" s="12" t="str">
        <f t="shared" si="37"/>
        <v>Grt2</v>
      </c>
      <c r="C286" s="81">
        <v>0.7</v>
      </c>
      <c r="D286" s="12">
        <v>10.489085376501295</v>
      </c>
      <c r="E286" s="12">
        <v>0.36994938122423415</v>
      </c>
    </row>
    <row r="287" spans="1:5">
      <c r="A287" s="5" t="str">
        <f t="shared" si="36"/>
        <v>15DB141</v>
      </c>
      <c r="B287" s="12" t="str">
        <f t="shared" si="37"/>
        <v>Grt2</v>
      </c>
      <c r="C287" s="81">
        <v>0.8</v>
      </c>
      <c r="D287" s="12">
        <v>16.642723584334199</v>
      </c>
      <c r="E287" s="12">
        <v>0.36703941860720407</v>
      </c>
    </row>
    <row r="288" spans="1:5">
      <c r="A288" s="5" t="str">
        <f t="shared" si="36"/>
        <v>15DB141</v>
      </c>
      <c r="B288" s="12" t="str">
        <f t="shared" si="37"/>
        <v>Grt2</v>
      </c>
      <c r="C288" s="81">
        <v>0.9</v>
      </c>
      <c r="D288" s="12">
        <v>22.796361792167101</v>
      </c>
      <c r="E288" s="12">
        <v>0.36477450845177506</v>
      </c>
    </row>
    <row r="289" spans="1:5">
      <c r="A289" s="5" t="str">
        <f t="shared" si="36"/>
        <v>15DB141</v>
      </c>
      <c r="B289" s="12" t="str">
        <f t="shared" si="37"/>
        <v>Grt2</v>
      </c>
      <c r="C289" s="81">
        <v>1</v>
      </c>
      <c r="D289" s="12">
        <v>28.95</v>
      </c>
      <c r="E289" s="12">
        <v>0.36296156764251891</v>
      </c>
    </row>
    <row r="290" spans="1:5">
      <c r="A290" s="5" t="s">
        <v>52</v>
      </c>
      <c r="B290" s="12" t="s">
        <v>318</v>
      </c>
      <c r="C290" s="81">
        <v>0</v>
      </c>
      <c r="D290" s="12">
        <v>-32.586382078329002</v>
      </c>
      <c r="E290" s="12">
        <v>7.6632603406325641</v>
      </c>
    </row>
    <row r="291" spans="1:5">
      <c r="A291" s="5" t="str">
        <f t="shared" ref="A291:A300" si="38">A290</f>
        <v>15DB141</v>
      </c>
      <c r="B291" s="12" t="str">
        <f t="shared" ref="B291:B300" si="39">B290</f>
        <v>Grt3</v>
      </c>
      <c r="C291" s="81">
        <v>0.1</v>
      </c>
      <c r="D291" s="12">
        <v>-26.671743870496105</v>
      </c>
      <c r="E291" s="12">
        <v>0.49890647031681645</v>
      </c>
    </row>
    <row r="292" spans="1:5">
      <c r="A292" s="5" t="str">
        <f t="shared" si="38"/>
        <v>15DB141</v>
      </c>
      <c r="B292" s="12" t="str">
        <f t="shared" si="39"/>
        <v>Grt3</v>
      </c>
      <c r="C292" s="81">
        <v>0.2</v>
      </c>
      <c r="D292" s="12">
        <v>-20.757105662663204</v>
      </c>
      <c r="E292" s="12">
        <v>0.41487085637450083</v>
      </c>
    </row>
    <row r="293" spans="1:5">
      <c r="A293" s="5" t="str">
        <f t="shared" si="38"/>
        <v>15DB141</v>
      </c>
      <c r="B293" s="12" t="str">
        <f t="shared" si="39"/>
        <v>Grt3</v>
      </c>
      <c r="C293" s="81">
        <v>0.3</v>
      </c>
      <c r="D293" s="12">
        <v>-14.842467454830299</v>
      </c>
      <c r="E293" s="12">
        <v>0.38641917153429078</v>
      </c>
    </row>
    <row r="294" spans="1:5">
      <c r="A294" s="5" t="str">
        <f t="shared" si="38"/>
        <v>15DB141</v>
      </c>
      <c r="B294" s="12" t="str">
        <f t="shared" si="39"/>
        <v>Grt3</v>
      </c>
      <c r="C294" s="81">
        <v>0.4</v>
      </c>
      <c r="D294" s="12">
        <v>-8.9278292469973994</v>
      </c>
      <c r="E294" s="12">
        <v>0.37210940458500114</v>
      </c>
    </row>
    <row r="295" spans="1:5">
      <c r="A295" s="5" t="str">
        <f t="shared" si="38"/>
        <v>15DB141</v>
      </c>
      <c r="B295" s="12" t="str">
        <f t="shared" si="39"/>
        <v>Grt3</v>
      </c>
      <c r="C295" s="81">
        <v>0.5</v>
      </c>
      <c r="D295" s="12">
        <v>-3.0131910391645018</v>
      </c>
      <c r="E295" s="12">
        <v>0.36349649822007768</v>
      </c>
    </row>
    <row r="296" spans="1:5">
      <c r="A296" s="5" t="str">
        <f t="shared" si="38"/>
        <v>15DB141</v>
      </c>
      <c r="B296" s="12" t="str">
        <f t="shared" si="39"/>
        <v>Grt3</v>
      </c>
      <c r="C296" s="81">
        <v>0.6</v>
      </c>
      <c r="D296" s="12">
        <v>2.9014471686683958</v>
      </c>
      <c r="E296" s="12">
        <v>0.35774324698655513</v>
      </c>
    </row>
    <row r="297" spans="1:5">
      <c r="A297" s="5" t="str">
        <f t="shared" si="38"/>
        <v>15DB141</v>
      </c>
      <c r="B297" s="12" t="str">
        <f t="shared" si="39"/>
        <v>Grt3</v>
      </c>
      <c r="C297" s="81">
        <v>0.7</v>
      </c>
      <c r="D297" s="12">
        <v>8.816085376501297</v>
      </c>
      <c r="E297" s="12">
        <v>0.35362822639080882</v>
      </c>
    </row>
    <row r="298" spans="1:5">
      <c r="A298" s="5" t="str">
        <f t="shared" si="38"/>
        <v>15DB141</v>
      </c>
      <c r="B298" s="12" t="str">
        <f t="shared" si="39"/>
        <v>Grt3</v>
      </c>
      <c r="C298" s="81">
        <v>0.8</v>
      </c>
      <c r="D298" s="12">
        <v>14.730723584334202</v>
      </c>
      <c r="E298" s="12">
        <v>0.35053891742591459</v>
      </c>
    </row>
    <row r="299" spans="1:5">
      <c r="A299" s="5" t="str">
        <f t="shared" si="38"/>
        <v>15DB141</v>
      </c>
      <c r="B299" s="12" t="str">
        <f t="shared" si="39"/>
        <v>Grt3</v>
      </c>
      <c r="C299" s="81">
        <v>0.9</v>
      </c>
      <c r="D299" s="12">
        <v>20.645361792167101</v>
      </c>
      <c r="E299" s="12">
        <v>0.34813431562583108</v>
      </c>
    </row>
    <row r="300" spans="1:5">
      <c r="A300" s="5" t="str">
        <f t="shared" si="38"/>
        <v>15DB141</v>
      </c>
      <c r="B300" s="12" t="str">
        <f t="shared" si="39"/>
        <v>Grt3</v>
      </c>
      <c r="C300" s="81">
        <v>1</v>
      </c>
      <c r="D300" s="12">
        <v>26.56</v>
      </c>
      <c r="E300" s="12">
        <v>0.34620949528978728</v>
      </c>
    </row>
    <row r="301" spans="1:5">
      <c r="A301" s="5" t="s">
        <v>52</v>
      </c>
      <c r="B301" s="12" t="s">
        <v>319</v>
      </c>
      <c r="C301" s="81">
        <v>0</v>
      </c>
      <c r="D301" s="12">
        <v>-32.586382078329002</v>
      </c>
      <c r="E301" s="12">
        <v>7.6632603406327036</v>
      </c>
    </row>
    <row r="302" spans="1:5">
      <c r="A302" s="5" t="str">
        <f t="shared" ref="A302:A311" si="40">A301</f>
        <v>15DB141</v>
      </c>
      <c r="B302" s="12" t="str">
        <f t="shared" ref="B302:B311" si="41">B301</f>
        <v>Grt4</v>
      </c>
      <c r="C302" s="81">
        <v>0.1</v>
      </c>
      <c r="D302" s="12">
        <v>-26.174743870496101</v>
      </c>
      <c r="E302" s="12">
        <v>0.49213793045981685</v>
      </c>
    </row>
    <row r="303" spans="1:5">
      <c r="A303" s="5" t="str">
        <f t="shared" si="40"/>
        <v>15DB141</v>
      </c>
      <c r="B303" s="12" t="str">
        <f t="shared" si="41"/>
        <v>Grt4</v>
      </c>
      <c r="C303" s="81">
        <v>0.2</v>
      </c>
      <c r="D303" s="12">
        <v>-19.763105662663204</v>
      </c>
      <c r="E303" s="12">
        <v>0.41925100861882775</v>
      </c>
    </row>
    <row r="304" spans="1:5">
      <c r="A304" s="5" t="str">
        <f t="shared" si="40"/>
        <v>15DB141</v>
      </c>
      <c r="B304" s="12" t="str">
        <f t="shared" si="41"/>
        <v>Grt4</v>
      </c>
      <c r="C304" s="81">
        <v>0.3</v>
      </c>
      <c r="D304" s="12">
        <v>-13.351467454830299</v>
      </c>
      <c r="E304" s="12">
        <v>0.39462499584316274</v>
      </c>
    </row>
    <row r="305" spans="1:5">
      <c r="A305" s="5" t="str">
        <f t="shared" si="40"/>
        <v>15DB141</v>
      </c>
      <c r="B305" s="12" t="str">
        <f t="shared" si="41"/>
        <v>Grt4</v>
      </c>
      <c r="C305" s="81">
        <v>0.4</v>
      </c>
      <c r="D305" s="12">
        <v>-6.9398292469973981</v>
      </c>
      <c r="E305" s="12">
        <v>0.38224909544562069</v>
      </c>
    </row>
    <row r="306" spans="1:5">
      <c r="A306" s="5" t="str">
        <f t="shared" si="40"/>
        <v>15DB141</v>
      </c>
      <c r="B306" s="12" t="str">
        <f t="shared" si="41"/>
        <v>Grt4</v>
      </c>
      <c r="C306" s="81">
        <v>0.5</v>
      </c>
      <c r="D306" s="12">
        <v>-0.52819103916450061</v>
      </c>
      <c r="E306" s="12">
        <v>0.37480330563461628</v>
      </c>
    </row>
    <row r="307" spans="1:5">
      <c r="A307" s="5" t="str">
        <f t="shared" si="40"/>
        <v>15DB141</v>
      </c>
      <c r="B307" s="12" t="str">
        <f t="shared" si="41"/>
        <v>Grt4</v>
      </c>
      <c r="C307" s="81">
        <v>0.6</v>
      </c>
      <c r="D307" s="12">
        <v>5.8834471686683969</v>
      </c>
      <c r="E307" s="12">
        <v>0.36983097965822831</v>
      </c>
    </row>
    <row r="308" spans="1:5">
      <c r="A308" s="5" t="str">
        <f t="shared" si="40"/>
        <v>15DB141</v>
      </c>
      <c r="B308" s="12" t="str">
        <f t="shared" si="41"/>
        <v>Grt4</v>
      </c>
      <c r="C308" s="81">
        <v>0.7</v>
      </c>
      <c r="D308" s="12">
        <v>12.295085376501296</v>
      </c>
      <c r="E308" s="12">
        <v>0.36627516248669773</v>
      </c>
    </row>
    <row r="309" spans="1:5">
      <c r="A309" s="5" t="str">
        <f t="shared" si="40"/>
        <v>15DB141</v>
      </c>
      <c r="B309" s="12" t="str">
        <f t="shared" si="41"/>
        <v>Grt4</v>
      </c>
      <c r="C309" s="81">
        <v>0.8</v>
      </c>
      <c r="D309" s="12">
        <v>18.706723584334206</v>
      </c>
      <c r="E309" s="12">
        <v>0.36360602343536746</v>
      </c>
    </row>
    <row r="310" spans="1:5">
      <c r="A310" s="5" t="str">
        <f t="shared" si="40"/>
        <v>15DB141</v>
      </c>
      <c r="B310" s="12" t="str">
        <f t="shared" si="41"/>
        <v>Grt4</v>
      </c>
      <c r="C310" s="81">
        <v>0.9</v>
      </c>
      <c r="D310" s="12">
        <v>25.118361792167104</v>
      </c>
      <c r="E310" s="12">
        <v>0.36152867601694916</v>
      </c>
    </row>
    <row r="311" spans="1:5">
      <c r="A311" s="5" t="str">
        <f t="shared" si="40"/>
        <v>15DB141</v>
      </c>
      <c r="B311" s="12" t="str">
        <f t="shared" si="41"/>
        <v>Grt4</v>
      </c>
      <c r="C311" s="81">
        <v>1</v>
      </c>
      <c r="D311" s="12">
        <v>31.53</v>
      </c>
      <c r="E311" s="12">
        <v>0.35986594659652721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  <vt:lpstr>Table S11</vt:lpstr>
      <vt:lpstr>Table S12</vt:lpstr>
      <vt:lpstr>G50914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2023-02-16T22:57:40Z</dcterms:modified>
</cp:coreProperties>
</file>