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ooks\SPE560-Busby\Alisitos revised supplementary 11_22_2022\"/>
    </mc:Choice>
  </mc:AlternateContent>
  <xr:revisionPtr revIDLastSave="0" documentId="13_ncr:1_{EFA57B0B-77E7-4C88-9E60-47F738E7076D}" xr6:coauthVersionLast="47" xr6:coauthVersionMax="47" xr10:uidLastSave="{00000000-0000-0000-0000-000000000000}"/>
  <bookViews>
    <workbookView xWindow="-120" yWindow="-120" windowWidth="24240" windowHeight="13140" xr2:uid="{21D51C36-FE87-4948-9ABD-859A6E8CA961}"/>
  </bookViews>
  <sheets>
    <sheet name="SI-3" sheetId="1" r:id="rId1"/>
    <sheet name="Info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1" l="1"/>
  <c r="I53" i="1"/>
  <c r="H53" i="1"/>
  <c r="K53" i="1" s="1"/>
  <c r="J61" i="1"/>
  <c r="I61" i="1"/>
  <c r="H61" i="1"/>
  <c r="K61" i="1" s="1"/>
  <c r="J60" i="1"/>
  <c r="I60" i="1"/>
  <c r="H60" i="1"/>
  <c r="K60" i="1" s="1"/>
  <c r="J59" i="1"/>
  <c r="I59" i="1"/>
  <c r="H59" i="1"/>
  <c r="K59" i="1" s="1"/>
  <c r="J58" i="1"/>
  <c r="I58" i="1"/>
  <c r="H58" i="1"/>
  <c r="K58" i="1" s="1"/>
  <c r="J57" i="1"/>
  <c r="I57" i="1"/>
  <c r="H57" i="1"/>
  <c r="K57" i="1" s="1"/>
  <c r="J56" i="1"/>
  <c r="I56" i="1"/>
  <c r="H56" i="1"/>
  <c r="K56" i="1" s="1"/>
  <c r="J55" i="1"/>
  <c r="I55" i="1"/>
  <c r="H55" i="1"/>
  <c r="K55" i="1" s="1"/>
  <c r="J54" i="1"/>
  <c r="I54" i="1"/>
  <c r="H54" i="1"/>
  <c r="K54" i="1" s="1"/>
  <c r="J52" i="1"/>
  <c r="I52" i="1"/>
  <c r="H52" i="1"/>
  <c r="K52" i="1" s="1"/>
  <c r="J50" i="1"/>
  <c r="I50" i="1"/>
  <c r="H50" i="1"/>
  <c r="K50" i="1" s="1"/>
  <c r="J49" i="1"/>
  <c r="I49" i="1"/>
  <c r="H49" i="1"/>
  <c r="K49" i="1" s="1"/>
  <c r="J48" i="1"/>
  <c r="I48" i="1"/>
  <c r="H48" i="1"/>
  <c r="K48" i="1" s="1"/>
  <c r="J47" i="1"/>
  <c r="I47" i="1"/>
  <c r="H47" i="1"/>
  <c r="K47" i="1" s="1"/>
  <c r="J46" i="1"/>
  <c r="I46" i="1"/>
  <c r="H46" i="1"/>
  <c r="K46" i="1" s="1"/>
  <c r="J11" i="1"/>
  <c r="I11" i="1"/>
  <c r="H11" i="1"/>
  <c r="K11" i="1" s="1"/>
  <c r="J10" i="1"/>
  <c r="I10" i="1"/>
  <c r="H10" i="1"/>
  <c r="K10" i="1" s="1"/>
  <c r="J9" i="1"/>
  <c r="I9" i="1"/>
  <c r="H9" i="1"/>
  <c r="K9" i="1" s="1"/>
  <c r="J8" i="1"/>
  <c r="I8" i="1"/>
  <c r="H8" i="1"/>
  <c r="K8" i="1" s="1"/>
  <c r="J7" i="1"/>
  <c r="I7" i="1"/>
  <c r="H7" i="1"/>
  <c r="K7" i="1" s="1"/>
  <c r="J6" i="1"/>
  <c r="I6" i="1"/>
  <c r="H6" i="1"/>
  <c r="K6" i="1" s="1"/>
  <c r="J5" i="1"/>
  <c r="I5" i="1"/>
  <c r="H5" i="1"/>
  <c r="K5" i="1" s="1"/>
  <c r="J4" i="1"/>
  <c r="I4" i="1"/>
  <c r="H4" i="1"/>
  <c r="K4" i="1" s="1"/>
  <c r="J33" i="1"/>
  <c r="I33" i="1"/>
  <c r="H33" i="1"/>
  <c r="K33" i="1" s="1"/>
  <c r="J32" i="1"/>
  <c r="I32" i="1"/>
  <c r="H32" i="1"/>
  <c r="K32" i="1" s="1"/>
  <c r="J31" i="1"/>
  <c r="I31" i="1"/>
  <c r="H31" i="1"/>
  <c r="K31" i="1" s="1"/>
  <c r="J30" i="1"/>
  <c r="I30" i="1"/>
  <c r="H30" i="1"/>
  <c r="K30" i="1" s="1"/>
  <c r="J29" i="1"/>
  <c r="I29" i="1"/>
  <c r="H29" i="1"/>
  <c r="K29" i="1" s="1"/>
  <c r="J28" i="1"/>
  <c r="I28" i="1"/>
  <c r="H28" i="1"/>
  <c r="K28" i="1" s="1"/>
  <c r="J27" i="1"/>
  <c r="I27" i="1"/>
  <c r="H27" i="1"/>
  <c r="K27" i="1" s="1"/>
  <c r="J26" i="1"/>
  <c r="I26" i="1"/>
  <c r="H26" i="1"/>
  <c r="K26" i="1" s="1"/>
  <c r="J25" i="1"/>
  <c r="I25" i="1"/>
  <c r="H25" i="1"/>
  <c r="K25" i="1" s="1"/>
  <c r="J24" i="1"/>
  <c r="I24" i="1"/>
  <c r="H24" i="1"/>
  <c r="K24" i="1" s="1"/>
  <c r="J44" i="1"/>
  <c r="I44" i="1"/>
  <c r="H44" i="1"/>
  <c r="K44" i="1" s="1"/>
  <c r="J43" i="1"/>
  <c r="I43" i="1"/>
  <c r="H43" i="1"/>
  <c r="K43" i="1" s="1"/>
  <c r="J42" i="1"/>
  <c r="I42" i="1"/>
  <c r="H42" i="1"/>
  <c r="K42" i="1" s="1"/>
  <c r="J41" i="1"/>
  <c r="I41" i="1"/>
  <c r="H41" i="1"/>
  <c r="K41" i="1" s="1"/>
  <c r="J40" i="1"/>
  <c r="I40" i="1"/>
  <c r="H40" i="1"/>
  <c r="K40" i="1" s="1"/>
  <c r="J39" i="1"/>
  <c r="I39" i="1"/>
  <c r="H39" i="1"/>
  <c r="K39" i="1" s="1"/>
  <c r="J38" i="1"/>
  <c r="I38" i="1"/>
  <c r="H38" i="1"/>
  <c r="K38" i="1" s="1"/>
  <c r="J37" i="1"/>
  <c r="I37" i="1"/>
  <c r="H37" i="1"/>
  <c r="K37" i="1" s="1"/>
  <c r="J36" i="1"/>
  <c r="I36" i="1"/>
  <c r="H36" i="1"/>
  <c r="K36" i="1" s="1"/>
  <c r="J35" i="1"/>
  <c r="I35" i="1"/>
  <c r="H35" i="1"/>
  <c r="K35" i="1" s="1"/>
  <c r="J22" i="1"/>
  <c r="I22" i="1"/>
  <c r="H22" i="1"/>
  <c r="K22" i="1" s="1"/>
  <c r="J21" i="1"/>
  <c r="I21" i="1"/>
  <c r="H21" i="1"/>
  <c r="K21" i="1" s="1"/>
  <c r="J20" i="1"/>
  <c r="I20" i="1"/>
  <c r="H20" i="1"/>
  <c r="K20" i="1" s="1"/>
  <c r="J19" i="1"/>
  <c r="I19" i="1"/>
  <c r="H19" i="1"/>
  <c r="K19" i="1" s="1"/>
  <c r="J18" i="1"/>
  <c r="I18" i="1"/>
  <c r="H18" i="1"/>
  <c r="K18" i="1" s="1"/>
  <c r="J17" i="1"/>
  <c r="I17" i="1"/>
  <c r="H17" i="1"/>
  <c r="K17" i="1" s="1"/>
  <c r="J16" i="1"/>
  <c r="I16" i="1"/>
  <c r="H16" i="1"/>
  <c r="K16" i="1" s="1"/>
  <c r="J15" i="1"/>
  <c r="I15" i="1"/>
  <c r="H15" i="1"/>
  <c r="K15" i="1" s="1"/>
  <c r="J14" i="1"/>
  <c r="I14" i="1"/>
  <c r="H14" i="1"/>
  <c r="K14" i="1" s="1"/>
  <c r="J13" i="1"/>
  <c r="I13" i="1"/>
  <c r="H13" i="1"/>
  <c r="K13" i="1" s="1"/>
</calcChain>
</file>

<file path=xl/sharedStrings.xml><?xml version="1.0" encoding="utf-8"?>
<sst xmlns="http://schemas.openxmlformats.org/spreadsheetml/2006/main" count="175" uniqueCount="155">
  <si>
    <t>Hf analysis name</t>
  </si>
  <si>
    <t>U-Pb analysis name</t>
  </si>
  <si>
    <t>Volts Hf</t>
  </si>
  <si>
    <t>Age (Ma)</t>
  </si>
  <si>
    <t>115_14.10B_01</t>
  </si>
  <si>
    <t>115_14.10B_02</t>
  </si>
  <si>
    <t>115_14.10B_03</t>
  </si>
  <si>
    <t>115_14.10B_04</t>
  </si>
  <si>
    <t>115_14.10B_05</t>
  </si>
  <si>
    <t>177_1B_01</t>
  </si>
  <si>
    <t>177_1B_02</t>
  </si>
  <si>
    <t>177_1B_06</t>
  </si>
  <si>
    <t>177_1B_03</t>
  </si>
  <si>
    <t>177_1B_04</t>
  </si>
  <si>
    <t>177_1B_05</t>
  </si>
  <si>
    <t>177_1B_07</t>
  </si>
  <si>
    <t>177_1B_08</t>
  </si>
  <si>
    <t>177_1B_09</t>
  </si>
  <si>
    <t>177_1B_10</t>
  </si>
  <si>
    <t>41_02-3_01</t>
  </si>
  <si>
    <t>41_02-3_02</t>
  </si>
  <si>
    <t>41_02-3_03</t>
  </si>
  <si>
    <t>41_02-3_04</t>
  </si>
  <si>
    <t>41_02-3_05</t>
  </si>
  <si>
    <t>41_02-3_06</t>
  </si>
  <si>
    <t>41_02-3_07</t>
  </si>
  <si>
    <t>41_02-3_08</t>
  </si>
  <si>
    <t>41_02-3_09</t>
  </si>
  <si>
    <t>41_02-3_10</t>
  </si>
  <si>
    <t>104_11-9_01</t>
  </si>
  <si>
    <t>104_11-9_02</t>
  </si>
  <si>
    <t>104_11-9_03</t>
  </si>
  <si>
    <t>104_11-9_04</t>
  </si>
  <si>
    <t>104_11-9_05</t>
  </si>
  <si>
    <t>104_11-9_06</t>
  </si>
  <si>
    <t>104_11-9_07</t>
  </si>
  <si>
    <t>104_11-9_08</t>
  </si>
  <si>
    <t>104_11-9_09</t>
  </si>
  <si>
    <t>104_11-9_10</t>
  </si>
  <si>
    <t>47_1C_01</t>
  </si>
  <si>
    <t>47_1C_02</t>
  </si>
  <si>
    <t>47_1C_03</t>
  </si>
  <si>
    <t>47_1C_04</t>
  </si>
  <si>
    <t>47_1C_05</t>
  </si>
  <si>
    <t>47_1C_06</t>
  </si>
  <si>
    <t>47_1C_07</t>
  </si>
  <si>
    <t>47_1C_08</t>
  </si>
  <si>
    <t>47_1C_09</t>
  </si>
  <si>
    <t>47_1C_10</t>
  </si>
  <si>
    <t>32_14-4_01</t>
  </si>
  <si>
    <t>32_14-4_02</t>
  </si>
  <si>
    <t>32_14-4_03</t>
  </si>
  <si>
    <t>32_14-4_04</t>
  </si>
  <si>
    <t>32_14-4_05</t>
  </si>
  <si>
    <t>32_14-4_06</t>
  </si>
  <si>
    <t>32_14-4_07</t>
  </si>
  <si>
    <t>32_14-4_08</t>
  </si>
  <si>
    <t xml:space="preserve"> 32=4@10.ais</t>
  </si>
  <si>
    <t>32=4@13.ais</t>
  </si>
  <si>
    <t>32=4@2.ais</t>
  </si>
  <si>
    <t>32=4@17.ais</t>
  </si>
  <si>
    <t>32=4@25.ais</t>
  </si>
  <si>
    <t>32=4@15.ais</t>
  </si>
  <si>
    <t>32=4@1.ais</t>
  </si>
  <si>
    <t>32=4@26.ais</t>
  </si>
  <si>
    <t>125</t>
  </si>
  <si>
    <t>119</t>
  </si>
  <si>
    <t>108</t>
  </si>
  <si>
    <t>113</t>
  </si>
  <si>
    <t>106</t>
  </si>
  <si>
    <t>117</t>
  </si>
  <si>
    <t>105</t>
  </si>
  <si>
    <t>107</t>
  </si>
  <si>
    <t>41@1.ais</t>
  </si>
  <si>
    <t>41@2.ais</t>
  </si>
  <si>
    <t>41@3.ais</t>
  </si>
  <si>
    <t>41@4.ais</t>
  </si>
  <si>
    <t>41@5.ais</t>
  </si>
  <si>
    <t>41@6.ais</t>
  </si>
  <si>
    <t>41@7.ais</t>
  </si>
  <si>
    <t>41@8.ais</t>
  </si>
  <si>
    <t>41@9.ais</t>
  </si>
  <si>
    <t>41@10.ais</t>
  </si>
  <si>
    <t>122</t>
  </si>
  <si>
    <t>118</t>
  </si>
  <si>
    <t>111</t>
  </si>
  <si>
    <t>112</t>
  </si>
  <si>
    <t>115</t>
  </si>
  <si>
    <t>116</t>
  </si>
  <si>
    <t>120</t>
  </si>
  <si>
    <t>47=1@1.ais</t>
  </si>
  <si>
    <t>47=1@2.ais</t>
  </si>
  <si>
    <t>47=1@4.ais</t>
  </si>
  <si>
    <t>47=1@5.ais</t>
  </si>
  <si>
    <t>47=1@6.ais</t>
  </si>
  <si>
    <t>47=1@7.ais</t>
  </si>
  <si>
    <t>47=1@8.ais</t>
  </si>
  <si>
    <t>47=1@9.ais</t>
  </si>
  <si>
    <t>47=1@10.ais</t>
  </si>
  <si>
    <t>47=1@21.ais</t>
  </si>
  <si>
    <t>104</t>
  </si>
  <si>
    <t>110</t>
  </si>
  <si>
    <t>109</t>
  </si>
  <si>
    <t>103</t>
  </si>
  <si>
    <t>104@1.ais</t>
  </si>
  <si>
    <t>104@2.ais</t>
  </si>
  <si>
    <t>104@3.ais</t>
  </si>
  <si>
    <t>104@4.ais</t>
  </si>
  <si>
    <t>104@5.ais</t>
  </si>
  <si>
    <t>104@6.ais</t>
  </si>
  <si>
    <t>104@7.ais</t>
  </si>
  <si>
    <t>104@8.ais</t>
  </si>
  <si>
    <t>104@9.ais</t>
  </si>
  <si>
    <t>104@10.ais</t>
  </si>
  <si>
    <t>115@5.ais</t>
  </si>
  <si>
    <t>73.2</t>
  </si>
  <si>
    <t>115@1.ais</t>
  </si>
  <si>
    <t>115@21.ais</t>
  </si>
  <si>
    <t>115@22.ais</t>
  </si>
  <si>
    <t>115@23.ais</t>
  </si>
  <si>
    <t>129</t>
  </si>
  <si>
    <t>124</t>
  </si>
  <si>
    <t>123</t>
  </si>
  <si>
    <t>114</t>
  </si>
  <si>
    <t>177_1B@1.ais</t>
  </si>
  <si>
    <t>177_1B@2.ais</t>
  </si>
  <si>
    <t>177_1B@3.ais</t>
  </si>
  <si>
    <t>177_1B@4.ais</t>
  </si>
  <si>
    <t>177_1B@5.ais</t>
  </si>
  <si>
    <t>177_1B@6.ais</t>
  </si>
  <si>
    <t>177_1B@7.ais</t>
  </si>
  <si>
    <t>177_1B@8.ais</t>
  </si>
  <si>
    <t>177_1B@9.ais</t>
  </si>
  <si>
    <t>177_1B@10.ais</t>
  </si>
  <si>
    <r>
      <t>(</t>
    </r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 xml:space="preserve">Yb + </t>
    </r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 xml:space="preserve">Lu) / </t>
    </r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>Hf (%)</t>
    </r>
  </si>
  <si>
    <r>
      <t>176</t>
    </r>
    <r>
      <rPr>
        <b/>
        <sz val="10"/>
        <rFont val="Arial"/>
        <family val="2"/>
      </rPr>
      <t>Hf/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</si>
  <si>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t>± (1</t>
    </r>
    <r>
      <rPr>
        <b/>
        <sz val="10"/>
        <rFont val="Calibri"/>
        <family val="2"/>
      </rPr>
      <t>σ</t>
    </r>
    <r>
      <rPr>
        <b/>
        <sz val="10"/>
        <rFont val="Arial"/>
        <family val="2"/>
      </rPr>
      <t>)</t>
    </r>
  </si>
  <si>
    <r>
      <t>176</t>
    </r>
    <r>
      <rPr>
        <b/>
        <sz val="10"/>
        <rFont val="Arial"/>
        <family val="2"/>
      </rPr>
      <t>Lu/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</si>
  <si>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t>176</t>
    </r>
    <r>
      <rPr>
        <b/>
        <sz val="10"/>
        <rFont val="Arial"/>
        <family val="2"/>
      </rPr>
      <t>Hf</t>
    </r>
    <r>
      <rPr>
        <b/>
        <vertAlign val="superscript"/>
        <sz val="10"/>
        <rFont val="Arial"/>
        <family val="2"/>
      </rPr>
      <t>/177</t>
    </r>
    <r>
      <rPr>
        <b/>
        <sz val="10"/>
        <rFont val="Arial"/>
        <family val="2"/>
      </rPr>
      <t>Hf (T)</t>
    </r>
  </si>
  <si>
    <r>
      <rPr>
        <b/>
        <sz val="10"/>
        <rFont val="Calibri"/>
        <family val="2"/>
      </rPr>
      <t>ε</t>
    </r>
    <r>
      <rPr>
        <b/>
        <sz val="10"/>
        <rFont val="Arial"/>
        <family val="2"/>
      </rPr>
      <t>Hf (0)</t>
    </r>
  </si>
  <si>
    <r>
      <rPr>
        <b/>
        <sz val="10"/>
        <rFont val="Calibri"/>
        <family val="2"/>
      </rPr>
      <t>ε</t>
    </r>
    <r>
      <rPr>
        <b/>
        <sz val="10"/>
        <rFont val="Arial"/>
        <family val="2"/>
      </rPr>
      <t>Hf (0) ± (1</t>
    </r>
    <r>
      <rPr>
        <b/>
        <sz val="10"/>
        <rFont val="Calibri"/>
        <family val="2"/>
      </rPr>
      <t>σ</t>
    </r>
    <r>
      <rPr>
        <b/>
        <sz val="10"/>
        <rFont val="Arial"/>
        <family val="2"/>
      </rPr>
      <t>)</t>
    </r>
  </si>
  <si>
    <r>
      <rPr>
        <b/>
        <sz val="10"/>
        <rFont val="Calibri"/>
        <family val="2"/>
      </rPr>
      <t>ε</t>
    </r>
    <r>
      <rPr>
        <b/>
        <sz val="10"/>
        <rFont val="Arial"/>
        <family val="2"/>
      </rPr>
      <t>Hf (T)</t>
    </r>
  </si>
  <si>
    <t>San Fernando pluton tonalite (Kpsf-f) - c. 114.8 Ma</t>
  </si>
  <si>
    <t>San Fernando pluton hornblende gabbro (Kpsf-m) - c. 112.2 Ma</t>
  </si>
  <si>
    <t>Tuff of San Fernando (Ki-SF) - c. 110.4 Ma</t>
  </si>
  <si>
    <t>Marine non-welded ignimbrite (Kim) - c. 100.8 Ma</t>
  </si>
  <si>
    <t>La Burra pluton leuco-tonalite (Kplb-f) - c. 116.0 Ma</t>
  </si>
  <si>
    <t>Los Martires pluton two-pyroxene gabbro (Kplm-ma) - c. 110.7 Ma</t>
  </si>
  <si>
    <t>SI-3: Zircon Hf isotope data</t>
  </si>
  <si>
    <t>This Supplemental Material accompanies</t>
  </si>
  <si>
    <t>Geological Society of America Special Paper 560</t>
  </si>
  <si>
    <t>Geology of a Large Intact Extensional Oceanic Arc Crustal Section with</t>
  </si>
  <si>
    <t>Superior Exposures: Cretaceous Alisitos Arc, Baja California (Mexico)</t>
  </si>
  <si>
    <t>By Cathy J. Busby, Rebecca A. Morris, Susan M. DeBari, Sarah Medynski,</t>
  </si>
  <si>
    <t>Keith Purtirka, Graham D.M. Andrews, Axel K. Schmitt, and Sarah R.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</si>
</sst>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name val="Calibri"/>
      <family val="2"/>
    </font>
    <font>
      <b/>
      <i/>
      <sz val="10"/>
      <name val="Times New Roman"/>
      <family val="1"/>
    </font>
    <font>
      <b/>
      <sz val="12"/>
      <color rgb="FF211D1E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dma1\AppData\Local\Temp\Andrews%20Hf%20PART%203%20Oct%202017\ANDREWSHf%20Session%20%20PART%203%20use_HfCalc%206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TD"/>
      <sheetName val="STD PLOT"/>
      <sheetName val="DATA"/>
      <sheetName val="DATA PLOT"/>
      <sheetName val="EVOLUTION PLOT"/>
      <sheetName val="EPSILON PLOT"/>
      <sheetName val="K"/>
      <sheetName val="MASTER"/>
      <sheetName val="FINAL DATA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37">
          <cell r="E37">
            <v>3.3599999999999998E-2</v>
          </cell>
          <cell r="F37">
            <v>0.28278500000000001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80B1-807A-4E0C-9520-D617F27615FC}">
  <dimension ref="A1:Y63"/>
  <sheetViews>
    <sheetView tabSelected="1" topLeftCell="F1" workbookViewId="0">
      <selection activeCell="Q6" sqref="Q6"/>
    </sheetView>
  </sheetViews>
  <sheetFormatPr defaultColWidth="8.85546875" defaultRowHeight="12.75" x14ac:dyDescent="0.2"/>
  <cols>
    <col min="1" max="1" width="17.7109375" style="1" customWidth="1"/>
    <col min="2" max="2" width="18.140625" style="4" customWidth="1"/>
    <col min="3" max="3" width="23.7109375" style="1" customWidth="1"/>
    <col min="4" max="4" width="9.5703125" style="1" bestFit="1" customWidth="1"/>
    <col min="5" max="5" width="10.5703125" style="1" customWidth="1"/>
    <col min="6" max="6" width="8.85546875" style="1"/>
    <col min="7" max="7" width="10.7109375" style="1" customWidth="1"/>
    <col min="8" max="8" width="11.140625" style="1" customWidth="1"/>
    <col min="9" max="9" width="12.5703125" style="1" bestFit="1" customWidth="1"/>
    <col min="10" max="10" width="12.42578125" style="1" customWidth="1"/>
    <col min="11" max="11" width="12.5703125" style="1" bestFit="1" customWidth="1"/>
    <col min="12" max="16384" width="8.85546875" style="1"/>
  </cols>
  <sheetData>
    <row r="1" spans="1:25" ht="15.75" x14ac:dyDescent="0.2">
      <c r="F1" s="15" t="s">
        <v>148</v>
      </c>
    </row>
    <row r="2" spans="1:25" ht="14.25" x14ac:dyDescent="0.2">
      <c r="A2" s="6" t="s">
        <v>0</v>
      </c>
      <c r="B2" s="7" t="s">
        <v>1</v>
      </c>
      <c r="C2" s="8" t="s">
        <v>134</v>
      </c>
      <c r="D2" s="8" t="s">
        <v>2</v>
      </c>
      <c r="E2" s="9" t="s">
        <v>135</v>
      </c>
      <c r="F2" s="10" t="s">
        <v>136</v>
      </c>
      <c r="G2" s="9" t="s">
        <v>137</v>
      </c>
      <c r="H2" s="9" t="s">
        <v>138</v>
      </c>
      <c r="I2" s="8" t="s">
        <v>139</v>
      </c>
      <c r="J2" s="8" t="s">
        <v>140</v>
      </c>
      <c r="K2" s="8" t="s">
        <v>141</v>
      </c>
      <c r="L2" s="11" t="s">
        <v>3</v>
      </c>
    </row>
    <row r="3" spans="1:25" ht="15.6" customHeight="1" x14ac:dyDescent="0.2">
      <c r="A3" s="14" t="s">
        <v>144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25" x14ac:dyDescent="0.2">
      <c r="A4" s="2" t="s">
        <v>49</v>
      </c>
      <c r="B4" s="4" t="s">
        <v>57</v>
      </c>
      <c r="C4" s="2">
        <v>75.46167633108071</v>
      </c>
      <c r="D4" s="2">
        <v>4.5612937815412193</v>
      </c>
      <c r="E4" s="3">
        <v>0.28300783072445618</v>
      </c>
      <c r="F4" s="3">
        <v>2.1799460552931572E-5</v>
      </c>
      <c r="G4" s="3">
        <v>4.4043374740743834E-3</v>
      </c>
      <c r="H4" s="3">
        <f t="shared" ref="H4:H11" si="0">IF(D4&lt;&gt;0,E4-(G4*(EXP((1000000*L4)*1.867*10^-11)-1)),"")</f>
        <v>0.28299869384337595</v>
      </c>
      <c r="I4" s="2">
        <f>IF(D4&lt;&gt;0,10000*((E4/[1]K!$F$37)-1),"")</f>
        <v>7.8798636581201009</v>
      </c>
      <c r="J4" s="2">
        <f>IF(D4&lt;&gt;0,10000*((E4/[1]K!$F$37)-1)-10000*(((E4-F4)/[1]K!$F$37)-1),"")</f>
        <v>0.77088461385432794</v>
      </c>
      <c r="K4" s="2">
        <f>IF(D4&lt;&gt;0,10000*((H4/([1]K!$F$37-([1]K!$E$37*(EXP((1000000*L4)*1.867*10^-11)-1))))-1),"")</f>
        <v>10.024136661090921</v>
      </c>
      <c r="L4" s="1">
        <v>111</v>
      </c>
      <c r="N4" s="2"/>
      <c r="O4" s="2"/>
      <c r="P4" s="12"/>
      <c r="Q4" s="12"/>
      <c r="R4" s="12"/>
      <c r="S4" s="12"/>
      <c r="T4" s="12"/>
      <c r="U4" s="12"/>
      <c r="V4" s="12"/>
    </row>
    <row r="5" spans="1:25" x14ac:dyDescent="0.2">
      <c r="A5" s="2" t="s">
        <v>50</v>
      </c>
      <c r="B5" s="4" t="s">
        <v>58</v>
      </c>
      <c r="C5" s="2">
        <v>82.596534038694941</v>
      </c>
      <c r="D5" s="2">
        <v>4.5686092551971331</v>
      </c>
      <c r="E5" s="3">
        <v>0.2830746879563924</v>
      </c>
      <c r="F5" s="3">
        <v>2.0016984144753297E-5</v>
      </c>
      <c r="G5" s="3">
        <v>4.6940680326080638E-3</v>
      </c>
      <c r="H5" s="3">
        <f t="shared" si="0"/>
        <v>0.2830649500238091</v>
      </c>
      <c r="I5" s="2">
        <f>IF(D5&lt;&gt;0,10000*((E5/[1]K!$F$37)-1),"")</f>
        <v>10.244106172265788</v>
      </c>
      <c r="J5" s="2">
        <f>IF(D5&lt;&gt;0,10000*((E5/[1]K!$F$37)-1)-10000*(((E5-F5)/[1]K!$F$37)-1),"")</f>
        <v>0.70785169456577535</v>
      </c>
      <c r="K5" s="2">
        <f>IF(D5&lt;&gt;0,10000*((H5/([1]K!$F$37-([1]K!$E$37*(EXP((1000000*L5)*1.867*10^-11)-1))))-1),"")</f>
        <v>12.36770212541094</v>
      </c>
      <c r="L5" s="1">
        <v>111</v>
      </c>
      <c r="N5" s="12"/>
    </row>
    <row r="6" spans="1:25" x14ac:dyDescent="0.2">
      <c r="A6" s="2" t="s">
        <v>51</v>
      </c>
      <c r="B6" s="4" t="s">
        <v>59</v>
      </c>
      <c r="C6" s="2">
        <v>90.316422168504943</v>
      </c>
      <c r="D6" s="2">
        <v>4.3035368586021514</v>
      </c>
      <c r="E6" s="3">
        <v>0.28299139825915087</v>
      </c>
      <c r="F6" s="3">
        <v>2.5592450284379053E-5</v>
      </c>
      <c r="G6" s="3">
        <v>5.2440667022787971E-3</v>
      </c>
      <c r="H6" s="3">
        <f t="shared" si="0"/>
        <v>0.28298061745288267</v>
      </c>
      <c r="I6" s="2">
        <f>IF(D6&lt;&gt;0,10000*((E6/[1]K!$F$37)-1),"")</f>
        <v>7.2987697066984047</v>
      </c>
      <c r="J6" s="2">
        <f>IF(D6&lt;&gt;0,10000*((E6/[1]K!$F$37)-1)-10000*(((E6-F6)/[1]K!$F$37)-1),"")</f>
        <v>0.90501442029822243</v>
      </c>
      <c r="K6" s="2">
        <f>IF(D6&lt;&gt;0,10000*((H6/([1]K!$F$37-([1]K!$E$37*(EXP((1000000*L6)*1.867*10^-11)-1))))-1),"")</f>
        <v>9.362496248177532</v>
      </c>
      <c r="L6" s="1">
        <v>110</v>
      </c>
      <c r="N6" s="12"/>
    </row>
    <row r="7" spans="1:25" x14ac:dyDescent="0.2">
      <c r="A7" s="2" t="s">
        <v>52</v>
      </c>
      <c r="B7" s="4" t="s">
        <v>60</v>
      </c>
      <c r="C7" s="2">
        <v>95.408740222790854</v>
      </c>
      <c r="D7" s="2">
        <v>4.9823189255376352</v>
      </c>
      <c r="E7" s="3">
        <v>0.28314645675962441</v>
      </c>
      <c r="F7" s="3">
        <v>2.4271320897496684E-5</v>
      </c>
      <c r="G7" s="3">
        <v>5.7149074256327495E-3</v>
      </c>
      <c r="H7" s="3">
        <f t="shared" si="0"/>
        <v>0.28313406645819567</v>
      </c>
      <c r="I7" s="2">
        <f>IF(D7&lt;&gt;0,10000*((E7/[1]K!$F$37)-1),"")</f>
        <v>12.782034394482888</v>
      </c>
      <c r="J7" s="2">
        <f>IF(D7&lt;&gt;0,10000*((E7/[1]K!$F$37)-1)-10000*(((E7-F7)/[1]K!$F$37)-1),"")</f>
        <v>0.85829591023101059</v>
      </c>
      <c r="K7" s="2">
        <f>IF(D7&lt;&gt;0,10000*((H7/([1]K!$F$37-([1]K!$E$37*(EXP((1000000*L7)*1.867*10^-11)-1))))-1),"")</f>
        <v>14.923783801581436</v>
      </c>
      <c r="L7" s="1">
        <v>116</v>
      </c>
      <c r="N7" s="12"/>
    </row>
    <row r="8" spans="1:25" x14ac:dyDescent="0.2">
      <c r="A8" s="2" t="s">
        <v>53</v>
      </c>
      <c r="B8" s="4" t="s">
        <v>61</v>
      </c>
      <c r="C8" s="2">
        <v>102.68747414199748</v>
      </c>
      <c r="D8" s="2">
        <v>4.1995082256272394</v>
      </c>
      <c r="E8" s="3">
        <v>0.28299334656173458</v>
      </c>
      <c r="F8" s="3">
        <v>1.9511290841235681E-5</v>
      </c>
      <c r="G8" s="3">
        <v>5.8591535140513594E-3</v>
      </c>
      <c r="H8" s="3">
        <f t="shared" si="0"/>
        <v>0.28298108201901467</v>
      </c>
      <c r="I8" s="2">
        <f>IF(D8&lt;&gt;0,10000*((E8/[1]K!$F$37)-1),"")</f>
        <v>7.3676666631738996</v>
      </c>
      <c r="J8" s="2">
        <f>IF(D8&lt;&gt;0,10000*((E8/[1]K!$F$37)-1)-10000*(((E8-F8)/[1]K!$F$37)-1),"")</f>
        <v>0.6899690875128428</v>
      </c>
      <c r="K8" s="2">
        <f>IF(D8&lt;&gt;0,10000*((H8/([1]K!$F$37-([1]K!$E$37*(EXP((1000000*L8)*1.867*10^-11)-1))))-1),"")</f>
        <v>9.4234400246762107</v>
      </c>
      <c r="L8" s="1">
        <v>112</v>
      </c>
      <c r="N8" s="12"/>
    </row>
    <row r="9" spans="1:25" x14ac:dyDescent="0.2">
      <c r="A9" s="2" t="s">
        <v>54</v>
      </c>
      <c r="B9" s="4" t="s">
        <v>62</v>
      </c>
      <c r="C9" s="2">
        <v>60.10257442696993</v>
      </c>
      <c r="D9" s="2">
        <v>3.622123877777776</v>
      </c>
      <c r="E9" s="3">
        <v>0.28302290020483384</v>
      </c>
      <c r="F9" s="3">
        <v>2.3825866055402713E-5</v>
      </c>
      <c r="G9" s="3">
        <v>3.1909942770674401E-3</v>
      </c>
      <c r="H9" s="3">
        <f t="shared" si="0"/>
        <v>0.28301651921597976</v>
      </c>
      <c r="I9" s="2">
        <f>IF(D9&lt;&gt;0,10000*((E9/[1]K!$F$37)-1),"")</f>
        <v>8.412758980633761</v>
      </c>
      <c r="J9" s="2">
        <f>IF(D9&lt;&gt;0,10000*((E9/[1]K!$F$37)-1)-10000*(((E9-F9)/[1]K!$F$37)-1),"")</f>
        <v>0.84254348906132037</v>
      </c>
      <c r="K9" s="2">
        <f>IF(D9&lt;&gt;0,10000*((H9/([1]K!$F$37-([1]K!$E$37*(EXP((1000000*L9)*1.867*10^-11)-1))))-1),"")</f>
        <v>10.565612719919404</v>
      </c>
      <c r="L9" s="1">
        <v>107</v>
      </c>
      <c r="N9" s="12"/>
    </row>
    <row r="10" spans="1:25" x14ac:dyDescent="0.2">
      <c r="A10" s="2" t="s">
        <v>55</v>
      </c>
      <c r="B10" s="4" t="s">
        <v>63</v>
      </c>
      <c r="C10" s="2">
        <v>71.085869448658954</v>
      </c>
      <c r="D10" s="2">
        <v>4.3732332078853045</v>
      </c>
      <c r="E10" s="3">
        <v>0.28309245554111806</v>
      </c>
      <c r="F10" s="3">
        <v>2.5523641420401181E-5</v>
      </c>
      <c r="G10" s="3">
        <v>4.1902637597928671E-3</v>
      </c>
      <c r="H10" s="3">
        <f t="shared" si="0"/>
        <v>0.2830839195461019</v>
      </c>
      <c r="I10" s="2">
        <f>IF(D10&lt;&gt;0,10000*((E10/[1]K!$F$37)-1),"")</f>
        <v>10.872413357074784</v>
      </c>
      <c r="J10" s="2">
        <f>IF(D10&lt;&gt;0,10000*((E10/[1]K!$F$37)-1)-10000*(((E10-F10)/[1]K!$F$37)-1),"")</f>
        <v>0.90258116308694625</v>
      </c>
      <c r="K10" s="2">
        <f>IF(D10&lt;&gt;0,10000*((H10/([1]K!$F$37-([1]K!$E$37*(EXP((1000000*L10)*1.867*10^-11)-1))))-1),"")</f>
        <v>12.994151618412886</v>
      </c>
      <c r="L10" s="1">
        <v>109</v>
      </c>
      <c r="N10" s="12"/>
    </row>
    <row r="11" spans="1:25" x14ac:dyDescent="0.2">
      <c r="A11" s="2" t="s">
        <v>56</v>
      </c>
      <c r="B11" s="4" t="s">
        <v>64</v>
      </c>
      <c r="C11" s="2">
        <v>9.3903613079588482</v>
      </c>
      <c r="D11" s="2">
        <v>5.5602713741935483</v>
      </c>
      <c r="E11" s="3">
        <v>0.28294955059928922</v>
      </c>
      <c r="F11" s="3">
        <v>1.6483593092946877E-5</v>
      </c>
      <c r="G11" s="3">
        <v>5.9395502364981481E-4</v>
      </c>
      <c r="H11" s="3">
        <f t="shared" si="0"/>
        <v>0.28294840731892174</v>
      </c>
      <c r="I11" s="2">
        <f>IF(D11&lt;&gt;0,10000*((E11/[1]K!$F$37)-1),"")</f>
        <v>5.8189295503363603</v>
      </c>
      <c r="J11" s="2">
        <f>IF(D11&lt;&gt;0,10000*((E11/[1]K!$F$37)-1)-10000*(((E11-F11)/[1]K!$F$37)-1),"")</f>
        <v>0.58290196060184485</v>
      </c>
      <c r="K11" s="2">
        <f>IF(D11&lt;&gt;0,10000*((H11/([1]K!$F$37-([1]K!$E$37*(EXP((1000000*L11)*1.867*10^-11)-1))))-1),"")</f>
        <v>8.0674292115534563</v>
      </c>
      <c r="L11" s="1">
        <v>103</v>
      </c>
      <c r="N11" s="12"/>
    </row>
    <row r="12" spans="1:25" ht="13.5" x14ac:dyDescent="0.2">
      <c r="A12" s="14" t="s">
        <v>143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</row>
    <row r="13" spans="1:25" x14ac:dyDescent="0.2">
      <c r="A13" s="2" t="s">
        <v>19</v>
      </c>
      <c r="B13" s="4" t="s">
        <v>73</v>
      </c>
      <c r="C13" s="2">
        <v>45.711503518756928</v>
      </c>
      <c r="D13" s="2">
        <v>4.6282306913978477</v>
      </c>
      <c r="E13" s="3">
        <v>0.28307978310275672</v>
      </c>
      <c r="F13" s="3">
        <v>1.7933973193706051E-5</v>
      </c>
      <c r="G13" s="3">
        <v>2.7456035565837015E-3</v>
      </c>
      <c r="H13" s="3">
        <f t="shared" ref="H13:H22" si="1">IF(D13&lt;&gt;0,E13-(G13*(EXP((1000000*L13)*1.867*10^-11)-1)),"")</f>
        <v>0.28307336806782424</v>
      </c>
      <c r="I13" s="2">
        <f>IF(D13&lt;&gt;0,10000*((E13/[1]K!$F$37)-1),"")</f>
        <v>10.424283563721382</v>
      </c>
      <c r="J13" s="2">
        <f>IF(D13&lt;&gt;0,10000*((E13/[1]K!$F$37)-1)-10000*(((E13-F13)/[1]K!$F$37)-1),"")</f>
        <v>0.63419110609475027</v>
      </c>
      <c r="K13" s="2">
        <f>IF(D13&lt;&gt;0,10000*((H13/([1]K!$F$37-([1]K!$E$37*(EXP((1000000*L13)*1.867*10^-11)-1))))-1),"")</f>
        <v>12.977191738070548</v>
      </c>
      <c r="L13" s="5" t="s">
        <v>65</v>
      </c>
      <c r="N13" s="13"/>
      <c r="O13" s="5"/>
      <c r="P13" s="13"/>
      <c r="Q13" s="12"/>
      <c r="R13" s="12"/>
      <c r="S13" s="12"/>
      <c r="T13" s="12"/>
      <c r="U13" s="12"/>
      <c r="V13" s="12"/>
      <c r="W13" s="12"/>
      <c r="X13" s="12"/>
      <c r="Y13" s="12"/>
    </row>
    <row r="14" spans="1:25" x14ac:dyDescent="0.2">
      <c r="A14" s="2" t="s">
        <v>20</v>
      </c>
      <c r="B14" s="4" t="s">
        <v>74</v>
      </c>
      <c r="C14" s="2">
        <v>38.222940605754097</v>
      </c>
      <c r="D14" s="2">
        <v>4.9181131204301076</v>
      </c>
      <c r="E14" s="3">
        <v>0.28309129509873904</v>
      </c>
      <c r="F14" s="3">
        <v>1.7565289883371121E-5</v>
      </c>
      <c r="G14" s="3">
        <v>2.2714825713022017E-3</v>
      </c>
      <c r="H14" s="3">
        <f t="shared" si="1"/>
        <v>0.28308624286749723</v>
      </c>
      <c r="I14" s="2">
        <f>IF(D14&lt;&gt;0,10000*((E14/[1]K!$F$37)-1),"")</f>
        <v>10.831377150097854</v>
      </c>
      <c r="J14" s="2">
        <f>IF(D14&lt;&gt;0,10000*((E14/[1]K!$F$37)-1)-10000*(((E14-F14)/[1]K!$F$37)-1),"")</f>
        <v>0.62115352240876831</v>
      </c>
      <c r="K14" s="2">
        <f>IF(D14&lt;&gt;0,10000*((H14/([1]K!$F$37-([1]K!$E$37*(EXP((1000000*L14)*1.867*10^-11)-1))))-1),"")</f>
        <v>13.298985823986254</v>
      </c>
      <c r="L14" s="5" t="s">
        <v>66</v>
      </c>
      <c r="N14" s="12"/>
    </row>
    <row r="15" spans="1:25" x14ac:dyDescent="0.2">
      <c r="A15" s="2" t="s">
        <v>21</v>
      </c>
      <c r="B15" s="4" t="s">
        <v>75</v>
      </c>
      <c r="C15" s="2">
        <v>28.884599513807004</v>
      </c>
      <c r="D15" s="2">
        <v>5.0085659374551961</v>
      </c>
      <c r="E15" s="3">
        <v>0.28308165242912947</v>
      </c>
      <c r="F15" s="3">
        <v>1.5537022472183711E-5</v>
      </c>
      <c r="G15" s="3">
        <v>1.7264166338254721E-3</v>
      </c>
      <c r="H15" s="3">
        <f t="shared" si="1"/>
        <v>0.28307816783977302</v>
      </c>
      <c r="I15" s="2">
        <f>IF(D15&lt;&gt;0,10000*((E15/[1]K!$F$37)-1),"")</f>
        <v>10.490387719626071</v>
      </c>
      <c r="J15" s="2">
        <f>IF(D15&lt;&gt;0,10000*((E15/[1]K!$F$37)-1)-10000*(((E15-F15)/[1]K!$F$37)-1),"")</f>
        <v>0.54942880535424621</v>
      </c>
      <c r="K15" s="2">
        <f>IF(D15&lt;&gt;0,10000*((H15/([1]K!$F$37-([1]K!$E$37*(EXP((1000000*L15)*1.867*10^-11)-1))))-1),"")</f>
        <v>12.768445239086379</v>
      </c>
      <c r="L15" s="5" t="s">
        <v>67</v>
      </c>
      <c r="N15" s="12"/>
    </row>
    <row r="16" spans="1:25" x14ac:dyDescent="0.2">
      <c r="A16" s="2" t="s">
        <v>22</v>
      </c>
      <c r="B16" s="4" t="s">
        <v>76</v>
      </c>
      <c r="C16" s="2">
        <v>49.636713956432722</v>
      </c>
      <c r="D16" s="2">
        <v>5.0064372562724007</v>
      </c>
      <c r="E16" s="3">
        <v>0.28301263958874173</v>
      </c>
      <c r="F16" s="3">
        <v>2.1935981223351708E-5</v>
      </c>
      <c r="G16" s="3">
        <v>2.9843314164124481E-3</v>
      </c>
      <c r="H16" s="3">
        <f t="shared" si="1"/>
        <v>0.28300633686879129</v>
      </c>
      <c r="I16" s="2">
        <f>IF(D16&lt;&gt;0,10000*((E16/[1]K!$F$37)-1),"")</f>
        <v>8.0499173839387872</v>
      </c>
      <c r="J16" s="2">
        <f>IF(D16&lt;&gt;0,10000*((E16/[1]K!$F$37)-1)-10000*(((E16-F16)/[1]K!$F$37)-1),"")</f>
        <v>0.7757123335161431</v>
      </c>
      <c r="K16" s="2">
        <f>IF(D16&lt;&gt;0,10000*((H16/([1]K!$F$37-([1]K!$E$37*(EXP((1000000*L16)*1.867*10^-11)-1))))-1),"")</f>
        <v>10.338996720677951</v>
      </c>
      <c r="L16" s="5" t="s">
        <v>68</v>
      </c>
      <c r="N16" s="12"/>
    </row>
    <row r="17" spans="1:25" x14ac:dyDescent="0.2">
      <c r="A17" s="2" t="s">
        <v>23</v>
      </c>
      <c r="B17" s="4" t="s">
        <v>77</v>
      </c>
      <c r="C17" s="2">
        <v>47.377395483856958</v>
      </c>
      <c r="D17" s="2">
        <v>4.9490824213261631</v>
      </c>
      <c r="E17" s="3">
        <v>0.28302458551434134</v>
      </c>
      <c r="F17" s="3">
        <v>1.4336259633082116E-5</v>
      </c>
      <c r="G17" s="3">
        <v>2.8433164217197067E-3</v>
      </c>
      <c r="H17" s="3">
        <f t="shared" si="1"/>
        <v>0.28301895296264856</v>
      </c>
      <c r="I17" s="2">
        <f>IF(D17&lt;&gt;0,10000*((E17/[1]K!$F$37)-1),"")</f>
        <v>8.4723558300936475</v>
      </c>
      <c r="J17" s="2">
        <f>IF(D17&lt;&gt;0,10000*((E17/[1]K!$F$37)-1)-10000*(((E17-F17)/[1]K!$F$37)-1),"")</f>
        <v>0.50696676390460382</v>
      </c>
      <c r="K17" s="2">
        <f>IF(D17&lt;&gt;0,10000*((H17/([1]K!$F$37-([1]K!$E$37*(EXP((1000000*L17)*1.867*10^-11)-1))))-1),"")</f>
        <v>10.629440251017641</v>
      </c>
      <c r="L17" s="5" t="s">
        <v>69</v>
      </c>
      <c r="N17" s="12"/>
    </row>
    <row r="18" spans="1:25" x14ac:dyDescent="0.2">
      <c r="A18" s="2" t="s">
        <v>24</v>
      </c>
      <c r="B18" s="4" t="s">
        <v>78</v>
      </c>
      <c r="C18" s="2">
        <v>44.143338715055961</v>
      </c>
      <c r="D18" s="2">
        <v>5.0098625756272419</v>
      </c>
      <c r="E18" s="3">
        <v>0.2830321399806523</v>
      </c>
      <c r="F18" s="3">
        <v>1.9727570260031873E-5</v>
      </c>
      <c r="G18" s="3">
        <v>2.6587603578836589E-3</v>
      </c>
      <c r="H18" s="3">
        <f t="shared" si="1"/>
        <v>0.28302632586327608</v>
      </c>
      <c r="I18" s="2">
        <f>IF(D18&lt;&gt;0,10000*((E18/[1]K!$F$37)-1),"")</f>
        <v>8.73950105742205</v>
      </c>
      <c r="J18" s="2">
        <f>IF(D18&lt;&gt;0,10000*((E18/[1]K!$F$37)-1)-10000*(((E18-F18)/[1]K!$F$37)-1),"")</f>
        <v>0.69761728026751513</v>
      </c>
      <c r="K18" s="2">
        <f>IF(D18&lt;&gt;0,10000*((H18/([1]K!$F$37-([1]K!$E$37*(EXP((1000000*L18)*1.867*10^-11)-1))))-1),"")</f>
        <v>11.135081553035331</v>
      </c>
      <c r="L18" s="5" t="s">
        <v>70</v>
      </c>
      <c r="N18" s="12"/>
    </row>
    <row r="19" spans="1:25" x14ac:dyDescent="0.2">
      <c r="A19" s="2" t="s">
        <v>25</v>
      </c>
      <c r="B19" s="4" t="s">
        <v>79</v>
      </c>
      <c r="C19" s="2">
        <v>53.906970158549818</v>
      </c>
      <c r="D19" s="2">
        <v>4.7984942906810026</v>
      </c>
      <c r="E19" s="3">
        <v>0.28304577838820677</v>
      </c>
      <c r="F19" s="3">
        <v>2.4028365405009105E-5</v>
      </c>
      <c r="G19" s="3">
        <v>3.3129021424182733E-3</v>
      </c>
      <c r="H19" s="3">
        <f t="shared" si="1"/>
        <v>0.28303927757063491</v>
      </c>
      <c r="I19" s="2">
        <f>IF(D19&lt;&gt;0,10000*((E19/[1]K!$F$37)-1),"")</f>
        <v>9.2217899891000599</v>
      </c>
      <c r="J19" s="2">
        <f>IF(D19&lt;&gt;0,10000*((E19/[1]K!$F$37)-1)-10000*(((E19-F19)/[1]K!$F$37)-1),"")</f>
        <v>0.84970438336551268</v>
      </c>
      <c r="K19" s="2">
        <f>IF(D19&lt;&gt;0,10000*((H19/([1]K!$F$37-([1]K!$E$37*(EXP((1000000*L19)*1.867*10^-11)-1))))-1),"")</f>
        <v>11.326082016782646</v>
      </c>
      <c r="L19" s="5" t="s">
        <v>71</v>
      </c>
      <c r="N19" s="12"/>
    </row>
    <row r="20" spans="1:25" x14ac:dyDescent="0.2">
      <c r="A20" s="2" t="s">
        <v>26</v>
      </c>
      <c r="B20" s="4" t="s">
        <v>80</v>
      </c>
      <c r="C20" s="2">
        <v>45.866583801263232</v>
      </c>
      <c r="D20" s="2">
        <v>4.9246009261648753</v>
      </c>
      <c r="E20" s="3">
        <v>0.28302287917641872</v>
      </c>
      <c r="F20" s="3">
        <v>1.9925804886379067E-5</v>
      </c>
      <c r="G20" s="3">
        <v>2.718796202365246E-3</v>
      </c>
      <c r="H20" s="3">
        <f t="shared" si="1"/>
        <v>0.28301744243578009</v>
      </c>
      <c r="I20" s="2">
        <f>IF(D20&lt;&gt;0,10000*((E20/[1]K!$F$37)-1),"")</f>
        <v>8.4120153621558558</v>
      </c>
      <c r="J20" s="2">
        <f>IF(D20&lt;&gt;0,10000*((E20/[1]K!$F$37)-1)-10000*(((E20-F20)/[1]K!$F$37)-1),"")</f>
        <v>0.70462736306176055</v>
      </c>
      <c r="K20" s="2">
        <f>IF(D20&lt;&gt;0,10000*((H20/([1]K!$F$37-([1]K!$E$37*(EXP((1000000*L20)*1.867*10^-11)-1))))-1),"")</f>
        <v>10.598267889350144</v>
      </c>
      <c r="L20" s="5" t="s">
        <v>72</v>
      </c>
      <c r="N20" s="12"/>
    </row>
    <row r="21" spans="1:25" x14ac:dyDescent="0.2">
      <c r="A21" s="2" t="s">
        <v>27</v>
      </c>
      <c r="B21" s="4" t="s">
        <v>81</v>
      </c>
      <c r="C21" s="2">
        <v>35.177698313327269</v>
      </c>
      <c r="D21" s="2">
        <v>5.0239593813620083</v>
      </c>
      <c r="E21" s="3">
        <v>0.28304139636547493</v>
      </c>
      <c r="F21" s="3">
        <v>1.8817925000851329E-5</v>
      </c>
      <c r="G21" s="3">
        <v>2.1074366639107379E-3</v>
      </c>
      <c r="H21" s="3">
        <f t="shared" si="1"/>
        <v>0.2830371427274917</v>
      </c>
      <c r="I21" s="2">
        <f>IF(D21&lt;&gt;0,10000*((E21/[1]K!$F$37)-1),"")</f>
        <v>9.0668304710272984</v>
      </c>
      <c r="J21" s="2">
        <f>IF(D21&lt;&gt;0,10000*((E21/[1]K!$F$37)-1)-10000*(((E21-F21)/[1]K!$F$37)-1),"")</f>
        <v>0.66544990013239769</v>
      </c>
      <c r="K21" s="2">
        <f>IF(D21&lt;&gt;0,10000*((H21/([1]K!$F$37-([1]K!$E$37*(EXP((1000000*L21)*1.867*10^-11)-1))))-1),"")</f>
        <v>11.317344460641809</v>
      </c>
      <c r="L21" s="5" t="s">
        <v>67</v>
      </c>
      <c r="N21" s="12"/>
    </row>
    <row r="22" spans="1:25" x14ac:dyDescent="0.2">
      <c r="A22" s="2" t="s">
        <v>28</v>
      </c>
      <c r="B22" s="4" t="s">
        <v>82</v>
      </c>
      <c r="C22" s="2">
        <v>48.836859883772931</v>
      </c>
      <c r="D22" s="2">
        <v>4.9664324700716822</v>
      </c>
      <c r="E22" s="3">
        <v>0.28304778609310544</v>
      </c>
      <c r="F22" s="3">
        <v>1.9811128455960171E-5</v>
      </c>
      <c r="G22" s="3">
        <v>2.8874115638027938E-3</v>
      </c>
      <c r="H22" s="3">
        <f t="shared" si="1"/>
        <v>0.28304168806177815</v>
      </c>
      <c r="I22" s="2">
        <f>IF(D22&lt;&gt;0,10000*((E22/[1]K!$F$37)-1),"")</f>
        <v>9.2927875631820811</v>
      </c>
      <c r="J22" s="2">
        <f>IF(D22&lt;&gt;0,10000*((E22/[1]K!$F$37)-1)-10000*(((E22-F22)/[1]K!$F$37)-1),"")</f>
        <v>0.70057211153162768</v>
      </c>
      <c r="K22" s="2">
        <f>IF(D22&lt;&gt;0,10000*((H22/([1]K!$F$37-([1]K!$E$37*(EXP((1000000*L22)*1.867*10^-11)-1))))-1),"")</f>
        <v>11.589418989141897</v>
      </c>
      <c r="L22" s="5" t="s">
        <v>68</v>
      </c>
      <c r="N22" s="12"/>
    </row>
    <row r="23" spans="1:25" ht="13.5" x14ac:dyDescent="0.2">
      <c r="A23" s="14" t="s">
        <v>142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</row>
    <row r="24" spans="1:25" x14ac:dyDescent="0.2">
      <c r="A24" s="2" t="s">
        <v>39</v>
      </c>
      <c r="B24" s="4" t="s">
        <v>90</v>
      </c>
      <c r="C24" s="2">
        <v>46.814389435430996</v>
      </c>
      <c r="D24" s="2">
        <v>5.7851764629032258</v>
      </c>
      <c r="E24" s="3">
        <v>0.28305186621124473</v>
      </c>
      <c r="F24" s="3">
        <v>1.6441005316053804E-5</v>
      </c>
      <c r="G24" s="3">
        <v>2.7345159522727991E-3</v>
      </c>
      <c r="H24" s="3">
        <f t="shared" ref="H24:H33" si="2">IF(D24&lt;&gt;0,E24-(G24*(EXP((1000000*L24)*1.867*10^-11)-1)),"")</f>
        <v>0.28304563059602039</v>
      </c>
      <c r="I24" s="2">
        <f>IF(D24&lt;&gt;0,10000*((E24/[1]K!$F$37)-1),"")</f>
        <v>9.4370709636204531</v>
      </c>
      <c r="J24" s="2">
        <f>IF(D24&lt;&gt;0,10000*((E24/[1]K!$F$37)-1)-10000*(((E24-F24)/[1]K!$F$37)-1),"")</f>
        <v>0.58139594802053551</v>
      </c>
      <c r="K24" s="2">
        <f>IF(D24&lt;&gt;0,10000*((H24/([1]K!$F$37-([1]K!$E$37*(EXP((1000000*L24)*1.867*10^-11)-1))))-1),"")</f>
        <v>11.929249690409982</v>
      </c>
      <c r="L24" s="5" t="s">
        <v>83</v>
      </c>
      <c r="N24" s="13"/>
      <c r="O24" s="5"/>
      <c r="P24" s="13"/>
      <c r="Q24" s="12"/>
      <c r="R24" s="12"/>
      <c r="S24" s="12"/>
      <c r="T24" s="12"/>
      <c r="U24" s="12"/>
      <c r="V24" s="12"/>
      <c r="W24" s="12"/>
      <c r="X24" s="12"/>
      <c r="Y24" s="12"/>
    </row>
    <row r="25" spans="1:25" x14ac:dyDescent="0.2">
      <c r="A25" s="2" t="s">
        <v>40</v>
      </c>
      <c r="B25" s="4" t="s">
        <v>91</v>
      </c>
      <c r="C25" s="2">
        <v>53.176834555037608</v>
      </c>
      <c r="D25" s="2">
        <v>5.1845019792114675</v>
      </c>
      <c r="E25" s="3">
        <v>0.28308603054470394</v>
      </c>
      <c r="F25" s="3">
        <v>1.7182828236620464E-5</v>
      </c>
      <c r="G25" s="3">
        <v>3.0703883780730215E-3</v>
      </c>
      <c r="H25" s="3">
        <f t="shared" si="2"/>
        <v>0.28307925883838492</v>
      </c>
      <c r="I25" s="2">
        <f>IF(D25&lt;&gt;0,10000*((E25/[1]K!$F$37)-1),"")</f>
        <v>10.645209070634376</v>
      </c>
      <c r="J25" s="2">
        <f>IF(D25&lt;&gt;0,10000*((E25/[1]K!$F$37)-1)-10000*(((E25-F25)/[1]K!$F$37)-1),"")</f>
        <v>0.60762870154329462</v>
      </c>
      <c r="K25" s="2">
        <f>IF(D25&lt;&gt;0,10000*((H25/([1]K!$F$37-([1]K!$E$37*(EXP((1000000*L25)*1.867*10^-11)-1))))-1),"")</f>
        <v>13.02968008662031</v>
      </c>
      <c r="L25" s="5" t="s">
        <v>84</v>
      </c>
      <c r="N25" s="12"/>
    </row>
    <row r="26" spans="1:25" x14ac:dyDescent="0.2">
      <c r="A26" s="2" t="s">
        <v>41</v>
      </c>
      <c r="B26" s="4" t="s">
        <v>92</v>
      </c>
      <c r="C26" s="2">
        <v>48.05418619382138</v>
      </c>
      <c r="D26" s="2">
        <v>5.485669164516132</v>
      </c>
      <c r="E26" s="3">
        <v>0.2829965130713169</v>
      </c>
      <c r="F26" s="3">
        <v>1.7686681819483932E-5</v>
      </c>
      <c r="G26" s="3">
        <v>2.8163842847159725E-3</v>
      </c>
      <c r="H26" s="3">
        <f t="shared" si="2"/>
        <v>0.28299067042904957</v>
      </c>
      <c r="I26" s="2">
        <f>IF(D26&lt;&gt;0,10000*((E26/[1]K!$F$37)-1),"")</f>
        <v>7.4796425311407511</v>
      </c>
      <c r="J26" s="2">
        <f>IF(D26&lt;&gt;0,10000*((E26/[1]K!$F$37)-1)-10000*(((E26-F26)/[1]K!$F$37)-1),"")</f>
        <v>0.62544625137439525</v>
      </c>
      <c r="K26" s="2">
        <f>IF(D26&lt;&gt;0,10000*((H26/([1]K!$F$37-([1]K!$E$37*(EXP((1000000*L26)*1.867*10^-11)-1))))-1),"")</f>
        <v>9.7403382803462613</v>
      </c>
      <c r="L26" s="5" t="s">
        <v>85</v>
      </c>
      <c r="N26" s="12"/>
    </row>
    <row r="27" spans="1:25" x14ac:dyDescent="0.2">
      <c r="A27" s="2" t="s">
        <v>42</v>
      </c>
      <c r="B27" s="4" t="s">
        <v>93</v>
      </c>
      <c r="C27" s="2">
        <v>64.012503427160055</v>
      </c>
      <c r="D27" s="2">
        <v>5.8401184385304665</v>
      </c>
      <c r="E27" s="3">
        <v>0.28304796105634994</v>
      </c>
      <c r="F27" s="3">
        <v>1.746321706168764E-5</v>
      </c>
      <c r="G27" s="3">
        <v>3.725397067201553E-3</v>
      </c>
      <c r="H27" s="3">
        <f t="shared" si="2"/>
        <v>0.28304016295183371</v>
      </c>
      <c r="I27" s="2">
        <f>IF(D27&lt;&gt;0,10000*((E27/[1]K!$F$37)-1),"")</f>
        <v>9.2989747104677001</v>
      </c>
      <c r="J27" s="2">
        <f>IF(D27&lt;&gt;0,10000*((E27/[1]K!$F$37)-1)-10000*(((E27-F27)/[1]K!$F$37)-1),"")</f>
        <v>0.61754396667890177</v>
      </c>
      <c r="K27" s="2">
        <f>IF(D27&lt;&gt;0,10000*((H27/([1]K!$F$37-([1]K!$E$37*(EXP((1000000*L27)*1.867*10^-11)-1))))-1),"")</f>
        <v>11.513212491436331</v>
      </c>
      <c r="L27" s="5" t="s">
        <v>86</v>
      </c>
      <c r="N27" s="12"/>
    </row>
    <row r="28" spans="1:25" x14ac:dyDescent="0.2">
      <c r="A28" s="2" t="s">
        <v>43</v>
      </c>
      <c r="B28" s="4" t="s">
        <v>94</v>
      </c>
      <c r="C28" s="2">
        <v>114.11682580977056</v>
      </c>
      <c r="D28" s="2">
        <v>5.3398197397849456</v>
      </c>
      <c r="E28" s="3">
        <v>0.2829644824455263</v>
      </c>
      <c r="F28" s="3">
        <v>2.5418382827977008E-5</v>
      </c>
      <c r="G28" s="3">
        <v>6.600253277875944E-3</v>
      </c>
      <c r="H28" s="3">
        <f t="shared" si="2"/>
        <v>0.28295116053245417</v>
      </c>
      <c r="I28" s="2">
        <f>IF(D28&lt;&gt;0,10000*((E28/[1]K!$F$37)-1),"")</f>
        <v>6.3469577780406183</v>
      </c>
      <c r="J28" s="2">
        <f>IF(D28&lt;&gt;0,10000*((E28/[1]K!$F$37)-1)-10000*(((E28-F28)/[1]K!$F$37)-1),"")</f>
        <v>0.89885895036889707</v>
      </c>
      <c r="K28" s="2">
        <f>IF(D28&lt;&gt;0,10000*((H28/([1]K!$F$37-([1]K!$E$37*(EXP((1000000*L28)*1.867*10^-11)-1))))-1),"")</f>
        <v>8.2760650292623694</v>
      </c>
      <c r="L28" s="5" t="s">
        <v>67</v>
      </c>
      <c r="N28" s="12"/>
    </row>
    <row r="29" spans="1:25" x14ac:dyDescent="0.2">
      <c r="A29" s="2" t="s">
        <v>44</v>
      </c>
      <c r="B29" s="4" t="s">
        <v>95</v>
      </c>
      <c r="C29" s="2">
        <v>62.45657066937455</v>
      </c>
      <c r="D29" s="2">
        <v>4.9349221844086033</v>
      </c>
      <c r="E29" s="3">
        <v>0.28299707535471441</v>
      </c>
      <c r="F29" s="3">
        <v>2.0036807714470811E-5</v>
      </c>
      <c r="G29" s="3">
        <v>3.7666130038394997E-3</v>
      </c>
      <c r="H29" s="3">
        <f t="shared" si="2"/>
        <v>0.28298897956033686</v>
      </c>
      <c r="I29" s="2">
        <f>IF(D29&lt;&gt;0,10000*((E29/[1]K!$F$37)-1),"")</f>
        <v>7.4995263084809416</v>
      </c>
      <c r="J29" s="2">
        <f>IF(D29&lt;&gt;0,10000*((E29/[1]K!$F$37)-1)-10000*(((E29-F29)/[1]K!$F$37)-1),"")</f>
        <v>0.70855270662972814</v>
      </c>
      <c r="K29" s="2">
        <f>IF(D29&lt;&gt;0,10000*((H29/([1]K!$F$37-([1]K!$E$37*(EXP((1000000*L29)*1.867*10^-11)-1))))-1),"")</f>
        <v>9.7695597365188291</v>
      </c>
      <c r="L29" s="5" t="s">
        <v>87</v>
      </c>
      <c r="N29" s="12"/>
    </row>
    <row r="30" spans="1:25" x14ac:dyDescent="0.2">
      <c r="A30" s="2" t="s">
        <v>45</v>
      </c>
      <c r="B30" s="4" t="s">
        <v>96</v>
      </c>
      <c r="C30" s="2">
        <v>76.380174006441109</v>
      </c>
      <c r="D30" s="2">
        <v>5.3264451539426521</v>
      </c>
      <c r="E30" s="3">
        <v>0.28304648406189814</v>
      </c>
      <c r="F30" s="3">
        <v>2.3241845561286526E-5</v>
      </c>
      <c r="G30" s="3">
        <v>4.4470670785655185E-3</v>
      </c>
      <c r="H30" s="3">
        <f t="shared" si="2"/>
        <v>0.28303750812740708</v>
      </c>
      <c r="I30" s="2">
        <f>IF(D30&lt;&gt;0,10000*((E30/[1]K!$F$37)-1),"")</f>
        <v>9.2467444135335697</v>
      </c>
      <c r="J30" s="2">
        <f>IF(D30&lt;&gt;0,10000*((E30/[1]K!$F$37)-1)-10000*(((E30-F30)/[1]K!$F$37)-1),"")</f>
        <v>0.82189103245422501</v>
      </c>
      <c r="K30" s="2">
        <f>IF(D30&lt;&gt;0,10000*((H30/([1]K!$F$37-([1]K!$E$37*(EXP((1000000*L30)*1.867*10^-11)-1))))-1),"")</f>
        <v>11.330269034692808</v>
      </c>
      <c r="L30" s="5" t="s">
        <v>67</v>
      </c>
      <c r="N30" s="12"/>
    </row>
    <row r="31" spans="1:25" x14ac:dyDescent="0.2">
      <c r="A31" s="2" t="s">
        <v>46</v>
      </c>
      <c r="B31" s="4" t="s">
        <v>97</v>
      </c>
      <c r="C31" s="2">
        <v>41.381902949320434</v>
      </c>
      <c r="D31" s="2">
        <v>5.9954953046594994</v>
      </c>
      <c r="E31" s="3">
        <v>0.28308214474599491</v>
      </c>
      <c r="F31" s="3">
        <v>1.7413972323143577E-5</v>
      </c>
      <c r="G31" s="3">
        <v>2.4117942952023874E-3</v>
      </c>
      <c r="H31" s="3">
        <f t="shared" si="2"/>
        <v>0.28307714143328444</v>
      </c>
      <c r="I31" s="2">
        <f>IF(D31&lt;&gt;0,10000*((E31/[1]K!$F$37)-1),"")</f>
        <v>10.507797301657629</v>
      </c>
      <c r="J31" s="2">
        <f>IF(D31&lt;&gt;0,10000*((E31/[1]K!$F$37)-1)-10000*(((E31-F31)/[1]K!$F$37)-1),"")</f>
        <v>0.61580254692161773</v>
      </c>
      <c r="K31" s="2">
        <f>IF(D31&lt;&gt;0,10000*((H31/([1]K!$F$37-([1]K!$E$37*(EXP((1000000*L31)*1.867*10^-11)-1))))-1),"")</f>
        <v>12.79892780158054</v>
      </c>
      <c r="L31" s="5" t="s">
        <v>85</v>
      </c>
      <c r="N31" s="12"/>
    </row>
    <row r="32" spans="1:25" x14ac:dyDescent="0.2">
      <c r="A32" s="2" t="s">
        <v>47</v>
      </c>
      <c r="B32" s="4" t="s">
        <v>98</v>
      </c>
      <c r="C32" s="2">
        <v>70.477569902807915</v>
      </c>
      <c r="D32" s="2">
        <v>5.3328058896057353</v>
      </c>
      <c r="E32" s="3">
        <v>0.28301002176242585</v>
      </c>
      <c r="F32" s="3">
        <v>2.2786800584098884E-5</v>
      </c>
      <c r="G32" s="3">
        <v>4.0839116182893086E-3</v>
      </c>
      <c r="H32" s="3">
        <f t="shared" si="2"/>
        <v>0.28300116756896471</v>
      </c>
      <c r="I32" s="2">
        <f>IF(D32&lt;&gt;0,10000*((E32/[1]K!$F$37)-1),"")</f>
        <v>7.9573443579339376</v>
      </c>
      <c r="J32" s="2">
        <f>IF(D32&lt;&gt;0,10000*((E32/[1]K!$F$37)-1)-10000*(((E32-F32)/[1]K!$F$37)-1),"")</f>
        <v>0.80579947960845999</v>
      </c>
      <c r="K32" s="2">
        <f>IF(D32&lt;&gt;0,10000*((H32/([1]K!$F$37-([1]K!$E$37*(EXP((1000000*L32)*1.867*10^-11)-1))))-1),"")</f>
        <v>10.22292860866969</v>
      </c>
      <c r="L32" s="5" t="s">
        <v>88</v>
      </c>
      <c r="N32" s="12"/>
    </row>
    <row r="33" spans="1:25" x14ac:dyDescent="0.2">
      <c r="A33" s="2" t="s">
        <v>48</v>
      </c>
      <c r="B33" s="4" t="s">
        <v>99</v>
      </c>
      <c r="C33" s="2">
        <v>124.61269360454955</v>
      </c>
      <c r="D33" s="2">
        <v>4.949306982078852</v>
      </c>
      <c r="E33" s="3">
        <v>0.28301556462358446</v>
      </c>
      <c r="F33" s="3">
        <v>2.4398963863395801E-5</v>
      </c>
      <c r="G33" s="3">
        <v>7.3536178811786637E-3</v>
      </c>
      <c r="H33" s="3">
        <f t="shared" si="2"/>
        <v>0.28299907110894734</v>
      </c>
      <c r="I33" s="2">
        <f>IF(D33&lt;&gt;0,10000*((E33/[1]K!$F$37)-1),"")</f>
        <v>8.1533540882450239</v>
      </c>
      <c r="J33" s="2">
        <f>IF(D33&lt;&gt;0,10000*((E33/[1]K!$F$37)-1)-10000*(((E33-F33)/[1]K!$F$37)-1),"")</f>
        <v>0.86280969158192278</v>
      </c>
      <c r="K33" s="2">
        <f>IF(D33&lt;&gt;0,10000*((H33/([1]K!$F$37-([1]K!$E$37*(EXP((1000000*L33)*1.867*10^-11)-1))))-1),"")</f>
        <v>10.237816425988644</v>
      </c>
      <c r="L33" s="5" t="s">
        <v>89</v>
      </c>
      <c r="N33" s="12"/>
    </row>
    <row r="34" spans="1:25" ht="13.5" x14ac:dyDescent="0.2">
      <c r="A34" s="14" t="s">
        <v>147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25" x14ac:dyDescent="0.2">
      <c r="A35" s="2" t="s">
        <v>29</v>
      </c>
      <c r="B35" s="4" t="s">
        <v>104</v>
      </c>
      <c r="C35" s="2">
        <v>49.012666110639785</v>
      </c>
      <c r="D35" s="2">
        <v>4.6325420111111111</v>
      </c>
      <c r="E35" s="3">
        <v>0.28285743893328907</v>
      </c>
      <c r="F35" s="3">
        <v>1.8162534899395688E-5</v>
      </c>
      <c r="G35" s="3">
        <v>2.8101995784750229E-3</v>
      </c>
      <c r="H35" s="3">
        <f t="shared" ref="H35:H44" si="3">IF(D35&lt;&gt;0,E35-(G35*(EXP((1000000*L35)*1.867*10^-11)-1)),"")</f>
        <v>0.28285139881238364</v>
      </c>
      <c r="I35" s="2">
        <f>IF(D35&lt;&gt;0,10000*((E35/[1]K!$F$37)-1),"")</f>
        <v>2.5616257329441616</v>
      </c>
      <c r="J35" s="2">
        <f>IF(D35&lt;&gt;0,10000*((E35/[1]K!$F$37)-1)-10000*(((E35-F35)/[1]K!$F$37)-1),"")</f>
        <v>0.64227363189006681</v>
      </c>
      <c r="K35" s="2">
        <f>IF(D35&lt;&gt;0,10000*((H35/([1]K!$F$37-([1]K!$E$37*(EXP((1000000*L35)*1.867*10^-11)-1))))-1),"")</f>
        <v>4.9031102196250842</v>
      </c>
      <c r="L35" s="5" t="s">
        <v>87</v>
      </c>
      <c r="N35" s="13"/>
      <c r="O35" s="5"/>
      <c r="P35" s="13"/>
      <c r="Q35" s="12"/>
      <c r="R35" s="12"/>
      <c r="S35" s="12"/>
      <c r="T35" s="12"/>
      <c r="U35" s="12"/>
      <c r="V35" s="12"/>
      <c r="W35" s="12"/>
      <c r="X35" s="12"/>
      <c r="Y35" s="12"/>
    </row>
    <row r="36" spans="1:25" x14ac:dyDescent="0.2">
      <c r="A36" s="2" t="s">
        <v>30</v>
      </c>
      <c r="B36" s="4" t="s">
        <v>105</v>
      </c>
      <c r="C36" s="2">
        <v>48.405009367102281</v>
      </c>
      <c r="D36" s="2">
        <v>4.6421192514336935</v>
      </c>
      <c r="E36" s="3">
        <v>0.28284331846888372</v>
      </c>
      <c r="F36" s="3">
        <v>2.293510671891694E-5</v>
      </c>
      <c r="G36" s="3">
        <v>2.7920319481281376E-3</v>
      </c>
      <c r="H36" s="3">
        <f t="shared" si="3"/>
        <v>0.28283789196973314</v>
      </c>
      <c r="I36" s="2">
        <f>IF(D36&lt;&gt;0,10000*((E36/[1]K!$F$37)-1),"")</f>
        <v>2.062290039559489</v>
      </c>
      <c r="J36" s="2">
        <f>IF(D36&lt;&gt;0,10000*((E36/[1]K!$F$37)-1)-10000*(((E36-F36)/[1]K!$F$37)-1),"")</f>
        <v>0.81104396339570783</v>
      </c>
      <c r="K36" s="2">
        <f>IF(D36&lt;&gt;0,10000*((H36/([1]K!$F$37-([1]K!$E$37*(EXP((1000000*L36)*1.867*10^-11)-1))))-1),"")</f>
        <v>4.1806707627234374</v>
      </c>
      <c r="L36" s="5" t="s">
        <v>100</v>
      </c>
      <c r="N36" s="12"/>
    </row>
    <row r="37" spans="1:25" x14ac:dyDescent="0.2">
      <c r="A37" s="2" t="s">
        <v>31</v>
      </c>
      <c r="B37" s="4" t="s">
        <v>106</v>
      </c>
      <c r="C37" s="2">
        <v>30.057571670634029</v>
      </c>
      <c r="D37" s="2">
        <v>5.9857367942652315</v>
      </c>
      <c r="E37" s="3">
        <v>0.28283482723358522</v>
      </c>
      <c r="F37" s="3">
        <v>1.5034089343702181E-5</v>
      </c>
      <c r="G37" s="3">
        <v>1.7629820640065812E-3</v>
      </c>
      <c r="H37" s="3">
        <f t="shared" si="3"/>
        <v>0.28283136778193591</v>
      </c>
      <c r="I37" s="2">
        <f>IF(D37&lt;&gt;0,10000*((E37/[1]K!$F$37)-1),"")</f>
        <v>1.7620182677724472</v>
      </c>
      <c r="J37" s="2">
        <f>IF(D37&lt;&gt;0,10000*((E37/[1]K!$F$37)-1)-10000*(((E37-F37)/[1]K!$F$37)-1),"")</f>
        <v>0.53164380514170162</v>
      </c>
      <c r="K37" s="2">
        <f>IF(D37&lt;&gt;0,10000*((H37/([1]K!$F$37-([1]K!$E$37*(EXP((1000000*L37)*1.867*10^-11)-1))))-1),"")</f>
        <v>3.9721461666974989</v>
      </c>
      <c r="L37" s="5" t="s">
        <v>71</v>
      </c>
      <c r="N37" s="12"/>
    </row>
    <row r="38" spans="1:25" x14ac:dyDescent="0.2">
      <c r="A38" s="2" t="s">
        <v>32</v>
      </c>
      <c r="B38" s="4" t="s">
        <v>107</v>
      </c>
      <c r="C38" s="2">
        <v>25.712352667281536</v>
      </c>
      <c r="D38" s="2">
        <v>5.6138529087813627</v>
      </c>
      <c r="E38" s="3">
        <v>0.28284152137446633</v>
      </c>
      <c r="F38" s="3">
        <v>1.6378900772221076E-5</v>
      </c>
      <c r="G38" s="3">
        <v>1.5184319372988488E-3</v>
      </c>
      <c r="H38" s="3">
        <f t="shared" si="3"/>
        <v>0.2828385417968648</v>
      </c>
      <c r="I38" s="2">
        <f>IF(D38&lt;&gt;0,10000*((E38/[1]K!$F$37)-1),"")</f>
        <v>1.9987401901211399</v>
      </c>
      <c r="J38" s="2">
        <f>IF(D38&lt;&gt;0,10000*((E38/[1]K!$F$37)-1)-10000*(((E38-F38)/[1]K!$F$37)-1),"")</f>
        <v>0.57919977269893508</v>
      </c>
      <c r="K38" s="2">
        <f>IF(D38&lt;&gt;0,10000*((H38/([1]K!$F$37-([1]K!$E$37*(EXP((1000000*L38)*1.867*10^-11)-1))))-1),"")</f>
        <v>4.2258968241570827</v>
      </c>
      <c r="L38" s="5" t="s">
        <v>71</v>
      </c>
      <c r="N38" s="12"/>
    </row>
    <row r="39" spans="1:25" x14ac:dyDescent="0.2">
      <c r="A39" s="2" t="s">
        <v>33</v>
      </c>
      <c r="B39" s="4" t="s">
        <v>108</v>
      </c>
      <c r="C39" s="2">
        <v>37.66639400558995</v>
      </c>
      <c r="D39" s="2">
        <v>5.0860015559139784</v>
      </c>
      <c r="E39" s="3">
        <v>0.28285550117741726</v>
      </c>
      <c r="F39" s="3">
        <v>1.7287473309351929E-5</v>
      </c>
      <c r="G39" s="3">
        <v>2.2158898181446987E-3</v>
      </c>
      <c r="H39" s="3">
        <f t="shared" si="3"/>
        <v>0.28285094572833597</v>
      </c>
      <c r="I39" s="2">
        <f>IF(D39&lt;&gt;0,10000*((E39/[1]K!$F$37)-1),"")</f>
        <v>2.4931017351437212</v>
      </c>
      <c r="J39" s="2">
        <f>IF(D39&lt;&gt;0,10000*((E39/[1]K!$F$37)-1)-10000*(((E39-F39)/[1]K!$F$37)-1),"")</f>
        <v>0.61132921864270884</v>
      </c>
      <c r="K39" s="2">
        <f>IF(D39&lt;&gt;0,10000*((H39/([1]K!$F$37-([1]K!$E$37*(EXP((1000000*L39)*1.867*10^-11)-1))))-1),"")</f>
        <v>4.7758524413166192</v>
      </c>
      <c r="L39" s="5" t="s">
        <v>101</v>
      </c>
      <c r="N39" s="12"/>
    </row>
    <row r="40" spans="1:25" x14ac:dyDescent="0.2">
      <c r="A40" s="2" t="s">
        <v>34</v>
      </c>
      <c r="B40" s="4" t="s">
        <v>109</v>
      </c>
      <c r="C40" s="2">
        <v>48.039829708760855</v>
      </c>
      <c r="D40" s="2">
        <v>5.3367409446236573</v>
      </c>
      <c r="E40" s="3">
        <v>0.28284638354635894</v>
      </c>
      <c r="F40" s="3">
        <v>1.7479950738426134E-5</v>
      </c>
      <c r="G40" s="3">
        <v>2.704164653995924E-3</v>
      </c>
      <c r="H40" s="3">
        <f t="shared" si="3"/>
        <v>0.28284087488692061</v>
      </c>
      <c r="I40" s="2">
        <f>IF(D40&lt;&gt;0,10000*((E40/[1]K!$F$37)-1),"")</f>
        <v>2.1706790091036154</v>
      </c>
      <c r="J40" s="2">
        <f>IF(D40&lt;&gt;0,10000*((E40/[1]K!$F$37)-1)-10000*(((E40-F40)/[1]K!$F$37)-1),"")</f>
        <v>0.61813571223368058</v>
      </c>
      <c r="K40" s="2">
        <f>IF(D40&lt;&gt;0,10000*((H40/([1]K!$F$37-([1]K!$E$37*(EXP((1000000*L40)*1.867*10^-11)-1))))-1),"")</f>
        <v>4.3973907890926256</v>
      </c>
      <c r="L40" s="5" t="s">
        <v>102</v>
      </c>
      <c r="N40" s="12"/>
    </row>
    <row r="41" spans="1:25" x14ac:dyDescent="0.2">
      <c r="A41" s="2" t="s">
        <v>35</v>
      </c>
      <c r="B41" s="4" t="s">
        <v>110</v>
      </c>
      <c r="C41" s="2">
        <v>46.765635126455045</v>
      </c>
      <c r="D41" s="2">
        <v>5.3433635589605721</v>
      </c>
      <c r="E41" s="3">
        <v>0.28289950808184727</v>
      </c>
      <c r="F41" s="3">
        <v>2.4389547114139979E-5</v>
      </c>
      <c r="G41" s="3">
        <v>2.6186082196861375E-3</v>
      </c>
      <c r="H41" s="3">
        <f t="shared" si="3"/>
        <v>0.28289427168578629</v>
      </c>
      <c r="I41" s="2">
        <f>IF(D41&lt;&gt;0,10000*((E41/[1]K!$F$37)-1),"")</f>
        <v>4.0492982954276613</v>
      </c>
      <c r="J41" s="2">
        <f>IF(D41&lt;&gt;0,10000*((E41/[1]K!$F$37)-1)-10000*(((E41-F41)/[1]K!$F$37)-1),"")</f>
        <v>0.86247669127237359</v>
      </c>
      <c r="K41" s="2">
        <f>IF(D41&lt;&gt;0,10000*((H41/([1]K!$F$37-([1]K!$E$37*(EXP((1000000*L41)*1.867*10^-11)-1))))-1),"")</f>
        <v>6.2416003782206353</v>
      </c>
      <c r="L41" s="5" t="s">
        <v>72</v>
      </c>
      <c r="N41" s="12"/>
    </row>
    <row r="42" spans="1:25" x14ac:dyDescent="0.2">
      <c r="A42" s="2" t="s">
        <v>36</v>
      </c>
      <c r="B42" s="4" t="s">
        <v>111</v>
      </c>
      <c r="C42" s="2">
        <v>20.010417274692212</v>
      </c>
      <c r="D42" s="2">
        <v>6.0593345939068097</v>
      </c>
      <c r="E42" s="3">
        <v>0.28287222825133124</v>
      </c>
      <c r="F42" s="3">
        <v>1.4688515351181125E-5</v>
      </c>
      <c r="G42" s="3">
        <v>1.1591017723271944E-3</v>
      </c>
      <c r="H42" s="3">
        <f t="shared" si="3"/>
        <v>0.28286999714249728</v>
      </c>
      <c r="I42" s="2">
        <f>IF(D42&lt;&gt;0,10000*((E42/[1]K!$F$37)-1),"")</f>
        <v>3.0846137995732548</v>
      </c>
      <c r="J42" s="2">
        <f>IF(D42&lt;&gt;0,10000*((E42/[1]K!$F$37)-1)-10000*(((E42-F42)/[1]K!$F$37)-1),"")</f>
        <v>0.51942342596644764</v>
      </c>
      <c r="K42" s="2">
        <f>IF(D42&lt;&gt;0,10000*((H42/([1]K!$F$37-([1]K!$E$37*(EXP((1000000*L42)*1.867*10^-11)-1))))-1),"")</f>
        <v>5.2940107631926914</v>
      </c>
      <c r="L42" s="5" t="s">
        <v>103</v>
      </c>
      <c r="N42" s="12"/>
    </row>
    <row r="43" spans="1:25" x14ac:dyDescent="0.2">
      <c r="A43" s="2" t="s">
        <v>37</v>
      </c>
      <c r="B43" s="4" t="s">
        <v>112</v>
      </c>
      <c r="C43" s="2">
        <v>24.012563547949295</v>
      </c>
      <c r="D43" s="2">
        <v>5.5005788840501788</v>
      </c>
      <c r="E43" s="3">
        <v>0.28289510227112086</v>
      </c>
      <c r="F43" s="3">
        <v>1.1851571061973116E-5</v>
      </c>
      <c r="G43" s="3">
        <v>1.3898915366165466E-3</v>
      </c>
      <c r="H43" s="3">
        <f t="shared" si="3"/>
        <v>0.28289229692207574</v>
      </c>
      <c r="I43" s="2">
        <f>IF(D43&lt;&gt;0,10000*((E43/[1]K!$F$37)-1),"")</f>
        <v>3.8934975730975374</v>
      </c>
      <c r="J43" s="2">
        <f>IF(D43&lt;&gt;0,10000*((E43/[1]K!$F$37)-1)-10000*(((E43-F43)/[1]K!$F$37)-1),"")</f>
        <v>0.41910182866811141</v>
      </c>
      <c r="K43" s="2">
        <f>IF(D43&lt;&gt;0,10000*((H43/([1]K!$F$37-([1]K!$E$37*(EXP((1000000*L43)*1.867*10^-11)-1))))-1),"")</f>
        <v>6.1939980685066232</v>
      </c>
      <c r="L43" s="5" t="s">
        <v>67</v>
      </c>
      <c r="N43" s="12"/>
    </row>
    <row r="44" spans="1:25" x14ac:dyDescent="0.2">
      <c r="A44" s="2" t="s">
        <v>38</v>
      </c>
      <c r="B44" s="4" t="s">
        <v>113</v>
      </c>
      <c r="C44" s="2">
        <v>18.925906304768731</v>
      </c>
      <c r="D44" s="2">
        <v>5.5366833390681007</v>
      </c>
      <c r="E44" s="3">
        <v>0.2828865919206825</v>
      </c>
      <c r="F44" s="3">
        <v>1.3279930015746197E-5</v>
      </c>
      <c r="G44" s="3">
        <v>1.1174958778211316E-3</v>
      </c>
      <c r="H44" s="3">
        <f t="shared" si="3"/>
        <v>0.28288433637346089</v>
      </c>
      <c r="I44" s="2">
        <f>IF(D44&lt;&gt;0,10000*((E44/[1]K!$F$37)-1),"")</f>
        <v>3.5925498411337742</v>
      </c>
      <c r="J44" s="2">
        <f>IF(D44&lt;&gt;0,10000*((E44/[1]K!$F$37)-1)-10000*(((E44-F44)/[1]K!$F$37)-1),"")</f>
        <v>0.46961225014685581</v>
      </c>
      <c r="K44" s="2">
        <f>IF(D44&lt;&gt;0,10000*((H44/([1]K!$F$37-([1]K!$E$37*(EXP((1000000*L44)*1.867*10^-11)-1))))-1),"")</f>
        <v>5.9124252061915072</v>
      </c>
      <c r="L44" s="5" t="s">
        <v>67</v>
      </c>
      <c r="N44" s="12"/>
    </row>
    <row r="45" spans="1:25" ht="13.5" x14ac:dyDescent="0.2">
      <c r="A45" s="14" t="s">
        <v>145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</row>
    <row r="46" spans="1:25" x14ac:dyDescent="0.2">
      <c r="A46" s="2" t="s">
        <v>4</v>
      </c>
      <c r="B46" s="4" t="s">
        <v>116</v>
      </c>
      <c r="C46" s="2">
        <v>10.320263966264973</v>
      </c>
      <c r="D46" s="2">
        <v>4.9412024143369173</v>
      </c>
      <c r="E46" s="3">
        <v>0.28264005258134023</v>
      </c>
      <c r="F46" s="3">
        <v>1.4980291787504556E-5</v>
      </c>
      <c r="G46" s="3">
        <v>6.7897204425165553E-4</v>
      </c>
      <c r="H46" s="3">
        <f t="shared" ref="H46:H50" si="4">IF(D46&lt;&gt;0,E46-(G46*(EXP((1000000*L46)*1.867*10^-11)-1)),"")</f>
        <v>0.28263912403391744</v>
      </c>
      <c r="I46" s="2">
        <f>IF(D46&lt;&gt;0,10000*((E46/[1]K!$F$37)-1),"")</f>
        <v>-5.1257110051727839</v>
      </c>
      <c r="J46" s="2">
        <f>IF(D46&lt;&gt;0,10000*((E46/[1]K!$F$37)-1)-10000*(((E46-F46)/[1]K!$F$37)-1),"")</f>
        <v>0.52974138612271737</v>
      </c>
      <c r="K46" s="2">
        <f>IF(D46&lt;&gt;0,10000*((H46/([1]K!$F$37-([1]K!$E$37*(EXP((1000000*L46)*1.867*10^-11)-1))))-1),"")</f>
        <v>-3.5341894223894776</v>
      </c>
      <c r="L46" s="5" t="s">
        <v>115</v>
      </c>
    </row>
    <row r="47" spans="1:25" x14ac:dyDescent="0.2">
      <c r="A47" s="2" t="s">
        <v>5</v>
      </c>
      <c r="B47" s="4" t="s">
        <v>117</v>
      </c>
      <c r="C47" s="2">
        <v>30.396575097712113</v>
      </c>
      <c r="D47" s="2">
        <v>5.4445093191756282</v>
      </c>
      <c r="E47" s="3">
        <v>0.28298807113628854</v>
      </c>
      <c r="F47" s="3">
        <v>1.6723207404023859E-5</v>
      </c>
      <c r="G47" s="3">
        <v>1.888452578201631E-3</v>
      </c>
      <c r="H47" s="3">
        <f t="shared" si="4"/>
        <v>0.28298408284340837</v>
      </c>
      <c r="I47" s="2">
        <f>IF(D47&lt;&gt;0,10000*((E47/[1]K!$F$37)-1),"")</f>
        <v>7.1811141428490544</v>
      </c>
      <c r="J47" s="2">
        <f>IF(D47&lt;&gt;0,10000*((E47/[1]K!$F$37)-1)-10000*(((E47-F47)/[1]K!$F$37)-1),"")</f>
        <v>0.59137533476194548</v>
      </c>
      <c r="K47" s="2">
        <f>IF(D47&lt;&gt;0,10000*((H47/([1]K!$F$37-([1]K!$E$37*(EXP((1000000*L47)*1.867*10^-11)-1))))-1),"")</f>
        <v>9.5518400068428377</v>
      </c>
      <c r="L47" s="5" t="s">
        <v>68</v>
      </c>
    </row>
    <row r="48" spans="1:25" x14ac:dyDescent="0.2">
      <c r="A48" s="2" t="s">
        <v>6</v>
      </c>
      <c r="B48" s="4" t="s">
        <v>118</v>
      </c>
      <c r="C48" s="2">
        <v>17.309990400695042</v>
      </c>
      <c r="D48" s="2">
        <v>5.4663744039426501</v>
      </c>
      <c r="E48" s="3">
        <v>0.28280257003537096</v>
      </c>
      <c r="F48" s="3">
        <v>1.5764317237180024E-5</v>
      </c>
      <c r="G48" s="3">
        <v>1.1016976586940776E-3</v>
      </c>
      <c r="H48" s="3">
        <f t="shared" si="4"/>
        <v>0.28280024331931836</v>
      </c>
      <c r="I48" s="2">
        <f>IF(D48&lt;&gt;0,10000*((E48/[1]K!$F$37)-1),"")</f>
        <v>0.62132133497039277</v>
      </c>
      <c r="J48" s="2">
        <f>IF(D48&lt;&gt;0,10000*((E48/[1]K!$F$37)-1)-10000*(((E48-F48)/[1]K!$F$37)-1),"")</f>
        <v>0.55746652888766235</v>
      </c>
      <c r="K48" s="2">
        <f>IF(D48&lt;&gt;0,10000*((H48/([1]K!$F$37-([1]K!$E$37*(EXP((1000000*L48)*1.867*10^-11)-1))))-1),"")</f>
        <v>3.0491730436277287</v>
      </c>
      <c r="L48" s="5" t="s">
        <v>68</v>
      </c>
    </row>
    <row r="49" spans="1:25" x14ac:dyDescent="0.2">
      <c r="A49" s="2" t="s">
        <v>7</v>
      </c>
      <c r="B49" s="4" t="s">
        <v>119</v>
      </c>
      <c r="C49" s="2">
        <v>12.597889111509605</v>
      </c>
      <c r="D49" s="2">
        <v>4.7826968589605752</v>
      </c>
      <c r="E49" s="3">
        <v>0.28293918782953642</v>
      </c>
      <c r="F49" s="3">
        <v>2.1346055833301983E-5</v>
      </c>
      <c r="G49" s="3">
        <v>8.8644903389301837E-4</v>
      </c>
      <c r="H49" s="3">
        <f t="shared" si="4"/>
        <v>0.28293733228982082</v>
      </c>
      <c r="I49" s="2">
        <f>IF(D49&lt;&gt;0,10000*((E49/[1]K!$F$37)-1),"")</f>
        <v>5.4524755392404423</v>
      </c>
      <c r="J49" s="2">
        <f>IF(D49&lt;&gt;0,10000*((E49/[1]K!$F$37)-1)-10000*(((E49-F49)/[1]K!$F$37)-1),"")</f>
        <v>0.75485106470596364</v>
      </c>
      <c r="K49" s="2">
        <f>IF(D49&lt;&gt;0,10000*((H49/([1]K!$F$37-([1]K!$E$37*(EXP((1000000*L49)*1.867*10^-11)-1))))-1),"")</f>
        <v>7.8759529567662412</v>
      </c>
      <c r="L49" s="5" t="s">
        <v>86</v>
      </c>
    </row>
    <row r="50" spans="1:25" x14ac:dyDescent="0.2">
      <c r="A50" s="2" t="s">
        <v>8</v>
      </c>
      <c r="B50" s="4" t="s">
        <v>114</v>
      </c>
      <c r="C50" s="2">
        <v>14.138893116532246</v>
      </c>
      <c r="D50" s="2">
        <v>5.2523535197132629</v>
      </c>
      <c r="E50" s="3">
        <v>0.28192655405589045</v>
      </c>
      <c r="F50" s="3">
        <v>1.6595537765098083E-5</v>
      </c>
      <c r="G50" s="3">
        <v>8.7761948410530624E-4</v>
      </c>
      <c r="H50" s="3">
        <f t="shared" si="4"/>
        <v>0.28190196588450867</v>
      </c>
      <c r="I50" s="2">
        <f>IF(D50&lt;&gt;0,10000*((E50/[1]K!$F$37)-1),"")</f>
        <v>-30.35684156194818</v>
      </c>
      <c r="J50" s="2">
        <f>IF(D50&lt;&gt;0,10000*((E50/[1]K!$F$37)-1)-10000*(((E50-F50)/[1]K!$F$37)-1),"")</f>
        <v>0.58686061018553204</v>
      </c>
      <c r="K50" s="2">
        <f>IF(D50&lt;&gt;0,10000*((H50/([1]K!$F$37-([1]K!$E$37*(EXP((1000000*L50)*1.867*10^-11)-1))))-1),"")</f>
        <v>2.0697113681711343</v>
      </c>
      <c r="L50" s="1">
        <v>1480</v>
      </c>
    </row>
    <row r="51" spans="1:25" ht="13.5" x14ac:dyDescent="0.2">
      <c r="A51" s="14" t="s">
        <v>146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1:25" x14ac:dyDescent="0.2">
      <c r="A52" s="2" t="s">
        <v>9</v>
      </c>
      <c r="B52" s="4" t="s">
        <v>124</v>
      </c>
      <c r="C52" s="2">
        <v>59.048411657473999</v>
      </c>
      <c r="D52" s="2">
        <v>5.390637555555557</v>
      </c>
      <c r="E52" s="3">
        <v>0.28303221593448563</v>
      </c>
      <c r="F52" s="3">
        <v>2.1954987510771205E-5</v>
      </c>
      <c r="G52" s="3">
        <v>3.3797693256614617E-3</v>
      </c>
      <c r="H52" s="3">
        <f>IF(D52&lt;&gt;0,E52-(G52*(EXP((1000000*L52)*1.867*10^-11)-1)),"")</f>
        <v>0.2830240661865393</v>
      </c>
      <c r="I52" s="2">
        <f>IF(D52&lt;&gt;0,10000*((E52/[1]K!$F$37)-1),"")</f>
        <v>8.742186978998312</v>
      </c>
      <c r="J52" s="2">
        <f>IF(D52&lt;&gt;0,10000*((E52/[1]K!$F$37)-1)-10000*(((E52-F52)/[1]K!$F$37)-1),"")</f>
        <v>0.77638444439198651</v>
      </c>
      <c r="K52" s="2">
        <f>IF(D52&lt;&gt;0,10000*((H52/([1]K!$F$37-([1]K!$E$37*(EXP((1000000*L52)*1.867*10^-11)-1))))-1),"")</f>
        <v>11.322336625267937</v>
      </c>
      <c r="L52" s="5" t="s">
        <v>120</v>
      </c>
      <c r="N52" s="13"/>
      <c r="O52" s="5"/>
      <c r="P52" s="13"/>
      <c r="Q52" s="12"/>
      <c r="R52" s="12"/>
      <c r="S52" s="12"/>
      <c r="T52" s="12"/>
      <c r="U52" s="12"/>
      <c r="V52" s="12"/>
      <c r="W52" s="12"/>
      <c r="X52" s="12"/>
      <c r="Y52" s="12"/>
    </row>
    <row r="53" spans="1:25" x14ac:dyDescent="0.2">
      <c r="A53" s="2" t="s">
        <v>10</v>
      </c>
      <c r="B53" s="4" t="s">
        <v>125</v>
      </c>
      <c r="C53" s="2">
        <v>72.311526485132688</v>
      </c>
      <c r="D53" s="2">
        <v>5.499950947849463</v>
      </c>
      <c r="E53" s="3">
        <v>0.28299653659869639</v>
      </c>
      <c r="F53" s="3">
        <v>2.1075185538373975E-5</v>
      </c>
      <c r="G53" s="3">
        <v>4.1919136641393878E-3</v>
      </c>
      <c r="H53" s="3">
        <f t="shared" ref="H53" si="5">IF(D53&lt;&gt;0,E53-(G53*(EXP((1000000*L53)*1.867*10^-11)-1)),"")</f>
        <v>0.28298682074105641</v>
      </c>
      <c r="I53" s="2">
        <f>IF(D53&lt;&gt;0,10000*((E53/[1]K!$F$37)-1),"")</f>
        <v>7.4804745193834954</v>
      </c>
      <c r="J53" s="2">
        <f>IF(D53&lt;&gt;0,10000*((E53/[1]K!$F$37)-1)-10000*(((E53-F53)/[1]K!$F$37)-1),"")</f>
        <v>0.74527239911637011</v>
      </c>
      <c r="K53" s="2">
        <f>IF(D53&lt;&gt;0,10000*((H53/([1]K!$F$37-([1]K!$E$37*(EXP((1000000*L53)*1.867*10^-11)-1))))-1),"")</f>
        <v>9.8935441249747846</v>
      </c>
      <c r="L53" s="5" t="s">
        <v>121</v>
      </c>
      <c r="N53" s="12"/>
    </row>
    <row r="54" spans="1:25" x14ac:dyDescent="0.2">
      <c r="A54" s="2" t="s">
        <v>12</v>
      </c>
      <c r="B54" s="4" t="s">
        <v>126</v>
      </c>
      <c r="C54" s="2">
        <v>48.773255864601062</v>
      </c>
      <c r="D54" s="2">
        <v>5.4737942349462365</v>
      </c>
      <c r="E54" s="3">
        <v>0.28307252546554645</v>
      </c>
      <c r="F54" s="3">
        <v>2.3565898076945837E-5</v>
      </c>
      <c r="G54" s="3">
        <v>2.8194123628443079E-3</v>
      </c>
      <c r="H54" s="3">
        <f t="shared" ref="H54:H61" si="6">IF(D54&lt;&gt;0,E54-(G54*(EXP((1000000*L54)*1.867*10^-11)-1)),"")</f>
        <v>0.28306620177293335</v>
      </c>
      <c r="I54" s="2">
        <f>IF(D54&lt;&gt;0,10000*((E54/[1]K!$F$37)-1),"")</f>
        <v>10.167634971671724</v>
      </c>
      <c r="J54" s="2">
        <f>IF(D54&lt;&gt;0,10000*((E54/[1]K!$F$37)-1)-10000*(((E54-F54)/[1]K!$F$37)-1),"")</f>
        <v>0.8333503572299783</v>
      </c>
      <c r="K54" s="2">
        <f>IF(D54&lt;&gt;0,10000*((H54/([1]K!$F$37-([1]K!$E$37*(EXP((1000000*L54)*1.867*10^-11)-1))))-1),"")</f>
        <v>12.612361008912387</v>
      </c>
      <c r="L54" s="5" t="s">
        <v>89</v>
      </c>
      <c r="N54" s="12"/>
    </row>
    <row r="55" spans="1:25" x14ac:dyDescent="0.2">
      <c r="A55" s="2" t="s">
        <v>13</v>
      </c>
      <c r="B55" s="4" t="s">
        <v>127</v>
      </c>
      <c r="C55" s="2">
        <v>85.388726157097665</v>
      </c>
      <c r="D55" s="2">
        <v>5.693018450358422</v>
      </c>
      <c r="E55" s="3">
        <v>0.2830186935013897</v>
      </c>
      <c r="F55" s="3">
        <v>1.9073993923265294E-5</v>
      </c>
      <c r="G55" s="3">
        <v>4.9645324884836622E-3</v>
      </c>
      <c r="H55" s="3">
        <f t="shared" si="6"/>
        <v>0.28300727979908363</v>
      </c>
      <c r="I55" s="2">
        <f>IF(D55&lt;&gt;0,10000*((E55/[1]K!$F$37)-1),"")</f>
        <v>8.2639992004418517</v>
      </c>
      <c r="J55" s="2">
        <f>IF(D55&lt;&gt;0,10000*((E55/[1]K!$F$37)-1)-10000*(((E55-F55)/[1]K!$F$37)-1),"")</f>
        <v>0.67450515137901235</v>
      </c>
      <c r="K55" s="2">
        <f>IF(D55&lt;&gt;0,10000*((H55/([1]K!$F$37-([1]K!$E$37*(EXP((1000000*L55)*1.867*10^-11)-1))))-1),"")</f>
        <v>10.594963726409112</v>
      </c>
      <c r="L55" s="5" t="s">
        <v>122</v>
      </c>
      <c r="N55" s="12"/>
    </row>
    <row r="56" spans="1:25" x14ac:dyDescent="0.2">
      <c r="A56" s="2" t="s">
        <v>14</v>
      </c>
      <c r="B56" s="4" t="s">
        <v>128</v>
      </c>
      <c r="C56" s="2">
        <v>37.983074131139084</v>
      </c>
      <c r="D56" s="2">
        <v>5.8027018582437293</v>
      </c>
      <c r="E56" s="3">
        <v>0.28305809968020185</v>
      </c>
      <c r="F56" s="3">
        <v>1.7136322791680944E-5</v>
      </c>
      <c r="G56" s="3">
        <v>2.2582918744528425E-3</v>
      </c>
      <c r="H56" s="3">
        <f t="shared" si="6"/>
        <v>0.28305311904339853</v>
      </c>
      <c r="I56" s="2">
        <f>IF(D56&lt;&gt;0,10000*((E56/[1]K!$F$37)-1),"")</f>
        <v>9.6575023499068102</v>
      </c>
      <c r="J56" s="2">
        <f>IF(D56&lt;&gt;0,10000*((E56/[1]K!$F$37)-1)-10000*(((E56-F56)/[1]K!$F$37)-1),"")</f>
        <v>0.60598415020818308</v>
      </c>
      <c r="K56" s="2">
        <f>IF(D56&lt;&gt;0,10000*((H56/([1]K!$F$37-([1]K!$E$37*(EXP((1000000*L56)*1.867*10^-11)-1))))-1),"")</f>
        <v>12.105067862806518</v>
      </c>
      <c r="L56" s="5" t="s">
        <v>84</v>
      </c>
      <c r="N56" s="12"/>
    </row>
    <row r="57" spans="1:25" x14ac:dyDescent="0.2">
      <c r="A57" s="2" t="s">
        <v>11</v>
      </c>
      <c r="B57" s="4" t="s">
        <v>129</v>
      </c>
      <c r="C57" s="2">
        <v>72.599858759877677</v>
      </c>
      <c r="D57" s="2">
        <v>5.4356982955197131</v>
      </c>
      <c r="E57" s="3">
        <v>0.2831181156120689</v>
      </c>
      <c r="F57" s="3">
        <v>1.8423280559335227E-5</v>
      </c>
      <c r="G57" s="3">
        <v>4.2171364140415682E-3</v>
      </c>
      <c r="H57" s="3">
        <f t="shared" si="6"/>
        <v>0.28310913038467078</v>
      </c>
      <c r="I57" s="2">
        <f>IF(D57&lt;&gt;0,10000*((E57/[1]K!$F$37)-1),"")</f>
        <v>11.779819016881632</v>
      </c>
      <c r="J57" s="2">
        <f>IF(D57&lt;&gt;0,10000*((E57/[1]K!$F$37)-1)-10000*(((E57-F57)/[1]K!$F$37)-1),"")</f>
        <v>0.65149426452304482</v>
      </c>
      <c r="K57" s="2">
        <f>IF(D57&lt;&gt;0,10000*((H57/([1]K!$F$37-([1]K!$E$37*(EXP((1000000*L57)*1.867*10^-11)-1))))-1),"")</f>
        <v>13.997217547365715</v>
      </c>
      <c r="L57" s="5" t="s">
        <v>123</v>
      </c>
      <c r="N57" s="12"/>
    </row>
    <row r="58" spans="1:25" x14ac:dyDescent="0.2">
      <c r="A58" s="2" t="s">
        <v>15</v>
      </c>
      <c r="B58" s="4" t="s">
        <v>130</v>
      </c>
      <c r="C58" s="2">
        <v>29.686727785169545</v>
      </c>
      <c r="D58" s="2">
        <v>3.0717133326164872</v>
      </c>
      <c r="E58" s="3">
        <v>0.28312189317489739</v>
      </c>
      <c r="F58" s="3">
        <v>2.3978501232383574E-5</v>
      </c>
      <c r="G58" s="3">
        <v>1.4908983006350484E-3</v>
      </c>
      <c r="H58" s="3">
        <f t="shared" si="6"/>
        <v>0.28311871659748955</v>
      </c>
      <c r="I58" s="2">
        <f>IF(D58&lt;&gt;0,10000*((E58/[1]K!$F$37)-1),"")</f>
        <v>11.91340328862589</v>
      </c>
      <c r="J58" s="2">
        <f>IF(D58&lt;&gt;0,10000*((E58/[1]K!$F$37)-1)-10000*(((E58-F58)/[1]K!$F$37)-1),"")</f>
        <v>0.84794105883911897</v>
      </c>
      <c r="K58" s="2">
        <f>IF(D58&lt;&gt;0,10000*((H58/([1]K!$F$37-([1]K!$E$37*(EXP((1000000*L58)*1.867*10^-11)-1))))-1),"")</f>
        <v>14.336296362533751</v>
      </c>
      <c r="L58" s="5" t="s">
        <v>123</v>
      </c>
      <c r="N58" s="12"/>
    </row>
    <row r="59" spans="1:25" x14ac:dyDescent="0.2">
      <c r="A59" s="2" t="s">
        <v>16</v>
      </c>
      <c r="B59" s="4" t="s">
        <v>131</v>
      </c>
      <c r="C59" s="2">
        <v>85.139933046482241</v>
      </c>
      <c r="D59" s="2">
        <v>5.5759029335125465</v>
      </c>
      <c r="E59" s="3">
        <v>0.28303630384542328</v>
      </c>
      <c r="F59" s="3">
        <v>2.2303024569927191E-5</v>
      </c>
      <c r="G59" s="3">
        <v>5.0580710009421924E-3</v>
      </c>
      <c r="H59" s="3">
        <f t="shared" si="6"/>
        <v>0.28302562151810762</v>
      </c>
      <c r="I59" s="2">
        <f>IF(D59&lt;&gt;0,10000*((E59/[1]K!$F$37)-1),"")</f>
        <v>8.8867459526942305</v>
      </c>
      <c r="J59" s="2">
        <f>IF(D59&lt;&gt;0,10000*((E59/[1]K!$F$37)-1)-10000*(((E59-F59)/[1]K!$F$37)-1),"")</f>
        <v>0.78869192389641185</v>
      </c>
      <c r="K59" s="2">
        <f>IF(D59&lt;&gt;0,10000*((H59/([1]K!$F$37-([1]K!$E$37*(EXP((1000000*L59)*1.867*10^-11)-1))))-1),"")</f>
        <v>11.021122355125978</v>
      </c>
      <c r="L59" s="5" t="s">
        <v>68</v>
      </c>
      <c r="N59" s="12"/>
    </row>
    <row r="60" spans="1:25" x14ac:dyDescent="0.2">
      <c r="A60" s="2" t="s">
        <v>17</v>
      </c>
      <c r="B60" s="4" t="s">
        <v>132</v>
      </c>
      <c r="C60" s="2">
        <v>59.362318670355812</v>
      </c>
      <c r="D60" s="2">
        <v>5.5902877976702507</v>
      </c>
      <c r="E60" s="3">
        <v>0.28311899010458147</v>
      </c>
      <c r="F60" s="3">
        <v>1.9280028543873288E-5</v>
      </c>
      <c r="G60" s="3">
        <v>3.4012959621622318E-3</v>
      </c>
      <c r="H60" s="3">
        <f t="shared" si="6"/>
        <v>0.28311193405201784</v>
      </c>
      <c r="I60" s="2">
        <f>IF(D60&lt;&gt;0,10000*((E60/[1]K!$F$37)-1),"")</f>
        <v>11.81074330609766</v>
      </c>
      <c r="J60" s="2">
        <f>IF(D60&lt;&gt;0,10000*((E60/[1]K!$F$37)-1)-10000*(((E60-F60)/[1]K!$F$37)-1),"")</f>
        <v>0.68179106189836247</v>
      </c>
      <c r="K60" s="2">
        <f>IF(D60&lt;&gt;0,10000*((H60/([1]K!$F$37-([1]K!$E$37*(EXP((1000000*L60)*1.867*10^-11)-1))))-1),"")</f>
        <v>14.029587026784807</v>
      </c>
      <c r="L60" s="5" t="s">
        <v>85</v>
      </c>
      <c r="N60" s="12"/>
    </row>
    <row r="61" spans="1:25" x14ac:dyDescent="0.2">
      <c r="A61" s="2" t="s">
        <v>18</v>
      </c>
      <c r="B61" s="4" t="s">
        <v>133</v>
      </c>
      <c r="C61" s="2">
        <v>31.290641680369816</v>
      </c>
      <c r="D61" s="2">
        <v>5.7626504306451629</v>
      </c>
      <c r="E61" s="3">
        <v>0.28309435841570219</v>
      </c>
      <c r="F61" s="3">
        <v>1.9032588529029516E-5</v>
      </c>
      <c r="G61" s="3">
        <v>1.8684895630766683E-3</v>
      </c>
      <c r="H61" s="3">
        <f t="shared" si="6"/>
        <v>0.28309044724150045</v>
      </c>
      <c r="I61" s="2">
        <f>IF(D61&lt;&gt;0,10000*((E61/[1]K!$F$37)-1),"")</f>
        <v>10.939703863435124</v>
      </c>
      <c r="J61" s="2">
        <f>IF(D61&lt;&gt;0,10000*((E61/[1]K!$F$37)-1)-10000*(((E61-F61)/[1]K!$F$37)-1),"")</f>
        <v>0.67304095086484494</v>
      </c>
      <c r="K61" s="2">
        <f>IF(D61&lt;&gt;0,10000*((H61/([1]K!$F$37-([1]K!$E$37*(EXP((1000000*L61)*1.867*10^-11)-1))))-1),"")</f>
        <v>13.291835797504259</v>
      </c>
      <c r="L61" s="5" t="s">
        <v>86</v>
      </c>
      <c r="N61" s="12"/>
    </row>
    <row r="63" spans="1:25" x14ac:dyDescent="0.2">
      <c r="A63" s="2"/>
      <c r="C63" s="2"/>
      <c r="D63" s="2"/>
      <c r="E63" s="3"/>
      <c r="F63" s="3"/>
      <c r="G63" s="3"/>
      <c r="H63" s="3"/>
      <c r="I63" s="2"/>
      <c r="J63" s="2"/>
      <c r="K63" s="2"/>
    </row>
  </sheetData>
  <mergeCells count="6">
    <mergeCell ref="A51:L51"/>
    <mergeCell ref="A3:L3"/>
    <mergeCell ref="A12:L12"/>
    <mergeCell ref="A23:L23"/>
    <mergeCell ref="A34:L34"/>
    <mergeCell ref="A45:L45"/>
  </mergeCells>
  <pageMargins left="0.7" right="0.7" top="0.75" bottom="0.75" header="0.3" footer="0.3"/>
  <pageSetup orientation="portrait" r:id="rId1"/>
  <ignoredErrors>
    <ignoredError sqref="L13:L22 L24:L33 L35:L44 L46:L50 L52:L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84AAC-0889-460F-8C23-941091B4D1B1}">
  <dimension ref="A1:A7"/>
  <sheetViews>
    <sheetView workbookViewId="0">
      <selection activeCell="A7" sqref="A1:A7"/>
    </sheetView>
  </sheetViews>
  <sheetFormatPr defaultRowHeight="15" x14ac:dyDescent="0.25"/>
  <sheetData>
    <row r="1" spans="1:1" ht="15.75" x14ac:dyDescent="0.25">
      <c r="A1" s="16" t="s">
        <v>149</v>
      </c>
    </row>
    <row r="3" spans="1:1" ht="15.75" x14ac:dyDescent="0.25">
      <c r="A3" s="17" t="s">
        <v>150</v>
      </c>
    </row>
    <row r="4" spans="1:1" ht="15.75" x14ac:dyDescent="0.25">
      <c r="A4" s="18" t="s">
        <v>151</v>
      </c>
    </row>
    <row r="5" spans="1:1" ht="15.75" x14ac:dyDescent="0.25">
      <c r="A5" s="18" t="s">
        <v>152</v>
      </c>
    </row>
    <row r="6" spans="1:1" ht="15.75" x14ac:dyDescent="0.25">
      <c r="A6" s="16" t="s">
        <v>153</v>
      </c>
    </row>
    <row r="7" spans="1:1" ht="15.75" x14ac:dyDescent="0.25">
      <c r="A7" s="16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SI-3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Andrews</dc:creator>
  <cp:lastModifiedBy>April Leo</cp:lastModifiedBy>
  <dcterms:created xsi:type="dcterms:W3CDTF">2019-07-17T19:57:38Z</dcterms:created>
  <dcterms:modified xsi:type="dcterms:W3CDTF">2023-02-28T00:23:29Z</dcterms:modified>
</cp:coreProperties>
</file>