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420"/>
  </bookViews>
  <sheets>
    <sheet name="Table S2" sheetId="2" r:id="rId1"/>
  </sheets>
  <calcPr calcId="144525"/>
</workbook>
</file>

<file path=xl/sharedStrings.xml><?xml version="1.0" encoding="utf-8"?>
<sst xmlns="http://schemas.openxmlformats.org/spreadsheetml/2006/main" count="412" uniqueCount="157">
  <si>
    <t>Table S2. Zircon compositions of the early Eocene granite and Miocene porphyry in the Jiru porphyry Cu deposit.</t>
  </si>
  <si>
    <t>Sample</t>
  </si>
  <si>
    <t>Zircon no.</t>
  </si>
  <si>
    <t>Minerals in zircon</t>
  </si>
  <si>
    <t>zircon age</t>
  </si>
  <si>
    <t>SiO2</t>
  </si>
  <si>
    <t>Ti</t>
  </si>
  <si>
    <t>Sr</t>
  </si>
  <si>
    <t>Y</t>
  </si>
  <si>
    <t>Nb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</si>
  <si>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</si>
  <si>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</si>
  <si>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</si>
  <si>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</si>
  <si>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</si>
  <si>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</si>
  <si>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</si>
  <si>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</si>
  <si>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</si>
  <si>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</si>
  <si>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</si>
  <si>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</si>
  <si>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</si>
  <si>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</si>
  <si>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</si>
  <si>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</si>
  <si>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Pb</t>
  </si>
  <si>
    <t>Th</t>
  </si>
  <si>
    <t>U</t>
  </si>
  <si>
    <t>U (Initial)</t>
  </si>
  <si>
    <t>Th/U</t>
  </si>
  <si>
    <t>U/Yb</t>
  </si>
  <si>
    <t>Ce/U</t>
  </si>
  <si>
    <t>U/Ti</t>
  </si>
  <si>
    <t>(Ce/U)*(U/Ti)^0.5</t>
  </si>
  <si>
    <t>Ce/Ce*</t>
  </si>
  <si>
    <t>Eu/Eu*</t>
  </si>
  <si>
    <t>a(TiO2)</t>
  </si>
  <si>
    <t>a(SiO2)</t>
  </si>
  <si>
    <t>Ti-temperature(°C)</t>
  </si>
  <si>
    <t>ΔFMQ</t>
  </si>
  <si>
    <t>wt%</t>
  </si>
  <si>
    <t>ppm</t>
  </si>
  <si>
    <t>°C</t>
  </si>
  <si>
    <t>Early Eocene granite</t>
  </si>
  <si>
    <t>JR-2</t>
  </si>
  <si>
    <t>JR-2-2(Z)</t>
  </si>
  <si>
    <t>apatite</t>
  </si>
  <si>
    <t>JR-2-14(Z)</t>
  </si>
  <si>
    <t>JR-2-16(Z)</t>
  </si>
  <si>
    <t>apatite and sulfide</t>
  </si>
  <si>
    <t>JR-2-17(Z)</t>
  </si>
  <si>
    <t>JR-2-6(Z)</t>
  </si>
  <si>
    <t>JR-2-8(Z1)</t>
  </si>
  <si>
    <t>JR-2-8(Z2)</t>
  </si>
  <si>
    <t>JR-2-10(Z)</t>
  </si>
  <si>
    <t>JR-2-11(Z)</t>
  </si>
  <si>
    <t>JR-11-B</t>
  </si>
  <si>
    <t>JR-11-B-1(Z)</t>
  </si>
  <si>
    <t>JR-11-B-3(Z)</t>
  </si>
  <si>
    <t>JR-11-B-7(Z)</t>
  </si>
  <si>
    <t>JR-11-B-11(Z)</t>
  </si>
  <si>
    <t>JR11-B-15(Z)</t>
  </si>
  <si>
    <t>JR11-B-14(Z)</t>
  </si>
  <si>
    <t>JR-11-B-E1(Z)</t>
  </si>
  <si>
    <t>sulfide</t>
  </si>
  <si>
    <t>JR-11-B-E2(Z)</t>
  </si>
  <si>
    <t>JR-11-B-5(Z)</t>
  </si>
  <si>
    <t>JR-11-B-12(Z)</t>
  </si>
  <si>
    <t>JR-2-2</t>
  </si>
  <si>
    <t>No-Ap</t>
  </si>
  <si>
    <t>JR-2-5</t>
  </si>
  <si>
    <t>JR-2-6</t>
  </si>
  <si>
    <t>JR-2-8</t>
  </si>
  <si>
    <t>JR-2-9</t>
  </si>
  <si>
    <t>JR-2-10</t>
  </si>
  <si>
    <t>JR-2-11</t>
  </si>
  <si>
    <t>JR-2-13</t>
  </si>
  <si>
    <t>JR-2-14</t>
  </si>
  <si>
    <t>JR-2-16</t>
  </si>
  <si>
    <t>JR-2-21</t>
  </si>
  <si>
    <t>JR-2-22</t>
  </si>
  <si>
    <t>JR-2-23</t>
  </si>
  <si>
    <t>JR-2-1</t>
  </si>
  <si>
    <t>JR-2-3</t>
  </si>
  <si>
    <t>JR-2-4</t>
  </si>
  <si>
    <t>JR-2-7</t>
  </si>
  <si>
    <t>JR-2-12</t>
  </si>
  <si>
    <t>JR-2-17</t>
  </si>
  <si>
    <t>JR-2-18</t>
  </si>
  <si>
    <t>JR-2-19</t>
  </si>
  <si>
    <t>JR-2-3(Z)</t>
  </si>
  <si>
    <t>JR-2-13(Z)</t>
  </si>
  <si>
    <t>JR-2-15(Z)</t>
  </si>
  <si>
    <t>JR-11-B-2(Z)</t>
  </si>
  <si>
    <t>JR-11-B-6(Z)</t>
  </si>
  <si>
    <t>JR-11-B-9(Z)</t>
  </si>
  <si>
    <t>JR-11-B-R3(Z)</t>
  </si>
  <si>
    <t>JR-11-B-4(Z)</t>
  </si>
  <si>
    <t>Miocene porphyry</t>
  </si>
  <si>
    <t>JR-11-3</t>
  </si>
  <si>
    <t>JR-11-3-1(Z)</t>
  </si>
  <si>
    <t>JR-11-3-4(Z)</t>
  </si>
  <si>
    <t>JR-11-3-7(Z1)</t>
  </si>
  <si>
    <t>JR-11-3-8(Z)</t>
  </si>
  <si>
    <t>JR-11-3-9(Z)</t>
  </si>
  <si>
    <t>JR-11-3-12(Z)</t>
  </si>
  <si>
    <t>JR-11-3-14(Z)</t>
  </si>
  <si>
    <t>JR-11-3-17(Z)</t>
  </si>
  <si>
    <t>JR11-3-26(Z)</t>
  </si>
  <si>
    <t>JR11-3-27(Z)</t>
  </si>
  <si>
    <t>JR-11-3-M1(Z)</t>
  </si>
  <si>
    <t>JR-11-3-7(Z2)</t>
  </si>
  <si>
    <t>JR-11-3-11(Z)</t>
  </si>
  <si>
    <t>JR-11-3-16(Z1)</t>
  </si>
  <si>
    <t>JR-11-3-16(Z2)</t>
  </si>
  <si>
    <t>JR11-3-20(Z)</t>
  </si>
  <si>
    <t>JR11-3-19</t>
  </si>
  <si>
    <t>JR901-421</t>
  </si>
  <si>
    <t>JR901-420-5(Z)</t>
  </si>
  <si>
    <t>JR901-420</t>
  </si>
  <si>
    <t>JR901-420-7(Z)</t>
  </si>
  <si>
    <t>JR901-420-9(Z)</t>
  </si>
  <si>
    <t>JR901-420-10(Z)</t>
  </si>
  <si>
    <t>JR901-420-11(Z)</t>
  </si>
  <si>
    <t>JR901-420-13(Z)</t>
  </si>
  <si>
    <t>JR901-420-2(Z)</t>
  </si>
  <si>
    <t>JR901-420-4(Z2)</t>
  </si>
  <si>
    <t>JR901-420-6(Z)</t>
  </si>
  <si>
    <t>JR901-420-8(Z2)</t>
  </si>
  <si>
    <t>JR901-420-14(Z)</t>
  </si>
  <si>
    <t>JR901-420-1(Z)</t>
  </si>
  <si>
    <t>JR901-420-3(Z)</t>
  </si>
  <si>
    <t>JR901-420-12(Z)</t>
  </si>
  <si>
    <t>JR901-420-16(Z)</t>
  </si>
  <si>
    <t>JR901-420-R1</t>
  </si>
  <si>
    <t>JR-11-3-10(Z)</t>
  </si>
  <si>
    <t>JR-11-3-3(Z)</t>
  </si>
  <si>
    <t>JR901-420-8(Z1)</t>
  </si>
  <si>
    <t>Standard of zircon trace element</t>
  </si>
  <si>
    <t>NIST610-1</t>
  </si>
  <si>
    <t>NIST610-2</t>
  </si>
  <si>
    <t>NIST610-3</t>
  </si>
  <si>
    <t>NIST610-4</t>
  </si>
  <si>
    <t>NIST610-5</t>
  </si>
  <si>
    <t>NIST610-6</t>
  </si>
  <si>
    <t>NIST610-7</t>
  </si>
  <si>
    <t>NIST610-8</t>
  </si>
  <si>
    <t>NIST610-9</t>
  </si>
  <si>
    <t>NIST610-10</t>
  </si>
  <si>
    <t>NIST610-11</t>
  </si>
  <si>
    <t>NIST610-12</t>
  </si>
  <si>
    <t>Average</t>
  </si>
  <si>
    <t>σ</t>
  </si>
  <si>
    <t>Pearce et al. (1996)</t>
  </si>
  <si>
    <r>
      <rPr>
        <sz val="11"/>
        <rFont val="Times New Roman"/>
        <charset val="134"/>
      </rPr>
      <t>References</t>
    </r>
    <r>
      <rPr>
        <sz val="11"/>
        <rFont val="宋体"/>
        <charset val="134"/>
      </rPr>
      <t>：</t>
    </r>
  </si>
  <si>
    <t>Pearce, N.J.G., Perkin, W.T., Westgate, J.A., Gorton, M.P., Jackson, S.E., Neal, C.R., and Chenery, S.P., 1997, A compilation of new and published major and trace element data for NIST SRM 610 and NIST SRM 612 glass reference materials: Geostandards Newsletter, v. 21, p. 115–144.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</si>
</sst>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  <numFmt numFmtId="178" formatCode="0_);[Red]\(0\)"/>
  </numFmts>
  <fonts count="28">
    <font>
      <sz val="11"/>
      <color theme="1"/>
      <name val="宋体"/>
      <charset val="134"/>
      <scheme val="minor"/>
    </font>
    <font>
      <strike/>
      <sz val="11"/>
      <name val="Times New Roman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b/>
      <sz val="11"/>
      <name val="Arial"/>
      <charset val="134"/>
    </font>
    <font>
      <sz val="11"/>
      <name val="Arial"/>
      <charset val="134"/>
    </font>
    <font>
      <b/>
      <sz val="11"/>
      <color theme="1"/>
      <name val="Times New Roman"/>
      <charset val="134"/>
    </font>
    <font>
      <sz val="11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9" applyNumberFormat="0" applyAlignment="0" applyProtection="0">
      <alignment vertical="center"/>
    </xf>
    <xf numFmtId="0" fontId="21" fillId="11" borderId="5" applyNumberFormat="0" applyAlignment="0" applyProtection="0">
      <alignment vertical="center"/>
    </xf>
    <xf numFmtId="0" fontId="22" fillId="12" borderId="10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177" fontId="1" fillId="0" borderId="0" xfId="0" applyNumberFormat="1" applyFont="1" applyFill="1" applyAlignment="1">
      <alignment horizontal="center" vertical="center"/>
    </xf>
    <xf numFmtId="177" fontId="2" fillId="0" borderId="0" xfId="0" applyNumberFormat="1" applyFont="1" applyFill="1" applyAlignment="1">
      <alignment horizontal="left" vertical="center"/>
    </xf>
    <xf numFmtId="177" fontId="2" fillId="0" borderId="0" xfId="0" applyNumberFormat="1" applyFont="1" applyFill="1" applyAlignment="1">
      <alignment horizontal="center" vertical="center"/>
    </xf>
    <xf numFmtId="178" fontId="2" fillId="0" borderId="0" xfId="0" applyNumberFormat="1" applyFont="1" applyFill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/>
    </xf>
    <xf numFmtId="177" fontId="3" fillId="0" borderId="0" xfId="0" applyNumberFormat="1" applyFont="1" applyFill="1" applyAlignment="1"/>
    <xf numFmtId="177" fontId="2" fillId="0" borderId="1" xfId="0" applyNumberFormat="1" applyFont="1" applyFill="1" applyBorder="1" applyAlignment="1">
      <alignment horizontal="left" vertical="center"/>
    </xf>
    <xf numFmtId="177" fontId="2" fillId="0" borderId="1" xfId="0" applyNumberFormat="1" applyFont="1" applyFill="1" applyBorder="1" applyAlignment="1">
      <alignment horizontal="center" vertical="center"/>
    </xf>
    <xf numFmtId="177" fontId="2" fillId="0" borderId="2" xfId="0" applyNumberFormat="1" applyFont="1" applyFill="1" applyBorder="1" applyAlignment="1">
      <alignment horizontal="left" vertical="center"/>
    </xf>
    <xf numFmtId="177" fontId="2" fillId="0" borderId="2" xfId="0" applyNumberFormat="1" applyFont="1" applyFill="1" applyBorder="1" applyAlignment="1">
      <alignment horizontal="center" vertical="center"/>
    </xf>
    <xf numFmtId="177" fontId="3" fillId="0" borderId="0" xfId="0" applyNumberFormat="1" applyFont="1" applyFill="1" applyAlignment="1">
      <alignment horizontal="left" vertical="center"/>
    </xf>
    <xf numFmtId="177" fontId="1" fillId="0" borderId="0" xfId="0" applyNumberFormat="1" applyFont="1" applyFill="1" applyAlignment="1">
      <alignment horizontal="left" vertical="center"/>
    </xf>
    <xf numFmtId="178" fontId="2" fillId="0" borderId="1" xfId="0" applyNumberFormat="1" applyFont="1" applyFill="1" applyBorder="1" applyAlignment="1">
      <alignment horizontal="center" vertical="center"/>
    </xf>
    <xf numFmtId="178" fontId="2" fillId="0" borderId="2" xfId="0" applyNumberFormat="1" applyFont="1" applyFill="1" applyBorder="1" applyAlignment="1">
      <alignment horizontal="center" vertical="center"/>
    </xf>
    <xf numFmtId="178" fontId="1" fillId="0" borderId="0" xfId="0" applyNumberFormat="1" applyFont="1" applyFill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/>
    </xf>
    <xf numFmtId="178" fontId="5" fillId="0" borderId="0" xfId="0" applyNumberFormat="1" applyFont="1" applyFill="1" applyBorder="1" applyAlignment="1">
      <alignment horizontal="center"/>
    </xf>
    <xf numFmtId="176" fontId="2" fillId="0" borderId="1" xfId="0" applyNumberFormat="1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left" vertical="center"/>
    </xf>
    <xf numFmtId="176" fontId="1" fillId="0" borderId="0" xfId="0" applyNumberFormat="1" applyFont="1" applyFill="1" applyAlignment="1">
      <alignment horizontal="center" vertical="center"/>
    </xf>
    <xf numFmtId="177" fontId="1" fillId="0" borderId="2" xfId="0" applyNumberFormat="1" applyFont="1" applyFill="1" applyBorder="1" applyAlignment="1">
      <alignment horizontal="left" vertical="center"/>
    </xf>
    <xf numFmtId="177" fontId="1" fillId="0" borderId="2" xfId="0" applyNumberFormat="1" applyFont="1" applyFill="1" applyBorder="1" applyAlignment="1">
      <alignment horizontal="center" vertical="center"/>
    </xf>
    <xf numFmtId="177" fontId="1" fillId="0" borderId="3" xfId="0" applyNumberFormat="1" applyFont="1" applyFill="1" applyBorder="1" applyAlignment="1">
      <alignment horizontal="left" vertical="center"/>
    </xf>
    <xf numFmtId="177" fontId="1" fillId="0" borderId="1" xfId="0" applyNumberFormat="1" applyFont="1" applyFill="1" applyBorder="1" applyAlignment="1">
      <alignment horizontal="left" vertical="center"/>
    </xf>
    <xf numFmtId="177" fontId="1" fillId="0" borderId="1" xfId="0" applyNumberFormat="1" applyFont="1" applyFill="1" applyBorder="1" applyAlignment="1">
      <alignment horizontal="center" vertical="center"/>
    </xf>
    <xf numFmtId="177" fontId="3" fillId="0" borderId="0" xfId="0" applyNumberFormat="1" applyFont="1" applyFill="1" applyBorder="1" applyAlignment="1">
      <alignment horizontal="left" vertical="center"/>
    </xf>
    <xf numFmtId="177" fontId="2" fillId="0" borderId="0" xfId="0" applyNumberFormat="1" applyFont="1" applyFill="1" applyBorder="1" applyAlignment="1">
      <alignment horizontal="left" vertical="center"/>
    </xf>
    <xf numFmtId="177" fontId="2" fillId="0" borderId="0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178" fontId="7" fillId="0" borderId="0" xfId="0" applyNumberFormat="1" applyFont="1" applyFill="1" applyBorder="1" applyAlignment="1">
      <alignment horizontal="center" vertical="center"/>
    </xf>
    <xf numFmtId="178" fontId="2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78" fontId="1" fillId="0" borderId="2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center" vertical="center"/>
    </xf>
    <xf numFmtId="178" fontId="5" fillId="0" borderId="2" xfId="0" applyNumberFormat="1" applyFont="1" applyFill="1" applyBorder="1" applyAlignment="1">
      <alignment horizontal="center"/>
    </xf>
    <xf numFmtId="177" fontId="1" fillId="0" borderId="4" xfId="0" applyNumberFormat="1" applyFont="1" applyFill="1" applyBorder="1" applyAlignment="1">
      <alignment horizontal="center" vertical="center"/>
    </xf>
    <xf numFmtId="176" fontId="1" fillId="0" borderId="2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N120"/>
  <sheetViews>
    <sheetView tabSelected="1" zoomScale="70" zoomScaleNormal="70" workbookViewId="0">
      <selection activeCell="A1" sqref="A1"/>
    </sheetView>
  </sheetViews>
  <sheetFormatPr defaultColWidth="9" defaultRowHeight="13.8"/>
  <cols>
    <col min="1" max="1" width="8.77777777777778" style="2" customWidth="1"/>
    <col min="2" max="2" width="16.4444444444444" style="2" customWidth="1"/>
    <col min="3" max="3" width="16.8888888888889" style="2" customWidth="1"/>
    <col min="4" max="4" width="9.77777777777778" style="3" customWidth="1"/>
    <col min="5" max="7" width="6.77777777777778" style="3" customWidth="1"/>
    <col min="8" max="8" width="8.77777777777778" style="3" customWidth="1"/>
    <col min="9" max="10" width="6.77777777777778" style="3" customWidth="1"/>
    <col min="11" max="11" width="7.77777777777778" style="3" customWidth="1"/>
    <col min="12" max="12" width="5.77777777777778" style="3" customWidth="1"/>
    <col min="13" max="14" width="6.77777777777778" style="3" customWidth="1"/>
    <col min="15" max="15" width="5.77777777777778" style="3" customWidth="1"/>
    <col min="16" max="17" width="6.77777777777778" style="3" customWidth="1"/>
    <col min="18" max="21" width="7.77777777777778" style="3" customWidth="1"/>
    <col min="22" max="22" width="8.77777777777778" style="3" customWidth="1"/>
    <col min="23" max="23" width="7.77777777777778" style="3" customWidth="1"/>
    <col min="24" max="24" width="7.22222222222222" style="4" customWidth="1"/>
    <col min="25" max="26" width="5.77777777777778" style="3" customWidth="1"/>
    <col min="27" max="28" width="8.77777777777778" style="3" customWidth="1"/>
    <col min="29" max="29" width="10.2222222222222" style="3" customWidth="1"/>
    <col min="30" max="30" width="6" style="3" customWidth="1"/>
    <col min="31" max="31" width="6.11111111111111" style="3" customWidth="1"/>
    <col min="32" max="32" width="5.88888888888889" style="3" customWidth="1"/>
    <col min="33" max="33" width="8.77777777777778" style="3" customWidth="1"/>
    <col min="34" max="34" width="17.6666666666667" style="3" customWidth="1"/>
    <col min="35" max="35" width="7.77777777777778" style="3" customWidth="1"/>
    <col min="36" max="36" width="7.66666666666667" style="3" customWidth="1"/>
    <col min="37" max="37" width="8.11111111111111" style="3" customWidth="1"/>
    <col min="38" max="38" width="7.88888888888889" style="3" customWidth="1"/>
    <col min="39" max="39" width="18" style="4" customWidth="1"/>
    <col min="40" max="40" width="7.33333333333333" style="5" customWidth="1"/>
    <col min="41" max="41" width="11.3333333333333" style="3" customWidth="1"/>
    <col min="42" max="16384" width="9" style="3"/>
  </cols>
  <sheetData>
    <row r="1" spans="1:23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</row>
    <row r="2" spans="1:40">
      <c r="A2" s="7" t="s">
        <v>1</v>
      </c>
      <c r="B2" s="7" t="s">
        <v>2</v>
      </c>
      <c r="C2" s="7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8" t="s">
        <v>10</v>
      </c>
      <c r="K2" s="8" t="s">
        <v>11</v>
      </c>
      <c r="L2" s="8" t="s">
        <v>12</v>
      </c>
      <c r="M2" s="8" t="s">
        <v>13</v>
      </c>
      <c r="N2" s="8" t="s">
        <v>14</v>
      </c>
      <c r="O2" s="8" t="s">
        <v>15</v>
      </c>
      <c r="P2" s="8" t="s">
        <v>16</v>
      </c>
      <c r="Q2" s="8" t="s">
        <v>17</v>
      </c>
      <c r="R2" s="8" t="s">
        <v>18</v>
      </c>
      <c r="S2" s="8" t="s">
        <v>19</v>
      </c>
      <c r="T2" s="8" t="s">
        <v>20</v>
      </c>
      <c r="U2" s="8" t="s">
        <v>21</v>
      </c>
      <c r="V2" s="8" t="s">
        <v>22</v>
      </c>
      <c r="W2" s="8" t="s">
        <v>23</v>
      </c>
      <c r="X2" s="13" t="s">
        <v>24</v>
      </c>
      <c r="Y2" s="8" t="s">
        <v>25</v>
      </c>
      <c r="Z2" s="8" t="s">
        <v>26</v>
      </c>
      <c r="AA2" s="8" t="s">
        <v>27</v>
      </c>
      <c r="AB2" s="8" t="s">
        <v>28</v>
      </c>
      <c r="AC2" s="16" t="s">
        <v>29</v>
      </c>
      <c r="AD2" s="8" t="s">
        <v>30</v>
      </c>
      <c r="AE2" s="8" t="s">
        <v>31</v>
      </c>
      <c r="AF2" s="8" t="s">
        <v>32</v>
      </c>
      <c r="AG2" s="8" t="s">
        <v>33</v>
      </c>
      <c r="AH2" s="7" t="s">
        <v>34</v>
      </c>
      <c r="AI2" s="8" t="s">
        <v>35</v>
      </c>
      <c r="AJ2" s="8" t="s">
        <v>36</v>
      </c>
      <c r="AK2" s="8" t="s">
        <v>37</v>
      </c>
      <c r="AL2" s="8" t="s">
        <v>38</v>
      </c>
      <c r="AM2" s="13" t="s">
        <v>39</v>
      </c>
      <c r="AN2" s="18" t="s">
        <v>40</v>
      </c>
    </row>
    <row r="3" spans="1:40">
      <c r="A3" s="9"/>
      <c r="B3" s="9"/>
      <c r="C3" s="9"/>
      <c r="D3" s="10"/>
      <c r="E3" s="10" t="s">
        <v>41</v>
      </c>
      <c r="F3" s="10" t="s">
        <v>42</v>
      </c>
      <c r="G3" s="10" t="s">
        <v>42</v>
      </c>
      <c r="H3" s="10" t="s">
        <v>42</v>
      </c>
      <c r="I3" s="10" t="s">
        <v>42</v>
      </c>
      <c r="J3" s="10" t="s">
        <v>42</v>
      </c>
      <c r="K3" s="10" t="s">
        <v>42</v>
      </c>
      <c r="L3" s="10" t="s">
        <v>42</v>
      </c>
      <c r="M3" s="10" t="s">
        <v>42</v>
      </c>
      <c r="N3" s="10" t="s">
        <v>42</v>
      </c>
      <c r="O3" s="10" t="s">
        <v>42</v>
      </c>
      <c r="P3" s="10" t="s">
        <v>42</v>
      </c>
      <c r="Q3" s="10" t="s">
        <v>42</v>
      </c>
      <c r="R3" s="10" t="s">
        <v>42</v>
      </c>
      <c r="S3" s="10" t="s">
        <v>42</v>
      </c>
      <c r="T3" s="10" t="s">
        <v>42</v>
      </c>
      <c r="U3" s="10" t="s">
        <v>42</v>
      </c>
      <c r="V3" s="10" t="s">
        <v>42</v>
      </c>
      <c r="W3" s="10" t="s">
        <v>42</v>
      </c>
      <c r="X3" s="14" t="s">
        <v>42</v>
      </c>
      <c r="Y3" s="10" t="s">
        <v>42</v>
      </c>
      <c r="Z3" s="10" t="s">
        <v>42</v>
      </c>
      <c r="AA3" s="10" t="s">
        <v>42</v>
      </c>
      <c r="AB3" s="10" t="s">
        <v>42</v>
      </c>
      <c r="AC3" s="10" t="s">
        <v>42</v>
      </c>
      <c r="AD3" s="10"/>
      <c r="AE3" s="10"/>
      <c r="AF3" s="10"/>
      <c r="AG3" s="10"/>
      <c r="AH3" s="10"/>
      <c r="AI3" s="10"/>
      <c r="AJ3" s="10"/>
      <c r="AK3" s="10"/>
      <c r="AL3" s="10"/>
      <c r="AM3" s="14" t="s">
        <v>43</v>
      </c>
      <c r="AN3" s="19"/>
    </row>
    <row r="4" spans="1:3">
      <c r="A4" s="11" t="s">
        <v>44</v>
      </c>
      <c r="B4" s="11"/>
      <c r="C4" s="11"/>
    </row>
    <row r="5" spans="1:40">
      <c r="A5" s="2" t="s">
        <v>45</v>
      </c>
      <c r="B5" s="2" t="s">
        <v>46</v>
      </c>
      <c r="C5" s="2" t="s">
        <v>47</v>
      </c>
      <c r="D5" s="3">
        <v>48.6</v>
      </c>
      <c r="E5" s="3">
        <v>30.2875955348453</v>
      </c>
      <c r="F5" s="3">
        <v>3.30426370362878</v>
      </c>
      <c r="G5" s="3">
        <v>0.338626247517977</v>
      </c>
      <c r="H5" s="3">
        <v>933.090466707418</v>
      </c>
      <c r="I5" s="3">
        <v>3.30068559452848</v>
      </c>
      <c r="J5" s="3">
        <v>0.0341784076962789</v>
      </c>
      <c r="K5" s="3">
        <v>21.6538732231466</v>
      </c>
      <c r="L5" s="3">
        <v>0.0815680271503137</v>
      </c>
      <c r="M5" s="3">
        <v>1.0126618970552</v>
      </c>
      <c r="N5" s="3">
        <v>2.7055745997529</v>
      </c>
      <c r="O5" s="3">
        <v>0.441664792680875</v>
      </c>
      <c r="P5" s="3">
        <v>14.4736958834446</v>
      </c>
      <c r="Q5" s="3">
        <v>4.80312132233201</v>
      </c>
      <c r="R5" s="3">
        <v>67.0819745492713</v>
      </c>
      <c r="S5" s="3">
        <v>25.1660010979773</v>
      </c>
      <c r="T5" s="3">
        <v>130.542722487843</v>
      </c>
      <c r="U5" s="3">
        <v>32.6262610615241</v>
      </c>
      <c r="V5" s="3">
        <v>365.404987215533</v>
      </c>
      <c r="W5" s="3">
        <v>56.5771012945304</v>
      </c>
      <c r="X5" s="4">
        <v>14703.6975011213</v>
      </c>
      <c r="Y5" s="3">
        <v>1.89695277481527</v>
      </c>
      <c r="Z5" s="3">
        <v>0.734430394474491</v>
      </c>
      <c r="AA5" s="3">
        <v>425.168251997732</v>
      </c>
      <c r="AB5" s="3">
        <v>526.373758047352</v>
      </c>
      <c r="AC5" s="17">
        <f t="shared" ref="AC5:AC68" si="0">AB5*(EXP(D5*0.000155125)+0.0072*EXP(D5*0.00098485))</f>
        <v>534.332826474323</v>
      </c>
      <c r="AD5" s="3">
        <f t="shared" ref="AD5:AD55" si="1">AA5/AB5</f>
        <v>0.807730715100514</v>
      </c>
      <c r="AE5" s="3">
        <f t="shared" ref="AE5:AE55" si="2">AB5/V5</f>
        <v>1.44052154859307</v>
      </c>
      <c r="AF5" s="3">
        <f t="shared" ref="AF5:AF55" si="3">K5/AB5</f>
        <v>0.0411378281916528</v>
      </c>
      <c r="AG5" s="3">
        <f t="shared" ref="AG5:AG55" si="4">AB5/F5</f>
        <v>159.301377026683</v>
      </c>
      <c r="AH5" s="3">
        <f t="shared" ref="AH5:AH55" si="5">AF5*AG5^0.5</f>
        <v>0.51921965589466</v>
      </c>
      <c r="AI5" s="3">
        <f t="shared" ref="AI5:AI55" si="6">K5/((M5/0.711)^2/(N5/0.231))</f>
        <v>125.023998930467</v>
      </c>
      <c r="AJ5" s="3">
        <f t="shared" ref="AJ5:AJ55" si="7">(O5/0.087)/((N5/0.231)*(P5/0.306))^0.5</f>
        <v>0.215685402544012</v>
      </c>
      <c r="AK5" s="3">
        <v>0.7</v>
      </c>
      <c r="AL5" s="3">
        <v>1</v>
      </c>
      <c r="AM5" s="4">
        <f t="shared" ref="AM5:AM55" si="8">4800/(5.711+LOG(AK5)-LOG(F5))-273.15</f>
        <v>679.793767737306</v>
      </c>
      <c r="AN5" s="5">
        <f t="shared" ref="AN5:AN55" si="9">((3.998*LOG(AH5))+2.284)</f>
        <v>1.1459737978268</v>
      </c>
    </row>
    <row r="6" spans="1:40">
      <c r="A6" s="2" t="s">
        <v>45</v>
      </c>
      <c r="B6" s="2" t="s">
        <v>48</v>
      </c>
      <c r="C6" s="2" t="s">
        <v>47</v>
      </c>
      <c r="D6" s="3">
        <v>48.6</v>
      </c>
      <c r="E6" s="3">
        <v>28.9670374590514</v>
      </c>
      <c r="F6" s="3">
        <v>4.32</v>
      </c>
      <c r="G6" s="3">
        <v>0.339</v>
      </c>
      <c r="H6" s="3">
        <v>699</v>
      </c>
      <c r="I6" s="3">
        <v>2.04</v>
      </c>
      <c r="J6" s="3">
        <v>0.001</v>
      </c>
      <c r="K6" s="3">
        <v>16.22</v>
      </c>
      <c r="L6" s="3">
        <v>0.042</v>
      </c>
      <c r="M6" s="3">
        <v>0.59</v>
      </c>
      <c r="N6" s="3">
        <v>1.44</v>
      </c>
      <c r="O6" s="3">
        <v>0.282</v>
      </c>
      <c r="P6" s="3">
        <v>10.73</v>
      </c>
      <c r="Q6" s="3">
        <v>3.9</v>
      </c>
      <c r="R6" s="3">
        <v>53.6</v>
      </c>
      <c r="S6" s="3">
        <v>21.79</v>
      </c>
      <c r="T6" s="3">
        <v>116.5</v>
      </c>
      <c r="U6" s="3">
        <v>26.89</v>
      </c>
      <c r="V6" s="3">
        <v>260.1</v>
      </c>
      <c r="W6" s="3">
        <v>56.8</v>
      </c>
      <c r="X6" s="4">
        <v>12540</v>
      </c>
      <c r="Y6" s="3">
        <v>1.191</v>
      </c>
      <c r="Z6" s="3">
        <v>2.769231</v>
      </c>
      <c r="AA6" s="3">
        <v>207.4</v>
      </c>
      <c r="AB6" s="3">
        <v>301.8</v>
      </c>
      <c r="AC6" s="17">
        <f t="shared" si="0"/>
        <v>306.363386404692</v>
      </c>
      <c r="AD6" s="3">
        <f t="shared" si="1"/>
        <v>0.687210072895958</v>
      </c>
      <c r="AE6" s="3">
        <f t="shared" si="2"/>
        <v>1.1603229527105</v>
      </c>
      <c r="AF6" s="3">
        <f t="shared" si="3"/>
        <v>0.0537442014579191</v>
      </c>
      <c r="AG6" s="3">
        <f t="shared" si="4"/>
        <v>69.8611111111111</v>
      </c>
      <c r="AH6" s="3">
        <f t="shared" si="5"/>
        <v>0.449209941135197</v>
      </c>
      <c r="AI6" s="3">
        <f t="shared" si="6"/>
        <v>146.837350723967</v>
      </c>
      <c r="AJ6" s="3">
        <f t="shared" si="7"/>
        <v>0.21923780831854</v>
      </c>
      <c r="AK6" s="3">
        <v>0.7</v>
      </c>
      <c r="AL6" s="3">
        <v>1</v>
      </c>
      <c r="AM6" s="4">
        <f t="shared" si="8"/>
        <v>702.337960239834</v>
      </c>
      <c r="AN6" s="5">
        <f t="shared" si="9"/>
        <v>0.894492536274087</v>
      </c>
    </row>
    <row r="7" spans="1:40">
      <c r="A7" s="2" t="s">
        <v>45</v>
      </c>
      <c r="B7" s="2" t="s">
        <v>49</v>
      </c>
      <c r="C7" s="2" t="s">
        <v>50</v>
      </c>
      <c r="D7" s="3">
        <v>48.6</v>
      </c>
      <c r="E7" s="3">
        <v>31.2170331288561</v>
      </c>
      <c r="F7" s="3">
        <v>3.69493129887304</v>
      </c>
      <c r="G7" s="3">
        <v>0.548752641057048</v>
      </c>
      <c r="H7" s="3">
        <v>1329.43336720586</v>
      </c>
      <c r="I7" s="3">
        <v>5.14385708132548</v>
      </c>
      <c r="J7" s="3">
        <v>0.0126974414296795</v>
      </c>
      <c r="K7" s="3">
        <v>24.088996834914</v>
      </c>
      <c r="L7" s="3">
        <v>0.0882849388842237</v>
      </c>
      <c r="M7" s="3">
        <v>1.45201525534921</v>
      </c>
      <c r="N7" s="3">
        <v>3.91381945505258</v>
      </c>
      <c r="O7" s="3">
        <v>0.745118376335676</v>
      </c>
      <c r="P7" s="3">
        <v>20.0602934689263</v>
      </c>
      <c r="Q7" s="3">
        <v>6.9759350394175</v>
      </c>
      <c r="R7" s="3">
        <v>94.5672314712771</v>
      </c>
      <c r="S7" s="3">
        <v>34.7847005700962</v>
      </c>
      <c r="T7" s="3">
        <v>169.604914399726</v>
      </c>
      <c r="U7" s="3">
        <v>43.9529210084599</v>
      </c>
      <c r="V7" s="3">
        <v>603.306628204843</v>
      </c>
      <c r="W7" s="3">
        <v>60.3161081802203</v>
      </c>
      <c r="X7" s="4">
        <v>13732.8064123604</v>
      </c>
      <c r="Y7" s="3">
        <v>1.63240949851754</v>
      </c>
      <c r="Z7" s="3">
        <v>2.58648630732082</v>
      </c>
      <c r="AA7" s="3">
        <v>544.758421681207</v>
      </c>
      <c r="AB7" s="3">
        <v>533.284118058396</v>
      </c>
      <c r="AC7" s="17">
        <f t="shared" si="0"/>
        <v>541.347675030516</v>
      </c>
      <c r="AD7" s="3">
        <f t="shared" si="1"/>
        <v>1.02151630478813</v>
      </c>
      <c r="AE7" s="3">
        <f t="shared" si="2"/>
        <v>0.883935453593803</v>
      </c>
      <c r="AF7" s="3">
        <f t="shared" si="3"/>
        <v>0.0451710373873842</v>
      </c>
      <c r="AG7" s="3">
        <f t="shared" si="4"/>
        <v>144.328561188959</v>
      </c>
      <c r="AH7" s="3">
        <f t="shared" si="5"/>
        <v>0.542670490046692</v>
      </c>
      <c r="AI7" s="3">
        <f t="shared" si="6"/>
        <v>97.8598093653636</v>
      </c>
      <c r="AJ7" s="3">
        <f t="shared" si="7"/>
        <v>0.256982582903996</v>
      </c>
      <c r="AK7" s="3">
        <v>0.7</v>
      </c>
      <c r="AL7" s="3">
        <v>1</v>
      </c>
      <c r="AM7" s="4">
        <f t="shared" si="8"/>
        <v>689.06469642909</v>
      </c>
      <c r="AN7" s="5">
        <f t="shared" si="9"/>
        <v>1.22267575023724</v>
      </c>
    </row>
    <row r="8" spans="1:40">
      <c r="A8" s="2" t="s">
        <v>45</v>
      </c>
      <c r="B8" s="2" t="s">
        <v>49</v>
      </c>
      <c r="C8" s="2" t="s">
        <v>50</v>
      </c>
      <c r="D8" s="3">
        <v>48.6</v>
      </c>
      <c r="E8" s="3">
        <v>31.2232443614922</v>
      </c>
      <c r="F8" s="3">
        <v>10.550948701058</v>
      </c>
      <c r="G8" s="3">
        <v>0.470183771478009</v>
      </c>
      <c r="H8" s="3">
        <v>770.249524791477</v>
      </c>
      <c r="I8" s="3">
        <v>2.66446182768919</v>
      </c>
      <c r="J8" s="3">
        <v>0.0197411374945175</v>
      </c>
      <c r="K8" s="3">
        <v>15.2696884313264</v>
      </c>
      <c r="L8" s="3">
        <v>0.0456208745970019</v>
      </c>
      <c r="M8" s="3">
        <v>1.03737199971248</v>
      </c>
      <c r="N8" s="3">
        <v>2.47793510206221</v>
      </c>
      <c r="O8" s="3">
        <v>0.366603374961182</v>
      </c>
      <c r="P8" s="3">
        <v>12.8923733859126</v>
      </c>
      <c r="Q8" s="3">
        <v>3.57746750684865</v>
      </c>
      <c r="R8" s="3">
        <v>55.5637450096242</v>
      </c>
      <c r="S8" s="3">
        <v>19.4128657264754</v>
      </c>
      <c r="T8" s="3">
        <v>99.6641891130525</v>
      </c>
      <c r="U8" s="3">
        <v>26.7959127171856</v>
      </c>
      <c r="V8" s="3">
        <v>353.948855348582</v>
      </c>
      <c r="W8" s="3">
        <v>36.1783037102053</v>
      </c>
      <c r="X8" s="4">
        <v>14907.069488732</v>
      </c>
      <c r="Y8" s="3">
        <v>1.15124773018032</v>
      </c>
      <c r="Z8" s="3">
        <v>1.33634050682704</v>
      </c>
      <c r="AA8" s="3">
        <v>207.663715479633</v>
      </c>
      <c r="AB8" s="3">
        <v>334.88559435452</v>
      </c>
      <c r="AC8" s="17">
        <f t="shared" si="0"/>
        <v>339.949253626902</v>
      </c>
      <c r="AD8" s="3">
        <f t="shared" si="1"/>
        <v>0.620103459152663</v>
      </c>
      <c r="AE8" s="3">
        <f t="shared" si="2"/>
        <v>0.946141198916189</v>
      </c>
      <c r="AF8" s="3">
        <f t="shared" si="3"/>
        <v>0.0455967312083344</v>
      </c>
      <c r="AG8" s="3">
        <f t="shared" si="4"/>
        <v>31.7398561819316</v>
      </c>
      <c r="AH8" s="3">
        <f t="shared" si="5"/>
        <v>0.256883486430068</v>
      </c>
      <c r="AI8" s="3">
        <f t="shared" si="6"/>
        <v>76.9446240457142</v>
      </c>
      <c r="AJ8" s="3">
        <f t="shared" si="7"/>
        <v>0.198213170328797</v>
      </c>
      <c r="AK8" s="3">
        <v>0.7</v>
      </c>
      <c r="AL8" s="3">
        <v>1</v>
      </c>
      <c r="AM8" s="4">
        <f t="shared" si="8"/>
        <v>785.796586358145</v>
      </c>
      <c r="AN8" s="5">
        <f t="shared" si="9"/>
        <v>-0.0758747249511194</v>
      </c>
    </row>
    <row r="9" spans="1:40">
      <c r="A9" s="2" t="s">
        <v>45</v>
      </c>
      <c r="B9" s="2" t="s">
        <v>51</v>
      </c>
      <c r="C9" s="2" t="s">
        <v>50</v>
      </c>
      <c r="D9" s="3">
        <v>48.6</v>
      </c>
      <c r="E9" s="3">
        <v>31.0902355928859</v>
      </c>
      <c r="F9" s="3">
        <v>6.99080978401177</v>
      </c>
      <c r="G9" s="3">
        <v>0.501083134831664</v>
      </c>
      <c r="H9" s="3">
        <v>844.688591185983</v>
      </c>
      <c r="I9" s="3">
        <v>3.64390531128434</v>
      </c>
      <c r="J9" s="3">
        <v>0.374297772197669</v>
      </c>
      <c r="K9" s="3">
        <v>20.8360730893346</v>
      </c>
      <c r="L9" s="3">
        <v>0.104761038543698</v>
      </c>
      <c r="M9" s="3">
        <v>0.966605187750876</v>
      </c>
      <c r="N9" s="3">
        <v>2.0221103669051</v>
      </c>
      <c r="O9" s="3">
        <v>0.566511759284588</v>
      </c>
      <c r="P9" s="3">
        <v>10.8478182258674</v>
      </c>
      <c r="Q9" s="3">
        <v>4.00013013337921</v>
      </c>
      <c r="R9" s="3">
        <v>61.3751106179251</v>
      </c>
      <c r="S9" s="3">
        <v>20.8034045447406</v>
      </c>
      <c r="T9" s="3">
        <v>111.469887101664</v>
      </c>
      <c r="U9" s="3">
        <v>29.7507137504653</v>
      </c>
      <c r="V9" s="3">
        <v>437.023585496589</v>
      </c>
      <c r="W9" s="3">
        <v>45.5944850269413</v>
      </c>
      <c r="X9" s="4">
        <v>15556.2522248049</v>
      </c>
      <c r="Y9" s="3">
        <v>1.7171793993053</v>
      </c>
      <c r="Z9" s="3">
        <v>1.58882611604418</v>
      </c>
      <c r="AA9" s="3">
        <v>300.684476027773</v>
      </c>
      <c r="AB9" s="3">
        <v>501.260464583502</v>
      </c>
      <c r="AC9" s="17">
        <f t="shared" si="0"/>
        <v>508.839805833635</v>
      </c>
      <c r="AD9" s="3">
        <f t="shared" si="1"/>
        <v>0.599856755664167</v>
      </c>
      <c r="AE9" s="3">
        <f t="shared" si="2"/>
        <v>1.14698721354803</v>
      </c>
      <c r="AF9" s="3">
        <f t="shared" si="3"/>
        <v>0.0415673578139607</v>
      </c>
      <c r="AG9" s="3">
        <f t="shared" si="4"/>
        <v>71.7027755110578</v>
      </c>
      <c r="AH9" s="3">
        <f t="shared" si="5"/>
        <v>0.351981958413359</v>
      </c>
      <c r="AI9" s="3">
        <f t="shared" si="6"/>
        <v>98.6846729498948</v>
      </c>
      <c r="AJ9" s="3">
        <f t="shared" si="7"/>
        <v>0.369643226316644</v>
      </c>
      <c r="AK9" s="3">
        <v>0.7</v>
      </c>
      <c r="AL9" s="3">
        <v>1</v>
      </c>
      <c r="AM9" s="4">
        <f t="shared" si="8"/>
        <v>745.618570764766</v>
      </c>
      <c r="AN9" s="5">
        <f t="shared" si="9"/>
        <v>0.470988572624802</v>
      </c>
    </row>
    <row r="10" spans="1:40">
      <c r="A10" s="2" t="s">
        <v>45</v>
      </c>
      <c r="B10" s="2" t="s">
        <v>52</v>
      </c>
      <c r="C10" s="2" t="s">
        <v>47</v>
      </c>
      <c r="D10" s="3">
        <v>48.6</v>
      </c>
      <c r="E10" s="3">
        <v>28.587327778523</v>
      </c>
      <c r="F10" s="3">
        <v>5.88935102512864</v>
      </c>
      <c r="G10" s="3">
        <v>0.350888474746307</v>
      </c>
      <c r="H10" s="3">
        <v>759.241895607754</v>
      </c>
      <c r="I10" s="3">
        <v>2.83774883042033</v>
      </c>
      <c r="J10" s="3">
        <v>0.0212766519406342</v>
      </c>
      <c r="K10" s="3">
        <v>18.5687450733586</v>
      </c>
      <c r="L10" s="3">
        <v>0.0419263962139659</v>
      </c>
      <c r="M10" s="3">
        <v>0.912727069455448</v>
      </c>
      <c r="N10" s="3">
        <v>2.53790980454851</v>
      </c>
      <c r="O10" s="3">
        <v>0.345827173444054</v>
      </c>
      <c r="P10" s="3">
        <v>11.649621156182</v>
      </c>
      <c r="Q10" s="3">
        <v>4.12498147842455</v>
      </c>
      <c r="R10" s="3">
        <v>56.4530215095778</v>
      </c>
      <c r="S10" s="3">
        <v>21.5628008541807</v>
      </c>
      <c r="T10" s="3">
        <v>111.680374717487</v>
      </c>
      <c r="U10" s="3">
        <v>27.3879650619692</v>
      </c>
      <c r="V10" s="3">
        <v>306.185898169249</v>
      </c>
      <c r="W10" s="3">
        <v>48.7915733156821</v>
      </c>
      <c r="X10" s="4">
        <v>14583.4226503234</v>
      </c>
      <c r="Y10" s="3">
        <v>1.59916267432164</v>
      </c>
      <c r="Z10" s="3">
        <v>0.94102253195072</v>
      </c>
      <c r="AA10" s="3">
        <v>340.287293785387</v>
      </c>
      <c r="AB10" s="3">
        <v>391.025430188311</v>
      </c>
      <c r="AC10" s="17">
        <f t="shared" si="0"/>
        <v>396.937955476615</v>
      </c>
      <c r="AD10" s="3">
        <f t="shared" si="1"/>
        <v>0.870243384481441</v>
      </c>
      <c r="AE10" s="3">
        <f t="shared" si="2"/>
        <v>1.27708504057938</v>
      </c>
      <c r="AF10" s="3">
        <f t="shared" si="3"/>
        <v>0.0474873080873953</v>
      </c>
      <c r="AG10" s="3">
        <f t="shared" si="4"/>
        <v>66.3953343110109</v>
      </c>
      <c r="AH10" s="3">
        <f t="shared" si="5"/>
        <v>0.386942410153431</v>
      </c>
      <c r="AI10" s="3">
        <f t="shared" si="6"/>
        <v>123.795283050573</v>
      </c>
      <c r="AJ10" s="3">
        <f t="shared" si="7"/>
        <v>0.194362543006521</v>
      </c>
      <c r="AK10" s="3">
        <v>0.7</v>
      </c>
      <c r="AL10" s="3">
        <v>1</v>
      </c>
      <c r="AM10" s="4">
        <f t="shared" si="8"/>
        <v>729.768786288176</v>
      </c>
      <c r="AN10" s="5">
        <f t="shared" si="9"/>
        <v>0.635410037036476</v>
      </c>
    </row>
    <row r="11" spans="1:40">
      <c r="A11" s="2" t="s">
        <v>45</v>
      </c>
      <c r="B11" s="2" t="s">
        <v>53</v>
      </c>
      <c r="C11" s="2" t="s">
        <v>47</v>
      </c>
      <c r="D11" s="3">
        <v>48.6</v>
      </c>
      <c r="E11" s="3">
        <v>31.3813707543782</v>
      </c>
      <c r="F11" s="3">
        <v>8.98473719778543</v>
      </c>
      <c r="G11" s="3">
        <v>0.495959751215974</v>
      </c>
      <c r="H11" s="3">
        <v>1249.06969167226</v>
      </c>
      <c r="I11" s="3">
        <v>3.17023743134689</v>
      </c>
      <c r="J11" s="3">
        <v>0.748055871254063</v>
      </c>
      <c r="K11" s="3">
        <v>27.7071114847058</v>
      </c>
      <c r="L11" s="3">
        <v>0.215197571652603</v>
      </c>
      <c r="M11" s="3">
        <v>2.36897276578478</v>
      </c>
      <c r="N11" s="3">
        <v>3.69343163166729</v>
      </c>
      <c r="O11" s="3">
        <v>0.64656593368964</v>
      </c>
      <c r="P11" s="3">
        <v>20.1962823186445</v>
      </c>
      <c r="Q11" s="3">
        <v>6.80790326503634</v>
      </c>
      <c r="R11" s="3">
        <v>91.9887593716163</v>
      </c>
      <c r="S11" s="3">
        <v>34.9874127671499</v>
      </c>
      <c r="T11" s="3">
        <v>175.177724463962</v>
      </c>
      <c r="U11" s="3">
        <v>41.2488934208024</v>
      </c>
      <c r="V11" s="3">
        <v>439.434383449742</v>
      </c>
      <c r="W11" s="3">
        <v>67.3968506044681</v>
      </c>
      <c r="X11" s="4">
        <v>13929.7890231387</v>
      </c>
      <c r="Y11" s="3">
        <v>1.1750647249347</v>
      </c>
      <c r="Z11" s="3">
        <v>0.437715886587301</v>
      </c>
      <c r="AA11" s="3">
        <v>191.179899118736</v>
      </c>
      <c r="AB11" s="3">
        <v>210.545448678609</v>
      </c>
      <c r="AC11" s="17">
        <f t="shared" si="0"/>
        <v>213.729014742458</v>
      </c>
      <c r="AD11" s="3">
        <f t="shared" si="1"/>
        <v>0.908021998663888</v>
      </c>
      <c r="AE11" s="3">
        <f t="shared" si="2"/>
        <v>0.47912829903236</v>
      </c>
      <c r="AF11" s="3">
        <f t="shared" si="3"/>
        <v>0.131596819872368</v>
      </c>
      <c r="AG11" s="3">
        <f t="shared" si="4"/>
        <v>23.4336791431701</v>
      </c>
      <c r="AH11" s="3">
        <f t="shared" si="5"/>
        <v>0.637038432344935</v>
      </c>
      <c r="AI11" s="3">
        <f t="shared" si="6"/>
        <v>39.9050998674611</v>
      </c>
      <c r="AJ11" s="3">
        <f t="shared" si="7"/>
        <v>0.228775503943429</v>
      </c>
      <c r="AK11" s="3">
        <v>0.7</v>
      </c>
      <c r="AL11" s="3">
        <v>1</v>
      </c>
      <c r="AM11" s="4">
        <f t="shared" si="8"/>
        <v>769.740464807434</v>
      </c>
      <c r="AN11" s="5">
        <f t="shared" si="9"/>
        <v>1.5010542046784</v>
      </c>
    </row>
    <row r="12" spans="1:40">
      <c r="A12" s="2" t="s">
        <v>45</v>
      </c>
      <c r="B12" s="2" t="s">
        <v>54</v>
      </c>
      <c r="C12" s="2" t="s">
        <v>47</v>
      </c>
      <c r="D12" s="3">
        <v>48.6</v>
      </c>
      <c r="E12" s="3">
        <v>30.8959774097472</v>
      </c>
      <c r="F12" s="3">
        <v>9.13660270385834</v>
      </c>
      <c r="G12" s="3">
        <v>0.713459430748453</v>
      </c>
      <c r="H12" s="3">
        <v>1285.54834251924</v>
      </c>
      <c r="I12" s="3">
        <v>4.50756001926542</v>
      </c>
      <c r="J12" s="3">
        <v>0.512335219772381</v>
      </c>
      <c r="K12" s="3">
        <v>32.7520356266522</v>
      </c>
      <c r="L12" s="3">
        <v>0.210213810840538</v>
      </c>
      <c r="M12" s="3">
        <v>2.28589734636161</v>
      </c>
      <c r="N12" s="3">
        <v>3.44812770566207</v>
      </c>
      <c r="O12" s="3">
        <v>0.563759277662694</v>
      </c>
      <c r="P12" s="3">
        <v>17.8445184044097</v>
      </c>
      <c r="Q12" s="3">
        <v>6.27952095871598</v>
      </c>
      <c r="R12" s="3">
        <v>89.3622044569675</v>
      </c>
      <c r="S12" s="3">
        <v>33.9611125493453</v>
      </c>
      <c r="T12" s="3">
        <v>170.591550367233</v>
      </c>
      <c r="U12" s="3">
        <v>40.7615694417534</v>
      </c>
      <c r="V12" s="3">
        <v>464.875975220783</v>
      </c>
      <c r="W12" s="3">
        <v>67.5902034324965</v>
      </c>
      <c r="X12" s="4">
        <v>13959.7593786866</v>
      </c>
      <c r="Y12" s="3">
        <v>1.86797755955247</v>
      </c>
      <c r="Z12" s="3">
        <v>0.525413927518065</v>
      </c>
      <c r="AA12" s="3">
        <v>200.516829726392</v>
      </c>
      <c r="AB12" s="3">
        <v>233.49055072867</v>
      </c>
      <c r="AC12" s="17">
        <f t="shared" si="0"/>
        <v>237.021059690961</v>
      </c>
      <c r="AD12" s="3">
        <f t="shared" si="1"/>
        <v>0.858779205842055</v>
      </c>
      <c r="AE12" s="3">
        <f t="shared" si="2"/>
        <v>0.502264180500572</v>
      </c>
      <c r="AF12" s="3">
        <f t="shared" si="3"/>
        <v>0.140271353699071</v>
      </c>
      <c r="AG12" s="3">
        <f t="shared" si="4"/>
        <v>25.5555109811296</v>
      </c>
      <c r="AH12" s="3">
        <f t="shared" si="5"/>
        <v>0.709106183894149</v>
      </c>
      <c r="AI12" s="3">
        <f t="shared" si="6"/>
        <v>47.297198172529</v>
      </c>
      <c r="AJ12" s="3">
        <f t="shared" si="7"/>
        <v>0.219632733025021</v>
      </c>
      <c r="AK12" s="3">
        <v>0.7</v>
      </c>
      <c r="AL12" s="3">
        <v>1</v>
      </c>
      <c r="AM12" s="4">
        <f t="shared" si="8"/>
        <v>771.392490815872</v>
      </c>
      <c r="AN12" s="5">
        <f t="shared" si="9"/>
        <v>1.68714366840632</v>
      </c>
    </row>
    <row r="13" spans="1:40">
      <c r="A13" s="2" t="s">
        <v>45</v>
      </c>
      <c r="B13" s="2" t="s">
        <v>55</v>
      </c>
      <c r="C13" s="2" t="s">
        <v>47</v>
      </c>
      <c r="D13" s="3">
        <v>48.6</v>
      </c>
      <c r="E13" s="3">
        <v>31.3416927511722</v>
      </c>
      <c r="F13" s="3">
        <v>4.42967379461856</v>
      </c>
      <c r="G13" s="3">
        <v>0.313945332230793</v>
      </c>
      <c r="H13" s="3">
        <v>978.411371064461</v>
      </c>
      <c r="I13" s="3">
        <v>2.68167799612894</v>
      </c>
      <c r="J13" s="3">
        <v>0.0059914015013523</v>
      </c>
      <c r="K13" s="3">
        <v>20.6712586215476</v>
      </c>
      <c r="L13" s="3">
        <v>0.0450564596344398</v>
      </c>
      <c r="M13" s="3">
        <v>0.712960837244031</v>
      </c>
      <c r="N13" s="3">
        <v>2.14647664883158</v>
      </c>
      <c r="O13" s="3">
        <v>0.530485569236489</v>
      </c>
      <c r="P13" s="3">
        <v>16.2163425811784</v>
      </c>
      <c r="Q13" s="3">
        <v>5.09075954919614</v>
      </c>
      <c r="R13" s="3">
        <v>70.478540192653</v>
      </c>
      <c r="S13" s="3">
        <v>28.1151185563891</v>
      </c>
      <c r="T13" s="3">
        <v>142.038489732978</v>
      </c>
      <c r="U13" s="3">
        <v>33.9349466394422</v>
      </c>
      <c r="V13" s="3">
        <v>377.812863478941</v>
      </c>
      <c r="W13" s="3">
        <v>59.8939792820506</v>
      </c>
      <c r="X13" s="4">
        <v>14616.654105628</v>
      </c>
      <c r="Y13" s="3">
        <v>1.75173329847325</v>
      </c>
      <c r="Z13" s="3">
        <v>0.826554111560227</v>
      </c>
      <c r="AA13" s="3">
        <v>297.179367621781</v>
      </c>
      <c r="AB13" s="3">
        <v>346.826480004792</v>
      </c>
      <c r="AC13" s="17">
        <f t="shared" si="0"/>
        <v>352.070692210362</v>
      </c>
      <c r="AD13" s="3">
        <f t="shared" si="1"/>
        <v>0.856853166510455</v>
      </c>
      <c r="AE13" s="3">
        <f t="shared" si="2"/>
        <v>0.917984837284728</v>
      </c>
      <c r="AF13" s="3">
        <f t="shared" si="3"/>
        <v>0.0596011545060285</v>
      </c>
      <c r="AG13" s="3">
        <f t="shared" si="4"/>
        <v>78.2961671864277</v>
      </c>
      <c r="AH13" s="3">
        <f t="shared" si="5"/>
        <v>0.527381539523547</v>
      </c>
      <c r="AI13" s="3">
        <f t="shared" si="6"/>
        <v>191.024451212922</v>
      </c>
      <c r="AJ13" s="3">
        <f t="shared" si="7"/>
        <v>0.274777700953149</v>
      </c>
      <c r="AK13" s="3">
        <v>0.7</v>
      </c>
      <c r="AL13" s="3">
        <v>1</v>
      </c>
      <c r="AM13" s="4">
        <f t="shared" si="8"/>
        <v>704.501240030436</v>
      </c>
      <c r="AN13" s="5">
        <f t="shared" si="9"/>
        <v>1.17305544482742</v>
      </c>
    </row>
    <row r="14" spans="1:40">
      <c r="A14" s="2" t="s">
        <v>45</v>
      </c>
      <c r="B14" s="2" t="s">
        <v>56</v>
      </c>
      <c r="C14" s="2" t="s">
        <v>47</v>
      </c>
      <c r="D14" s="3">
        <v>48.6</v>
      </c>
      <c r="E14" s="3">
        <v>30.7261327250507</v>
      </c>
      <c r="F14" s="3">
        <v>3.02513828979376</v>
      </c>
      <c r="G14" s="3">
        <v>0.884580125328323</v>
      </c>
      <c r="H14" s="3">
        <v>1111.81591128897</v>
      </c>
      <c r="I14" s="3">
        <v>2.28004819068507</v>
      </c>
      <c r="J14" s="3">
        <v>1.0990374377868</v>
      </c>
      <c r="K14" s="3">
        <v>19.8488063595282</v>
      </c>
      <c r="L14" s="3">
        <v>0.340274732944554</v>
      </c>
      <c r="M14" s="3">
        <v>2.71318363925125</v>
      </c>
      <c r="N14" s="3">
        <v>3.47531638682772</v>
      </c>
      <c r="O14" s="3">
        <v>0.71543602767942</v>
      </c>
      <c r="P14" s="3">
        <v>18.8274994402583</v>
      </c>
      <c r="Q14" s="3">
        <v>6.11107328279724</v>
      </c>
      <c r="R14" s="3">
        <v>83.3806662373081</v>
      </c>
      <c r="S14" s="3">
        <v>31.2758104460336</v>
      </c>
      <c r="T14" s="3">
        <v>157.523693189467</v>
      </c>
      <c r="U14" s="3">
        <v>37.5641094168215</v>
      </c>
      <c r="V14" s="3">
        <v>424.99053680167</v>
      </c>
      <c r="W14" s="3">
        <v>65.307009622196</v>
      </c>
      <c r="X14" s="4">
        <v>15355.4024878483</v>
      </c>
      <c r="Y14" s="3">
        <v>1.37417251555631</v>
      </c>
      <c r="Z14" s="3">
        <v>0.711074603813306</v>
      </c>
      <c r="AA14" s="3">
        <v>302.413388539999</v>
      </c>
      <c r="AB14" s="3">
        <v>375.895483235175</v>
      </c>
      <c r="AC14" s="17">
        <f t="shared" si="0"/>
        <v>381.579235182758</v>
      </c>
      <c r="AD14" s="3">
        <f t="shared" si="1"/>
        <v>0.804514557975674</v>
      </c>
      <c r="AE14" s="3">
        <f t="shared" si="2"/>
        <v>0.884479654686039</v>
      </c>
      <c r="AF14" s="3">
        <f t="shared" si="3"/>
        <v>0.0528040565656652</v>
      </c>
      <c r="AG14" s="3">
        <f t="shared" si="4"/>
        <v>124.25728916373</v>
      </c>
      <c r="AH14" s="3">
        <f t="shared" si="5"/>
        <v>0.588610798045891</v>
      </c>
      <c r="AI14" s="3">
        <f t="shared" si="6"/>
        <v>20.5067853449948</v>
      </c>
      <c r="AJ14" s="3">
        <f t="shared" si="7"/>
        <v>0.270286753109174</v>
      </c>
      <c r="AK14" s="3">
        <v>0.7</v>
      </c>
      <c r="AL14" s="3">
        <v>1</v>
      </c>
      <c r="AM14" s="4">
        <f t="shared" si="8"/>
        <v>672.597060770108</v>
      </c>
      <c r="AN14" s="5">
        <f t="shared" si="9"/>
        <v>1.36377324336919</v>
      </c>
    </row>
    <row r="15" spans="1:40">
      <c r="A15" s="2" t="s">
        <v>45</v>
      </c>
      <c r="B15" s="2" t="s">
        <v>48</v>
      </c>
      <c r="C15" s="2" t="s">
        <v>47</v>
      </c>
      <c r="D15" s="3">
        <v>48.6</v>
      </c>
      <c r="E15" s="3">
        <v>28.7920981888384</v>
      </c>
      <c r="F15" s="3">
        <v>6.51432295809136</v>
      </c>
      <c r="G15" s="3">
        <v>0.332717967531626</v>
      </c>
      <c r="H15" s="3">
        <v>647.015430395073</v>
      </c>
      <c r="I15" s="3">
        <v>2.5114590063244</v>
      </c>
      <c r="J15" s="3">
        <v>0.0090429059325341</v>
      </c>
      <c r="K15" s="3">
        <v>16.7826078439518</v>
      </c>
      <c r="L15" s="3">
        <v>0.0290563490975537</v>
      </c>
      <c r="M15" s="3">
        <v>0.826901373215921</v>
      </c>
      <c r="N15" s="3">
        <v>1.6401724207385</v>
      </c>
      <c r="O15" s="3">
        <v>0.251460851478163</v>
      </c>
      <c r="P15" s="3">
        <v>10.0727976341533</v>
      </c>
      <c r="Q15" s="3">
        <v>3.59198743269605</v>
      </c>
      <c r="R15" s="3">
        <v>51.278820094435</v>
      </c>
      <c r="S15" s="3">
        <v>19.1764510655324</v>
      </c>
      <c r="T15" s="3">
        <v>97.8197688772717</v>
      </c>
      <c r="U15" s="3">
        <v>23.9418714443895</v>
      </c>
      <c r="V15" s="3">
        <v>262.753032088052</v>
      </c>
      <c r="W15" s="3">
        <v>42.2425956308195</v>
      </c>
      <c r="X15" s="4">
        <v>14910.348520959</v>
      </c>
      <c r="Y15" s="3">
        <v>1.36020027856765</v>
      </c>
      <c r="Z15" s="3">
        <v>0.578110497685532</v>
      </c>
      <c r="AA15" s="3">
        <v>264.796290616787</v>
      </c>
      <c r="AB15" s="3">
        <v>372.140193232022</v>
      </c>
      <c r="AC15" s="17">
        <f t="shared" si="0"/>
        <v>377.767163074416</v>
      </c>
      <c r="AD15" s="3">
        <f t="shared" si="1"/>
        <v>0.71154982835109</v>
      </c>
      <c r="AE15" s="3">
        <f t="shared" si="2"/>
        <v>1.416311698764</v>
      </c>
      <c r="AF15" s="3">
        <f t="shared" si="3"/>
        <v>0.0450975415963419</v>
      </c>
      <c r="AG15" s="3">
        <f t="shared" si="4"/>
        <v>57.1264574424869</v>
      </c>
      <c r="AH15" s="3">
        <f t="shared" si="5"/>
        <v>0.340856448332134</v>
      </c>
      <c r="AI15" s="3">
        <f t="shared" si="6"/>
        <v>88.098547243445</v>
      </c>
      <c r="AJ15" s="3">
        <f t="shared" si="7"/>
        <v>0.18905929121797</v>
      </c>
      <c r="AK15" s="3">
        <v>0.7</v>
      </c>
      <c r="AL15" s="3">
        <v>1</v>
      </c>
      <c r="AM15" s="4">
        <f t="shared" si="8"/>
        <v>739.032298364607</v>
      </c>
      <c r="AN15" s="5">
        <f t="shared" si="9"/>
        <v>0.415220914602158</v>
      </c>
    </row>
    <row r="16" spans="1:40">
      <c r="A16" s="2" t="s">
        <v>57</v>
      </c>
      <c r="B16" s="2" t="s">
        <v>58</v>
      </c>
      <c r="C16" s="2" t="s">
        <v>47</v>
      </c>
      <c r="D16" s="3">
        <v>48.6</v>
      </c>
      <c r="E16" s="3">
        <v>30.2602697116948</v>
      </c>
      <c r="F16" s="3">
        <v>10.58524369475</v>
      </c>
      <c r="G16" s="3">
        <v>0.325067708195565</v>
      </c>
      <c r="H16" s="3">
        <v>541.482250234111</v>
      </c>
      <c r="I16" s="3">
        <v>1.95895340836671</v>
      </c>
      <c r="J16" s="3">
        <v>0.0161908297306106</v>
      </c>
      <c r="K16" s="3">
        <v>13.5663114333767</v>
      </c>
      <c r="L16" s="3">
        <v>0.0193299937354937</v>
      </c>
      <c r="M16" s="3">
        <v>0.664882651604691</v>
      </c>
      <c r="N16" s="3">
        <v>1.26976406422557</v>
      </c>
      <c r="O16" s="3">
        <v>0.218422836855743</v>
      </c>
      <c r="P16" s="3">
        <v>9.07970293197025</v>
      </c>
      <c r="Q16" s="3">
        <v>3.1809452952179</v>
      </c>
      <c r="R16" s="3">
        <v>43.8031285433375</v>
      </c>
      <c r="S16" s="3">
        <v>16.2197970124517</v>
      </c>
      <c r="T16" s="3">
        <v>84.2649055022485</v>
      </c>
      <c r="U16" s="3">
        <v>20.1048851938035</v>
      </c>
      <c r="V16" s="3">
        <v>212.398738464465</v>
      </c>
      <c r="W16" s="3">
        <v>34.0949601833738</v>
      </c>
      <c r="X16" s="4">
        <v>14858.2366240949</v>
      </c>
      <c r="Y16" s="3">
        <v>1.17444359258314</v>
      </c>
      <c r="Z16" s="3">
        <v>0.571234784670743</v>
      </c>
      <c r="AA16" s="3">
        <v>189.206623672454</v>
      </c>
      <c r="AB16" s="3">
        <v>268.2092387538</v>
      </c>
      <c r="AC16" s="17">
        <f t="shared" si="0"/>
        <v>272.264713882169</v>
      </c>
      <c r="AD16" s="3">
        <f t="shared" si="1"/>
        <v>0.705444094884945</v>
      </c>
      <c r="AE16" s="3">
        <f t="shared" si="2"/>
        <v>1.26276286145961</v>
      </c>
      <c r="AF16" s="3">
        <f t="shared" si="3"/>
        <v>0.0505810743000907</v>
      </c>
      <c r="AG16" s="3">
        <f t="shared" si="4"/>
        <v>25.3380315548923</v>
      </c>
      <c r="AH16" s="3">
        <f t="shared" si="5"/>
        <v>0.254609430503636</v>
      </c>
      <c r="AI16" s="3">
        <f t="shared" si="6"/>
        <v>85.2750599718375</v>
      </c>
      <c r="AJ16" s="3">
        <f t="shared" si="7"/>
        <v>0.196583995732169</v>
      </c>
      <c r="AK16" s="3">
        <v>0.7</v>
      </c>
      <c r="AL16" s="3">
        <v>1</v>
      </c>
      <c r="AM16" s="4">
        <f t="shared" si="8"/>
        <v>786.12593857166</v>
      </c>
      <c r="AN16" s="5">
        <f t="shared" si="9"/>
        <v>-0.0913138070053701</v>
      </c>
    </row>
    <row r="17" spans="1:40">
      <c r="A17" s="2" t="s">
        <v>57</v>
      </c>
      <c r="B17" s="2" t="s">
        <v>59</v>
      </c>
      <c r="C17" s="2" t="s">
        <v>47</v>
      </c>
      <c r="D17" s="3">
        <v>48.6</v>
      </c>
      <c r="E17" s="3">
        <v>29.7452652994473</v>
      </c>
      <c r="F17" s="3">
        <v>6.36407273877948</v>
      </c>
      <c r="G17" s="3">
        <v>0.354905925972859</v>
      </c>
      <c r="H17" s="3">
        <v>1151.48685466981</v>
      </c>
      <c r="I17" s="3">
        <v>3.12701653650446</v>
      </c>
      <c r="J17" s="3">
        <v>0.150705778635599</v>
      </c>
      <c r="K17" s="3">
        <v>20.7197652006053</v>
      </c>
      <c r="L17" s="3">
        <v>0.1105699643488</v>
      </c>
      <c r="M17" s="3">
        <v>1.48702378063035</v>
      </c>
      <c r="N17" s="3">
        <v>3.94140287550922</v>
      </c>
      <c r="O17" s="3">
        <v>0.608533272020029</v>
      </c>
      <c r="P17" s="3">
        <v>21.9814280914945</v>
      </c>
      <c r="Q17" s="3">
        <v>7.13884547282671</v>
      </c>
      <c r="R17" s="3">
        <v>93.780676551665</v>
      </c>
      <c r="S17" s="3">
        <v>32.661178423502</v>
      </c>
      <c r="T17" s="3">
        <v>156.688620311413</v>
      </c>
      <c r="U17" s="3">
        <v>34.5849416752785</v>
      </c>
      <c r="V17" s="3">
        <v>343.566281082855</v>
      </c>
      <c r="W17" s="3">
        <v>55.7520133607399</v>
      </c>
      <c r="X17" s="4">
        <v>13922.0595892788</v>
      </c>
      <c r="Y17" s="3">
        <v>1.44414832712472</v>
      </c>
      <c r="Z17" s="3">
        <v>0.625449385882209</v>
      </c>
      <c r="AA17" s="3">
        <v>1080.12091986897</v>
      </c>
      <c r="AB17" s="3">
        <v>474.314600814828</v>
      </c>
      <c r="AC17" s="17">
        <f t="shared" si="0"/>
        <v>481.486505390392</v>
      </c>
      <c r="AD17" s="3">
        <f t="shared" si="1"/>
        <v>2.27722469013904</v>
      </c>
      <c r="AE17" s="3">
        <f t="shared" si="2"/>
        <v>1.38056214166268</v>
      </c>
      <c r="AF17" s="3">
        <f t="shared" si="3"/>
        <v>0.0436835913653316</v>
      </c>
      <c r="AG17" s="3">
        <f t="shared" si="4"/>
        <v>74.5300407904818</v>
      </c>
      <c r="AH17" s="3">
        <f t="shared" si="5"/>
        <v>0.377123864319184</v>
      </c>
      <c r="AI17" s="3">
        <f t="shared" si="6"/>
        <v>80.8215271942797</v>
      </c>
      <c r="AJ17" s="3">
        <f t="shared" si="7"/>
        <v>0.199792146337425</v>
      </c>
      <c r="AK17" s="3">
        <v>0.7</v>
      </c>
      <c r="AL17" s="3">
        <v>1</v>
      </c>
      <c r="AM17" s="4">
        <f t="shared" si="8"/>
        <v>736.873875648667</v>
      </c>
      <c r="AN17" s="5">
        <f t="shared" si="9"/>
        <v>0.590783093325651</v>
      </c>
    </row>
    <row r="18" spans="1:40">
      <c r="A18" s="2" t="s">
        <v>57</v>
      </c>
      <c r="B18" s="2" t="s">
        <v>60</v>
      </c>
      <c r="C18" s="2" t="s">
        <v>47</v>
      </c>
      <c r="D18" s="3">
        <v>48.6</v>
      </c>
      <c r="E18" s="3">
        <v>30.7030828781582</v>
      </c>
      <c r="F18" s="3">
        <v>13.9500750104076</v>
      </c>
      <c r="G18" s="3">
        <v>0.405580646181326</v>
      </c>
      <c r="H18" s="3">
        <v>1178.33452087548</v>
      </c>
      <c r="I18" s="3">
        <v>1.46541975033142</v>
      </c>
      <c r="J18" s="3">
        <v>0.0330900701879795</v>
      </c>
      <c r="K18" s="3">
        <v>11.2292308218311</v>
      </c>
      <c r="L18" s="3">
        <v>0.176028326516763</v>
      </c>
      <c r="M18" s="3">
        <v>2.85282154249483</v>
      </c>
      <c r="N18" s="3">
        <v>5.05997289207534</v>
      </c>
      <c r="O18" s="3">
        <v>0.808541954389284</v>
      </c>
      <c r="P18" s="3">
        <v>24.8402656567928</v>
      </c>
      <c r="Q18" s="3">
        <v>7.5366197375598</v>
      </c>
      <c r="R18" s="3">
        <v>96.0484432447134</v>
      </c>
      <c r="S18" s="3">
        <v>33.6281293002688</v>
      </c>
      <c r="T18" s="3">
        <v>158.858402530994</v>
      </c>
      <c r="U18" s="3">
        <v>34.240816398745</v>
      </c>
      <c r="V18" s="3">
        <v>353.920763602697</v>
      </c>
      <c r="W18" s="3">
        <v>53.8943143355833</v>
      </c>
      <c r="X18" s="4">
        <v>12856.6407288661</v>
      </c>
      <c r="Y18" s="3">
        <v>0.804296851108516</v>
      </c>
      <c r="Z18" s="3">
        <v>0.166964015138864</v>
      </c>
      <c r="AA18" s="3">
        <v>241.123330702393</v>
      </c>
      <c r="AB18" s="3">
        <v>244.693133221991</v>
      </c>
      <c r="AC18" s="17">
        <f t="shared" si="0"/>
        <v>248.393031556871</v>
      </c>
      <c r="AD18" s="3">
        <f t="shared" si="1"/>
        <v>0.98541110462483</v>
      </c>
      <c r="AE18" s="3">
        <f t="shared" si="2"/>
        <v>0.691378292505827</v>
      </c>
      <c r="AF18" s="3">
        <f t="shared" si="3"/>
        <v>0.0458910745633541</v>
      </c>
      <c r="AG18" s="3">
        <f t="shared" si="4"/>
        <v>17.5406320782817</v>
      </c>
      <c r="AH18" s="3">
        <f t="shared" si="5"/>
        <v>0.192198877364359</v>
      </c>
      <c r="AI18" s="3">
        <f t="shared" si="6"/>
        <v>15.278341395587</v>
      </c>
      <c r="AJ18" s="3">
        <f t="shared" si="7"/>
        <v>0.220393000373709</v>
      </c>
      <c r="AK18" s="3">
        <v>0.7</v>
      </c>
      <c r="AL18" s="3">
        <v>1</v>
      </c>
      <c r="AM18" s="4">
        <f t="shared" si="8"/>
        <v>814.909981817802</v>
      </c>
      <c r="AN18" s="5">
        <f t="shared" si="9"/>
        <v>-0.57956411520784</v>
      </c>
    </row>
    <row r="19" spans="1:40">
      <c r="A19" s="2" t="s">
        <v>57</v>
      </c>
      <c r="B19" s="2" t="s">
        <v>61</v>
      </c>
      <c r="C19" s="2" t="s">
        <v>47</v>
      </c>
      <c r="D19" s="3">
        <v>48.6</v>
      </c>
      <c r="E19" s="3">
        <v>30.643842492113</v>
      </c>
      <c r="F19" s="3">
        <v>7.05919339560168</v>
      </c>
      <c r="G19" s="3">
        <v>0.272490601330793</v>
      </c>
      <c r="H19" s="3">
        <v>584.427637309464</v>
      </c>
      <c r="I19" s="3">
        <v>1.83516975382294</v>
      </c>
      <c r="J19" s="3">
        <v>0.0743102378526144</v>
      </c>
      <c r="K19" s="3">
        <v>12.7006632945872</v>
      </c>
      <c r="L19" s="3">
        <v>0.0439689262432676</v>
      </c>
      <c r="M19" s="3">
        <v>0.817425118580048</v>
      </c>
      <c r="N19" s="3">
        <v>1.83810366952411</v>
      </c>
      <c r="O19" s="3">
        <v>0.211115743450495</v>
      </c>
      <c r="P19" s="3">
        <v>9.67528325317186</v>
      </c>
      <c r="Q19" s="3">
        <v>3.46251859953554</v>
      </c>
      <c r="R19" s="3">
        <v>44.4349305119898</v>
      </c>
      <c r="S19" s="3">
        <v>17.2659638799281</v>
      </c>
      <c r="T19" s="3">
        <v>87.6970344753324</v>
      </c>
      <c r="U19" s="3">
        <v>20.7875023488497</v>
      </c>
      <c r="V19" s="3">
        <v>217.589261348844</v>
      </c>
      <c r="W19" s="3">
        <v>34.9373205394824</v>
      </c>
      <c r="X19" s="4">
        <v>14607.5918903633</v>
      </c>
      <c r="Y19" s="3">
        <v>1.086669772178</v>
      </c>
      <c r="Z19" s="3">
        <v>0.402110931343935</v>
      </c>
      <c r="AA19" s="3">
        <v>181.285268018708</v>
      </c>
      <c r="AB19" s="3">
        <v>232.519894876231</v>
      </c>
      <c r="AC19" s="17">
        <f t="shared" si="0"/>
        <v>236.035726973973</v>
      </c>
      <c r="AD19" s="3">
        <f t="shared" si="1"/>
        <v>0.779654868307958</v>
      </c>
      <c r="AE19" s="3">
        <f t="shared" si="2"/>
        <v>1.06861843013222</v>
      </c>
      <c r="AF19" s="3">
        <f t="shared" si="3"/>
        <v>0.054621834838467</v>
      </c>
      <c r="AG19" s="3">
        <f t="shared" si="4"/>
        <v>32.9385925339721</v>
      </c>
      <c r="AH19" s="3">
        <f t="shared" si="5"/>
        <v>0.313486471523911</v>
      </c>
      <c r="AI19" s="3">
        <f t="shared" si="6"/>
        <v>76.4588335799045</v>
      </c>
      <c r="AJ19" s="3">
        <f t="shared" si="7"/>
        <v>0.15298583681608</v>
      </c>
      <c r="AK19" s="3">
        <v>0.7</v>
      </c>
      <c r="AL19" s="3">
        <v>1</v>
      </c>
      <c r="AM19" s="4">
        <f t="shared" si="8"/>
        <v>746.533511671992</v>
      </c>
      <c r="AN19" s="5">
        <f t="shared" si="9"/>
        <v>0.269882776944356</v>
      </c>
    </row>
    <row r="20" spans="1:40">
      <c r="A20" s="2" t="s">
        <v>57</v>
      </c>
      <c r="B20" s="2" t="s">
        <v>62</v>
      </c>
      <c r="C20" s="2" t="s">
        <v>47</v>
      </c>
      <c r="D20" s="3">
        <v>48.6</v>
      </c>
      <c r="E20" s="3">
        <v>31.3617639844333</v>
      </c>
      <c r="F20" s="3">
        <v>3.81751743348966</v>
      </c>
      <c r="G20" s="3">
        <v>0.431488222943306</v>
      </c>
      <c r="H20" s="3">
        <v>1129.77899654558</v>
      </c>
      <c r="I20" s="3">
        <v>1.7592580512576</v>
      </c>
      <c r="J20" s="3">
        <v>0.452400255197634</v>
      </c>
      <c r="K20" s="3">
        <v>18.9356728914477</v>
      </c>
      <c r="L20" s="3">
        <v>0.11014805916393</v>
      </c>
      <c r="M20" s="3">
        <v>1.40544751710052</v>
      </c>
      <c r="N20" s="3">
        <v>3.06236983137403</v>
      </c>
      <c r="O20" s="3">
        <v>0.558682290197182</v>
      </c>
      <c r="P20" s="3">
        <v>17.5088670303639</v>
      </c>
      <c r="Q20" s="3">
        <v>6.24242200838706</v>
      </c>
      <c r="R20" s="3">
        <v>80.5300244503496</v>
      </c>
      <c r="S20" s="3">
        <v>30.7001004288737</v>
      </c>
      <c r="T20" s="3">
        <v>154.953299857589</v>
      </c>
      <c r="U20" s="3">
        <v>35.441810653097</v>
      </c>
      <c r="V20" s="3">
        <v>376.500558900683</v>
      </c>
      <c r="W20" s="3">
        <v>63.3263306077358</v>
      </c>
      <c r="X20" s="4">
        <v>14953.3302301</v>
      </c>
      <c r="Y20" s="3">
        <v>1.0054326286363</v>
      </c>
      <c r="Z20" s="3">
        <v>0.646283483967406</v>
      </c>
      <c r="AA20" s="3">
        <v>382.707244862229</v>
      </c>
      <c r="AB20" s="3">
        <v>430.018987625817</v>
      </c>
      <c r="AC20" s="17">
        <f t="shared" si="0"/>
        <v>436.521117519425</v>
      </c>
      <c r="AD20" s="3">
        <f t="shared" si="1"/>
        <v>0.88997754953845</v>
      </c>
      <c r="AE20" s="3">
        <f t="shared" si="2"/>
        <v>1.14214701003738</v>
      </c>
      <c r="AF20" s="3">
        <f t="shared" si="3"/>
        <v>0.0440345041413023</v>
      </c>
      <c r="AG20" s="3">
        <f t="shared" si="4"/>
        <v>112.643621179938</v>
      </c>
      <c r="AH20" s="3">
        <f t="shared" si="5"/>
        <v>0.467354481946792</v>
      </c>
      <c r="AI20" s="3">
        <f t="shared" si="6"/>
        <v>64.2445566963008</v>
      </c>
      <c r="AJ20" s="3">
        <f t="shared" si="7"/>
        <v>0.233160251030343</v>
      </c>
      <c r="AK20" s="3">
        <v>0.7</v>
      </c>
      <c r="AL20" s="3">
        <v>1</v>
      </c>
      <c r="AM20" s="4">
        <f t="shared" si="8"/>
        <v>691.806593920336</v>
      </c>
      <c r="AN20" s="5">
        <f t="shared" si="9"/>
        <v>0.963246354959614</v>
      </c>
    </row>
    <row r="21" spans="1:40">
      <c r="A21" s="2" t="s">
        <v>57</v>
      </c>
      <c r="B21" s="2" t="s">
        <v>63</v>
      </c>
      <c r="C21" s="2" t="s">
        <v>47</v>
      </c>
      <c r="D21" s="3">
        <v>48.6</v>
      </c>
      <c r="E21" s="3">
        <v>27.6834168921806</v>
      </c>
      <c r="F21" s="3">
        <v>8.86</v>
      </c>
      <c r="G21" s="3">
        <v>0.332</v>
      </c>
      <c r="H21" s="3">
        <v>598</v>
      </c>
      <c r="I21" s="3">
        <v>1.48</v>
      </c>
      <c r="J21" s="3">
        <v>0.011</v>
      </c>
      <c r="K21" s="3">
        <v>17</v>
      </c>
      <c r="L21" s="3">
        <v>0.042</v>
      </c>
      <c r="M21" s="3">
        <v>0.84</v>
      </c>
      <c r="N21" s="3">
        <v>1.89</v>
      </c>
      <c r="O21" s="3">
        <v>0.416</v>
      </c>
      <c r="P21" s="3">
        <v>11.44</v>
      </c>
      <c r="Q21" s="3">
        <v>3.77</v>
      </c>
      <c r="R21" s="3">
        <v>48.4</v>
      </c>
      <c r="S21" s="3">
        <v>19</v>
      </c>
      <c r="T21" s="3">
        <v>96.8</v>
      </c>
      <c r="U21" s="3">
        <v>21.04</v>
      </c>
      <c r="V21" s="3">
        <v>206</v>
      </c>
      <c r="W21" s="3">
        <v>44</v>
      </c>
      <c r="X21" s="4">
        <v>11230</v>
      </c>
      <c r="Y21" s="3">
        <v>0.756</v>
      </c>
      <c r="Z21" s="3">
        <v>1.919564</v>
      </c>
      <c r="AA21" s="3">
        <v>187.6</v>
      </c>
      <c r="AB21" s="3">
        <v>203.3</v>
      </c>
      <c r="AC21" s="17">
        <f t="shared" si="0"/>
        <v>206.374010788847</v>
      </c>
      <c r="AD21" s="3">
        <f t="shared" si="1"/>
        <v>0.922774225282833</v>
      </c>
      <c r="AE21" s="3">
        <f t="shared" si="2"/>
        <v>0.986893203883495</v>
      </c>
      <c r="AF21" s="3">
        <f t="shared" si="3"/>
        <v>0.0836202656173143</v>
      </c>
      <c r="AG21" s="3">
        <f t="shared" si="4"/>
        <v>22.9458239277652</v>
      </c>
      <c r="AH21" s="3">
        <f t="shared" si="5"/>
        <v>0.400556119550143</v>
      </c>
      <c r="AI21" s="3">
        <f t="shared" si="6"/>
        <v>99.6504754174397</v>
      </c>
      <c r="AJ21" s="3">
        <f t="shared" si="7"/>
        <v>0.273398965467927</v>
      </c>
      <c r="AK21" s="3">
        <v>0.7</v>
      </c>
      <c r="AL21" s="3">
        <v>1</v>
      </c>
      <c r="AM21" s="4">
        <f t="shared" si="8"/>
        <v>768.366515125698</v>
      </c>
      <c r="AN21" s="5">
        <f t="shared" si="9"/>
        <v>0.695448157720685</v>
      </c>
    </row>
    <row r="22" spans="1:40">
      <c r="A22" s="2" t="s">
        <v>57</v>
      </c>
      <c r="B22" s="2" t="s">
        <v>64</v>
      </c>
      <c r="C22" s="2" t="s">
        <v>65</v>
      </c>
      <c r="D22" s="3">
        <v>48.6</v>
      </c>
      <c r="E22" s="3">
        <v>30.7738038491555</v>
      </c>
      <c r="F22" s="3">
        <v>8.07717618435629</v>
      </c>
      <c r="G22" s="3">
        <v>0.268512423266297</v>
      </c>
      <c r="H22" s="3">
        <v>798.073876342142</v>
      </c>
      <c r="I22" s="3">
        <v>3.22104711498098</v>
      </c>
      <c r="J22" s="3">
        <v>0.0442693291608016</v>
      </c>
      <c r="K22" s="3">
        <v>16.1305666079491</v>
      </c>
      <c r="L22" s="3">
        <v>0.0228258207705522</v>
      </c>
      <c r="M22" s="3">
        <v>0.661244219081248</v>
      </c>
      <c r="N22" s="3">
        <v>1.80489234338784</v>
      </c>
      <c r="O22" s="3">
        <v>0.293189837136977</v>
      </c>
      <c r="P22" s="3">
        <v>11.5430696028258</v>
      </c>
      <c r="Q22" s="3">
        <v>3.73916493849275</v>
      </c>
      <c r="R22" s="3">
        <v>50.4014856095651</v>
      </c>
      <c r="S22" s="3">
        <v>21.138067127748</v>
      </c>
      <c r="T22" s="3">
        <v>109.860837588761</v>
      </c>
      <c r="U22" s="3">
        <v>28.8994728667488</v>
      </c>
      <c r="V22" s="3">
        <v>385.570398953195</v>
      </c>
      <c r="W22" s="3">
        <v>44.9142713821183</v>
      </c>
      <c r="X22" s="4">
        <v>17549.9988716886</v>
      </c>
      <c r="Y22" s="3">
        <v>1.62793699461806</v>
      </c>
      <c r="Z22" s="3">
        <v>1.19206405729968</v>
      </c>
      <c r="AA22" s="3">
        <v>212.12784794452</v>
      </c>
      <c r="AB22" s="3">
        <v>317.248366213696</v>
      </c>
      <c r="AC22" s="17">
        <f t="shared" si="0"/>
        <v>322.045340638117</v>
      </c>
      <c r="AD22" s="3">
        <f t="shared" si="1"/>
        <v>0.668649142235873</v>
      </c>
      <c r="AE22" s="3">
        <f t="shared" si="2"/>
        <v>0.822802702372926</v>
      </c>
      <c r="AF22" s="3">
        <f t="shared" si="3"/>
        <v>0.0508452314521415</v>
      </c>
      <c r="AG22" s="3">
        <f t="shared" si="4"/>
        <v>39.2771383182326</v>
      </c>
      <c r="AH22" s="3">
        <f t="shared" si="5"/>
        <v>0.318654567338138</v>
      </c>
      <c r="AI22" s="3">
        <f t="shared" si="6"/>
        <v>145.715036866757</v>
      </c>
      <c r="AJ22" s="3">
        <f t="shared" si="7"/>
        <v>0.196295369212345</v>
      </c>
      <c r="AK22" s="3">
        <v>0.7</v>
      </c>
      <c r="AL22" s="3">
        <v>1</v>
      </c>
      <c r="AM22" s="4">
        <f t="shared" si="8"/>
        <v>759.365975031704</v>
      </c>
      <c r="AN22" s="5">
        <f t="shared" si="9"/>
        <v>0.298273950457065</v>
      </c>
    </row>
    <row r="23" spans="1:40">
      <c r="A23" s="2" t="s">
        <v>57</v>
      </c>
      <c r="B23" s="2" t="s">
        <v>66</v>
      </c>
      <c r="C23" s="2" t="s">
        <v>65</v>
      </c>
      <c r="D23" s="3">
        <v>48.6</v>
      </c>
      <c r="E23" s="3">
        <v>31.3769929442338</v>
      </c>
      <c r="F23" s="3">
        <v>7.89126852513426</v>
      </c>
      <c r="G23" s="3">
        <v>0.37374580114184</v>
      </c>
      <c r="H23" s="3">
        <v>1178.60283158388</v>
      </c>
      <c r="I23" s="3">
        <v>6.11501631080805</v>
      </c>
      <c r="J23" s="3">
        <v>0</v>
      </c>
      <c r="K23" s="3">
        <v>20.3588949282176</v>
      </c>
      <c r="L23" s="3">
        <v>0.0799940861653199</v>
      </c>
      <c r="M23" s="3">
        <v>1.0579186854733</v>
      </c>
      <c r="N23" s="3">
        <v>3.44669717208643</v>
      </c>
      <c r="O23" s="3">
        <v>0.535426347634649</v>
      </c>
      <c r="P23" s="3">
        <v>16.2275612087002</v>
      </c>
      <c r="Q23" s="3">
        <v>5.46854345974224</v>
      </c>
      <c r="R23" s="3">
        <v>78.372155124011</v>
      </c>
      <c r="S23" s="3">
        <v>30.5727416674385</v>
      </c>
      <c r="T23" s="3">
        <v>159.738237053164</v>
      </c>
      <c r="U23" s="3">
        <v>43.386420236189</v>
      </c>
      <c r="V23" s="3">
        <v>617.924843109768</v>
      </c>
      <c r="W23" s="3">
        <v>66.673197742837</v>
      </c>
      <c r="X23" s="4">
        <v>16814.3995808842</v>
      </c>
      <c r="Y23" s="3">
        <v>2.71209658561132</v>
      </c>
      <c r="Z23" s="3">
        <v>1.38532153659069</v>
      </c>
      <c r="AA23" s="3">
        <v>299.419608540293</v>
      </c>
      <c r="AB23" s="3">
        <v>528.363476593363</v>
      </c>
      <c r="AC23" s="17">
        <f t="shared" si="0"/>
        <v>536.352630688201</v>
      </c>
      <c r="AD23" s="3">
        <f t="shared" si="1"/>
        <v>0.566692479334128</v>
      </c>
      <c r="AE23" s="3">
        <f t="shared" si="2"/>
        <v>0.855061068485807</v>
      </c>
      <c r="AF23" s="3">
        <f t="shared" si="3"/>
        <v>0.0385319875996768</v>
      </c>
      <c r="AG23" s="3">
        <f t="shared" si="4"/>
        <v>66.9554552491133</v>
      </c>
      <c r="AH23" s="3">
        <f t="shared" si="5"/>
        <v>0.315293048390313</v>
      </c>
      <c r="AI23" s="3">
        <f t="shared" si="6"/>
        <v>137.208170802541</v>
      </c>
      <c r="AJ23" s="3">
        <f t="shared" si="7"/>
        <v>0.218785732425155</v>
      </c>
      <c r="AK23" s="3">
        <v>0.7</v>
      </c>
      <c r="AL23" s="3">
        <v>1</v>
      </c>
      <c r="AM23" s="4">
        <f t="shared" si="8"/>
        <v>757.124792597127</v>
      </c>
      <c r="AN23" s="5">
        <f t="shared" si="9"/>
        <v>0.279860153166585</v>
      </c>
    </row>
    <row r="24" spans="1:40">
      <c r="A24" s="2" t="s">
        <v>57</v>
      </c>
      <c r="B24" s="2" t="s">
        <v>67</v>
      </c>
      <c r="C24" s="2" t="s">
        <v>47</v>
      </c>
      <c r="D24" s="3">
        <v>48.6</v>
      </c>
      <c r="E24" s="3">
        <v>29.6474060582983</v>
      </c>
      <c r="F24" s="3">
        <v>7.57936613451575</v>
      </c>
      <c r="G24" s="3">
        <v>0.532378646036578</v>
      </c>
      <c r="H24" s="3">
        <v>1446.71894933785</v>
      </c>
      <c r="I24" s="3">
        <v>5.64824752850712</v>
      </c>
      <c r="J24" s="3">
        <v>0.342207010322013</v>
      </c>
      <c r="K24" s="3">
        <v>42.5974369584821</v>
      </c>
      <c r="L24" s="3">
        <v>0.116661384487555</v>
      </c>
      <c r="M24" s="3">
        <v>1.94794522609069</v>
      </c>
      <c r="N24" s="3">
        <v>3.53422285885057</v>
      </c>
      <c r="O24" s="3">
        <v>0.683687369019021</v>
      </c>
      <c r="P24" s="3">
        <v>21.6457465749477</v>
      </c>
      <c r="Q24" s="3">
        <v>7.70180516913204</v>
      </c>
      <c r="R24" s="3">
        <v>104.15944611429</v>
      </c>
      <c r="S24" s="3">
        <v>38.7074411735728</v>
      </c>
      <c r="T24" s="3">
        <v>195.289180228131</v>
      </c>
      <c r="U24" s="3">
        <v>46.5358590079225</v>
      </c>
      <c r="V24" s="3">
        <v>491.745952254382</v>
      </c>
      <c r="W24" s="3">
        <v>79.6666162827292</v>
      </c>
      <c r="X24" s="4">
        <v>15140.8705700064</v>
      </c>
      <c r="Y24" s="3">
        <v>2.75493362857287</v>
      </c>
      <c r="Z24" s="3">
        <v>0.997727602011275</v>
      </c>
      <c r="AA24" s="3">
        <v>871.268776581923</v>
      </c>
      <c r="AB24" s="3">
        <v>571.237515727841</v>
      </c>
      <c r="AC24" s="17">
        <f t="shared" si="0"/>
        <v>579.874949502269</v>
      </c>
      <c r="AD24" s="3">
        <f t="shared" si="1"/>
        <v>1.52523031592524</v>
      </c>
      <c r="AE24" s="3">
        <f t="shared" si="2"/>
        <v>1.16165168845627</v>
      </c>
      <c r="AF24" s="3">
        <f t="shared" si="3"/>
        <v>0.0745704471181426</v>
      </c>
      <c r="AG24" s="3">
        <f t="shared" si="4"/>
        <v>75.3674523158971</v>
      </c>
      <c r="AH24" s="3">
        <f t="shared" si="5"/>
        <v>0.647379085082633</v>
      </c>
      <c r="AI24" s="3">
        <f t="shared" si="6"/>
        <v>86.826269157286</v>
      </c>
      <c r="AJ24" s="3">
        <f t="shared" si="7"/>
        <v>0.238875581097241</v>
      </c>
      <c r="AK24" s="3">
        <v>0.7</v>
      </c>
      <c r="AL24" s="3">
        <v>1</v>
      </c>
      <c r="AM24" s="4">
        <f t="shared" si="8"/>
        <v>753.266287274168</v>
      </c>
      <c r="AN24" s="5">
        <f t="shared" si="9"/>
        <v>1.52901234072572</v>
      </c>
    </row>
    <row r="25" spans="1:40">
      <c r="A25" s="2" t="s">
        <v>57</v>
      </c>
      <c r="B25" s="2" t="s">
        <v>68</v>
      </c>
      <c r="C25" s="2" t="s">
        <v>50</v>
      </c>
      <c r="D25" s="3">
        <v>48.6</v>
      </c>
      <c r="E25" s="3">
        <v>29.6072148623979</v>
      </c>
      <c r="F25" s="3">
        <v>8.52444671769911</v>
      </c>
      <c r="G25" s="3">
        <v>0.758577980853522</v>
      </c>
      <c r="H25" s="3">
        <v>1602.76614641622</v>
      </c>
      <c r="I25" s="3">
        <v>2.58565388867178</v>
      </c>
      <c r="J25" s="3">
        <v>0</v>
      </c>
      <c r="K25" s="3">
        <v>22.9513049923603</v>
      </c>
      <c r="L25" s="3">
        <v>0.0731704289847867</v>
      </c>
      <c r="M25" s="3">
        <v>1.55794317056217</v>
      </c>
      <c r="N25" s="3">
        <v>4.44920846983894</v>
      </c>
      <c r="O25" s="3">
        <v>0.919053122130805</v>
      </c>
      <c r="P25" s="3">
        <v>24.8194455893486</v>
      </c>
      <c r="Q25" s="3">
        <v>8.49587931294193</v>
      </c>
      <c r="R25" s="3">
        <v>112.846828831784</v>
      </c>
      <c r="S25" s="3">
        <v>40.4938894977163</v>
      </c>
      <c r="T25" s="3">
        <v>207.073720102007</v>
      </c>
      <c r="U25" s="3">
        <v>51.3309591147689</v>
      </c>
      <c r="V25" s="3">
        <v>666.115187972265</v>
      </c>
      <c r="W25" s="3">
        <v>73.237995787275</v>
      </c>
      <c r="X25" s="4">
        <v>17916.4913832377</v>
      </c>
      <c r="Y25" s="3">
        <v>1.27075890445725</v>
      </c>
      <c r="Z25" s="3">
        <v>1.75508730512227</v>
      </c>
      <c r="AA25" s="3">
        <v>325.275536820506</v>
      </c>
      <c r="AB25" s="3">
        <v>321.678568884075</v>
      </c>
      <c r="AC25" s="17">
        <f t="shared" si="0"/>
        <v>326.542530474289</v>
      </c>
      <c r="AD25" s="3">
        <f t="shared" si="1"/>
        <v>1.01118186999186</v>
      </c>
      <c r="AE25" s="3">
        <f t="shared" si="2"/>
        <v>0.48291733125513</v>
      </c>
      <c r="AF25" s="3">
        <f t="shared" si="3"/>
        <v>0.0713485672109893</v>
      </c>
      <c r="AG25" s="3">
        <f t="shared" si="4"/>
        <v>37.736005577486</v>
      </c>
      <c r="AH25" s="3">
        <f t="shared" si="5"/>
        <v>0.438291673279111</v>
      </c>
      <c r="AI25" s="3">
        <f t="shared" si="6"/>
        <v>92.0691508175092</v>
      </c>
      <c r="AJ25" s="3">
        <f t="shared" si="7"/>
        <v>0.267270268286419</v>
      </c>
      <c r="AK25" s="3">
        <v>0.7</v>
      </c>
      <c r="AL25" s="3">
        <v>1</v>
      </c>
      <c r="AM25" s="4">
        <f t="shared" si="8"/>
        <v>764.590943242221</v>
      </c>
      <c r="AN25" s="5">
        <f t="shared" si="9"/>
        <v>0.851769353362471</v>
      </c>
    </row>
    <row r="26" spans="1:40">
      <c r="A26" s="2" t="s">
        <v>45</v>
      </c>
      <c r="B26" s="2" t="s">
        <v>69</v>
      </c>
      <c r="C26" s="2" t="s">
        <v>70</v>
      </c>
      <c r="D26" s="3">
        <v>48.6</v>
      </c>
      <c r="E26" s="3">
        <v>32.73129</v>
      </c>
      <c r="F26" s="3">
        <v>12.0614041953058</v>
      </c>
      <c r="G26" s="3">
        <v>0.30992282019492</v>
      </c>
      <c r="H26" s="3">
        <v>668.648585409749</v>
      </c>
      <c r="I26" s="3">
        <v>0.970109333666418</v>
      </c>
      <c r="J26" s="3">
        <v>0.267751236598362</v>
      </c>
      <c r="K26" s="3">
        <v>14.9011324163743</v>
      </c>
      <c r="L26" s="3">
        <v>0.106559239834254</v>
      </c>
      <c r="M26" s="3">
        <v>1.17771171345811</v>
      </c>
      <c r="N26" s="3">
        <v>1.75508068765314</v>
      </c>
      <c r="O26" s="3">
        <v>0.416353071865889</v>
      </c>
      <c r="P26" s="3">
        <v>11.6399263208653</v>
      </c>
      <c r="Q26" s="3">
        <v>3.93682420419997</v>
      </c>
      <c r="R26" s="3">
        <v>52.765952825508</v>
      </c>
      <c r="S26" s="3">
        <v>18.8243818826995</v>
      </c>
      <c r="T26" s="3">
        <v>96.6468669928654</v>
      </c>
      <c r="U26" s="3">
        <v>20.5234375623724</v>
      </c>
      <c r="V26" s="3">
        <v>218.491224436046</v>
      </c>
      <c r="W26" s="3">
        <v>39.2153456628848</v>
      </c>
      <c r="X26" s="4">
        <v>10542.6991516007</v>
      </c>
      <c r="Y26" s="3">
        <v>0.563800781736468</v>
      </c>
      <c r="AA26" s="3">
        <v>167.328672074529</v>
      </c>
      <c r="AB26" s="3">
        <v>177.367472955811</v>
      </c>
      <c r="AC26" s="17">
        <f t="shared" si="0"/>
        <v>180.049369293522</v>
      </c>
      <c r="AD26" s="3">
        <f t="shared" si="1"/>
        <v>0.943401116822684</v>
      </c>
      <c r="AE26" s="3">
        <f t="shared" si="2"/>
        <v>0.811783051761551</v>
      </c>
      <c r="AF26" s="3">
        <f t="shared" si="3"/>
        <v>0.0840127683393603</v>
      </c>
      <c r="AG26" s="3">
        <f t="shared" si="4"/>
        <v>14.7053751025806</v>
      </c>
      <c r="AH26" s="3">
        <f t="shared" si="5"/>
        <v>0.322168703231936</v>
      </c>
      <c r="AI26" s="3">
        <f t="shared" si="6"/>
        <v>41.2634554893918</v>
      </c>
      <c r="AJ26" s="3">
        <f t="shared" si="7"/>
        <v>0.281504644407345</v>
      </c>
      <c r="AK26" s="3">
        <v>0.7</v>
      </c>
      <c r="AL26" s="3">
        <v>1</v>
      </c>
      <c r="AM26" s="4">
        <f t="shared" si="8"/>
        <v>799.547570627884</v>
      </c>
      <c r="AN26" s="5">
        <f t="shared" si="9"/>
        <v>0.317317229356165</v>
      </c>
    </row>
    <row r="27" spans="1:40">
      <c r="A27" s="2" t="s">
        <v>45</v>
      </c>
      <c r="B27" s="2" t="s">
        <v>71</v>
      </c>
      <c r="C27" s="2" t="s">
        <v>70</v>
      </c>
      <c r="D27" s="3">
        <v>48.6</v>
      </c>
      <c r="E27" s="3">
        <v>32.73129</v>
      </c>
      <c r="F27" s="3">
        <v>5.24167717567022</v>
      </c>
      <c r="G27" s="3">
        <v>0.0944516917198725</v>
      </c>
      <c r="H27" s="3">
        <v>686.398674812505</v>
      </c>
      <c r="I27" s="3">
        <v>2.31631548741221</v>
      </c>
      <c r="J27" s="3">
        <v>0.0167711542981982</v>
      </c>
      <c r="K27" s="3">
        <v>24.5702150903053</v>
      </c>
      <c r="L27" s="3">
        <v>0.0153340051782146</v>
      </c>
      <c r="M27" s="3">
        <v>0.316956924308589</v>
      </c>
      <c r="N27" s="3">
        <v>1.31289227496056</v>
      </c>
      <c r="O27" s="3">
        <v>0.175926095486357</v>
      </c>
      <c r="P27" s="3">
        <v>9.02335784101736</v>
      </c>
      <c r="Q27" s="3">
        <v>3.56720345423205</v>
      </c>
      <c r="R27" s="3">
        <v>47.5906444848308</v>
      </c>
      <c r="S27" s="3">
        <v>19.3124376932212</v>
      </c>
      <c r="T27" s="3">
        <v>105.475799084565</v>
      </c>
      <c r="U27" s="3">
        <v>23.8982402215187</v>
      </c>
      <c r="V27" s="3">
        <v>272.611038642057</v>
      </c>
      <c r="W27" s="3">
        <v>51.7746344854791</v>
      </c>
      <c r="X27" s="4">
        <v>12305.257012014</v>
      </c>
      <c r="Y27" s="3">
        <v>1.27165069348236</v>
      </c>
      <c r="AA27" s="3">
        <v>194.366327959382</v>
      </c>
      <c r="AB27" s="3">
        <v>266.516922203689</v>
      </c>
      <c r="AC27" s="17">
        <f t="shared" si="0"/>
        <v>270.546808550292</v>
      </c>
      <c r="AD27" s="3">
        <f t="shared" si="1"/>
        <v>0.729283252831634</v>
      </c>
      <c r="AE27" s="3">
        <f t="shared" si="2"/>
        <v>0.977645379039953</v>
      </c>
      <c r="AF27" s="3">
        <f t="shared" si="3"/>
        <v>0.0921900751635095</v>
      </c>
      <c r="AG27" s="3">
        <f t="shared" si="4"/>
        <v>50.8457337740589</v>
      </c>
      <c r="AH27" s="3">
        <f t="shared" si="5"/>
        <v>0.657372343273409</v>
      </c>
      <c r="AI27" s="3">
        <f t="shared" si="6"/>
        <v>702.691637338494</v>
      </c>
      <c r="AJ27" s="3">
        <f t="shared" si="7"/>
        <v>0.156199298043281</v>
      </c>
      <c r="AK27" s="3">
        <v>0.7</v>
      </c>
      <c r="AL27" s="3">
        <v>1</v>
      </c>
      <c r="AM27" s="4">
        <f t="shared" si="8"/>
        <v>719.277002522384</v>
      </c>
      <c r="AN27" s="5">
        <f t="shared" si="9"/>
        <v>1.55561009175391</v>
      </c>
    </row>
    <row r="28" spans="1:40">
      <c r="A28" s="2" t="s">
        <v>45</v>
      </c>
      <c r="B28" s="2" t="s">
        <v>72</v>
      </c>
      <c r="C28" s="2" t="s">
        <v>70</v>
      </c>
      <c r="D28" s="3">
        <v>48.6</v>
      </c>
      <c r="E28" s="3">
        <v>32.73129</v>
      </c>
      <c r="F28" s="3">
        <v>6.70136869237698</v>
      </c>
      <c r="G28" s="3">
        <v>0.103497139782744</v>
      </c>
      <c r="H28" s="3">
        <v>949.540564853526</v>
      </c>
      <c r="I28" s="3">
        <v>2.2030196933785</v>
      </c>
      <c r="J28" s="3">
        <v>0</v>
      </c>
      <c r="K28" s="3">
        <v>26.7081440644229</v>
      </c>
      <c r="L28" s="3">
        <v>0.0617829239658616</v>
      </c>
      <c r="M28" s="3">
        <v>0.974584131832278</v>
      </c>
      <c r="N28" s="3">
        <v>2.16004511040101</v>
      </c>
      <c r="O28" s="3">
        <v>0.764119589574891</v>
      </c>
      <c r="P28" s="3">
        <v>13.4787279708022</v>
      </c>
      <c r="Q28" s="3">
        <v>4.76295570048716</v>
      </c>
      <c r="R28" s="3">
        <v>62.971594322144</v>
      </c>
      <c r="S28" s="3">
        <v>26.0524139439004</v>
      </c>
      <c r="T28" s="3">
        <v>142.6739538225</v>
      </c>
      <c r="U28" s="3">
        <v>34.7251644082785</v>
      </c>
      <c r="V28" s="3">
        <v>409.676264015833</v>
      </c>
      <c r="W28" s="3">
        <v>81.1759940562373</v>
      </c>
      <c r="X28" s="4">
        <v>9252.11245621625</v>
      </c>
      <c r="Y28" s="3">
        <v>0.992012354589876</v>
      </c>
      <c r="AA28" s="3">
        <v>575.436588360705</v>
      </c>
      <c r="AB28" s="3">
        <v>488.312995252999</v>
      </c>
      <c r="AC28" s="17">
        <f t="shared" si="0"/>
        <v>495.696563456352</v>
      </c>
      <c r="AD28" s="3">
        <f t="shared" si="1"/>
        <v>1.17841751899838</v>
      </c>
      <c r="AE28" s="3">
        <f t="shared" si="2"/>
        <v>1.19194846795939</v>
      </c>
      <c r="AF28" s="3">
        <f t="shared" si="3"/>
        <v>0.0546947231059971</v>
      </c>
      <c r="AG28" s="3">
        <f t="shared" si="4"/>
        <v>72.8676510230619</v>
      </c>
      <c r="AH28" s="3">
        <f t="shared" si="5"/>
        <v>0.46688810870677</v>
      </c>
      <c r="AI28" s="3">
        <f t="shared" si="6"/>
        <v>132.921453279829</v>
      </c>
      <c r="AJ28" s="3">
        <f t="shared" si="7"/>
        <v>0.432765786971115</v>
      </c>
      <c r="AK28" s="3">
        <v>0.7</v>
      </c>
      <c r="AL28" s="3">
        <v>1</v>
      </c>
      <c r="AM28" s="4">
        <f t="shared" si="8"/>
        <v>741.663201314925</v>
      </c>
      <c r="AN28" s="5">
        <f t="shared" si="9"/>
        <v>0.961512826029735</v>
      </c>
    </row>
    <row r="29" spans="1:40">
      <c r="A29" s="2" t="s">
        <v>45</v>
      </c>
      <c r="B29" s="2" t="s">
        <v>73</v>
      </c>
      <c r="C29" s="2" t="s">
        <v>70</v>
      </c>
      <c r="D29" s="3">
        <v>48.6</v>
      </c>
      <c r="E29" s="3">
        <v>32.73129</v>
      </c>
      <c r="F29" s="3">
        <v>4.18817836728478</v>
      </c>
      <c r="G29" s="3">
        <v>0.156749957727607</v>
      </c>
      <c r="H29" s="3">
        <v>958.185731241861</v>
      </c>
      <c r="I29" s="3">
        <v>3.21871839749982</v>
      </c>
      <c r="J29" s="3">
        <v>0</v>
      </c>
      <c r="K29" s="3">
        <v>26.7667450204098</v>
      </c>
      <c r="L29" s="3">
        <v>0</v>
      </c>
      <c r="M29" s="3">
        <v>1.07835343996473</v>
      </c>
      <c r="N29" s="3">
        <v>2.29128646270113</v>
      </c>
      <c r="O29" s="3">
        <v>0.357038473959003</v>
      </c>
      <c r="P29" s="3">
        <v>14.6127176656002</v>
      </c>
      <c r="Q29" s="3">
        <v>5.31728556416809</v>
      </c>
      <c r="R29" s="3">
        <v>68.9752114688152</v>
      </c>
      <c r="S29" s="3">
        <v>27.2141077531447</v>
      </c>
      <c r="T29" s="3">
        <v>142.750418027173</v>
      </c>
      <c r="U29" s="3">
        <v>33.0954894013057</v>
      </c>
      <c r="V29" s="3">
        <v>384.294744419701</v>
      </c>
      <c r="W29" s="3">
        <v>73.7391496156293</v>
      </c>
      <c r="X29" s="4">
        <v>10908.6326610705</v>
      </c>
      <c r="Y29" s="3">
        <v>1.66526134765382</v>
      </c>
      <c r="AA29" s="3">
        <v>462.427280126315</v>
      </c>
      <c r="AB29" s="3">
        <v>528.392008732942</v>
      </c>
      <c r="AC29" s="17">
        <f t="shared" si="0"/>
        <v>536.38159424984</v>
      </c>
      <c r="AD29" s="3">
        <f t="shared" si="1"/>
        <v>0.875159488568332</v>
      </c>
      <c r="AE29" s="3">
        <f t="shared" si="2"/>
        <v>1.37496548262931</v>
      </c>
      <c r="AF29" s="3">
        <f t="shared" si="3"/>
        <v>0.050656983031585</v>
      </c>
      <c r="AG29" s="3">
        <f t="shared" si="4"/>
        <v>126.162728135073</v>
      </c>
      <c r="AH29" s="3">
        <f t="shared" si="5"/>
        <v>0.568990292272627</v>
      </c>
      <c r="AI29" s="3">
        <f t="shared" si="6"/>
        <v>115.419693450617</v>
      </c>
      <c r="AJ29" s="3">
        <f t="shared" si="7"/>
        <v>0.188563346382271</v>
      </c>
      <c r="AK29" s="3">
        <v>0.7</v>
      </c>
      <c r="AL29" s="3">
        <v>1</v>
      </c>
      <c r="AM29" s="4">
        <f t="shared" si="8"/>
        <v>699.677140118661</v>
      </c>
      <c r="AN29" s="5">
        <f t="shared" si="9"/>
        <v>1.3049092175651</v>
      </c>
    </row>
    <row r="30" spans="1:40">
      <c r="A30" s="2" t="s">
        <v>45</v>
      </c>
      <c r="B30" s="2" t="s">
        <v>74</v>
      </c>
      <c r="C30" s="2" t="s">
        <v>70</v>
      </c>
      <c r="D30" s="3">
        <v>48.6</v>
      </c>
      <c r="E30" s="3">
        <v>32.73129</v>
      </c>
      <c r="F30" s="3">
        <v>3.85776340334918</v>
      </c>
      <c r="G30" s="3">
        <v>0.241816516899006</v>
      </c>
      <c r="H30" s="3">
        <v>1095.04100577424</v>
      </c>
      <c r="I30" s="3">
        <v>3.91935371001591</v>
      </c>
      <c r="J30" s="3">
        <v>0.0964656687701393</v>
      </c>
      <c r="K30" s="3">
        <v>32.3176078419948</v>
      </c>
      <c r="L30" s="3">
        <v>0.117631820461378</v>
      </c>
      <c r="M30" s="3">
        <v>1.36730293145366</v>
      </c>
      <c r="N30" s="3">
        <v>2.91148208289659</v>
      </c>
      <c r="O30" s="3">
        <v>0.586097570510844</v>
      </c>
      <c r="P30" s="3">
        <v>14.8910292623005</v>
      </c>
      <c r="Q30" s="3">
        <v>5.60332982713622</v>
      </c>
      <c r="R30" s="3">
        <v>75.7607184142969</v>
      </c>
      <c r="S30" s="3">
        <v>31.0005481007938</v>
      </c>
      <c r="T30" s="3">
        <v>162.814887255872</v>
      </c>
      <c r="U30" s="3">
        <v>39.7301940091787</v>
      </c>
      <c r="V30" s="3">
        <v>471.998248990649</v>
      </c>
      <c r="W30" s="3">
        <v>92.8034985843762</v>
      </c>
      <c r="X30" s="4">
        <v>12783.1861579892</v>
      </c>
      <c r="Y30" s="3">
        <v>2.18563548335385</v>
      </c>
      <c r="AA30" s="3">
        <v>492.901489124031</v>
      </c>
      <c r="AB30" s="3">
        <v>767.706291615702</v>
      </c>
      <c r="AC30" s="17">
        <f t="shared" si="0"/>
        <v>779.314444213301</v>
      </c>
      <c r="AD30" s="3">
        <f t="shared" si="1"/>
        <v>0.642044352778038</v>
      </c>
      <c r="AE30" s="3">
        <f t="shared" si="2"/>
        <v>1.6265024144844</v>
      </c>
      <c r="AF30" s="3">
        <f t="shared" si="3"/>
        <v>0.0420963175565224</v>
      </c>
      <c r="AG30" s="3">
        <f t="shared" si="4"/>
        <v>199.002948431001</v>
      </c>
      <c r="AH30" s="3">
        <f t="shared" si="5"/>
        <v>0.59384603671872</v>
      </c>
      <c r="AI30" s="3">
        <f t="shared" si="6"/>
        <v>110.141518637733</v>
      </c>
      <c r="AJ30" s="3">
        <f t="shared" si="7"/>
        <v>0.272018193612624</v>
      </c>
      <c r="AK30" s="3">
        <v>0.7</v>
      </c>
      <c r="AL30" s="3">
        <v>1</v>
      </c>
      <c r="AM30" s="4">
        <f t="shared" si="8"/>
        <v>692.690932471014</v>
      </c>
      <c r="AN30" s="5">
        <f t="shared" si="9"/>
        <v>1.37914810175799</v>
      </c>
    </row>
    <row r="31" spans="1:40">
      <c r="A31" s="2" t="s">
        <v>45</v>
      </c>
      <c r="B31" s="2" t="s">
        <v>75</v>
      </c>
      <c r="C31" s="2" t="s">
        <v>70</v>
      </c>
      <c r="D31" s="3">
        <v>48.6</v>
      </c>
      <c r="E31" s="3">
        <v>32.73129</v>
      </c>
      <c r="F31" s="3">
        <v>5.38253485104396</v>
      </c>
      <c r="G31" s="3">
        <v>0.528762660491366</v>
      </c>
      <c r="H31" s="3">
        <v>1232.06537591125</v>
      </c>
      <c r="I31" s="3">
        <v>3.42176858704504</v>
      </c>
      <c r="J31" s="3">
        <v>1.01170506318113</v>
      </c>
      <c r="K31" s="3">
        <v>31.4803576842247</v>
      </c>
      <c r="L31" s="3">
        <v>0.35979019456269</v>
      </c>
      <c r="M31" s="3">
        <v>2.23100150945852</v>
      </c>
      <c r="N31" s="3">
        <v>2.93299629138594</v>
      </c>
      <c r="O31" s="3">
        <v>0.611414608090706</v>
      </c>
      <c r="P31" s="3">
        <v>17.4188131426981</v>
      </c>
      <c r="Q31" s="3">
        <v>6.54903314589039</v>
      </c>
      <c r="R31" s="3">
        <v>85.3642696425991</v>
      </c>
      <c r="S31" s="3">
        <v>34.7799020070632</v>
      </c>
      <c r="T31" s="3">
        <v>183.987444773337</v>
      </c>
      <c r="U31" s="3">
        <v>42.994976721004</v>
      </c>
      <c r="V31" s="3">
        <v>480.00855228886</v>
      </c>
      <c r="W31" s="3">
        <v>90.1606799719216</v>
      </c>
      <c r="X31" s="4">
        <v>11717.9120954515</v>
      </c>
      <c r="Y31" s="3">
        <v>1.82101225434227</v>
      </c>
      <c r="AA31" s="3">
        <v>476.612562632862</v>
      </c>
      <c r="AB31" s="3">
        <v>591.927475201938</v>
      </c>
      <c r="AC31" s="17">
        <f t="shared" si="0"/>
        <v>600.877752845742</v>
      </c>
      <c r="AD31" s="3">
        <f t="shared" si="1"/>
        <v>0.805187430217298</v>
      </c>
      <c r="AE31" s="3">
        <f t="shared" si="2"/>
        <v>1.23316026845648</v>
      </c>
      <c r="AF31" s="3">
        <f t="shared" si="3"/>
        <v>0.0531827951954503</v>
      </c>
      <c r="AG31" s="3">
        <f t="shared" si="4"/>
        <v>109.971879715211</v>
      </c>
      <c r="AH31" s="3">
        <f t="shared" si="5"/>
        <v>0.55771456126027</v>
      </c>
      <c r="AI31" s="3">
        <f t="shared" si="6"/>
        <v>40.5955720291605</v>
      </c>
      <c r="AJ31" s="3">
        <f t="shared" si="7"/>
        <v>0.261407608688118</v>
      </c>
      <c r="AK31" s="3">
        <v>0.7</v>
      </c>
      <c r="AL31" s="3">
        <v>1</v>
      </c>
      <c r="AM31" s="4">
        <f t="shared" si="8"/>
        <v>721.645728318652</v>
      </c>
      <c r="AN31" s="5">
        <f t="shared" si="9"/>
        <v>1.27015511022959</v>
      </c>
    </row>
    <row r="32" spans="1:40">
      <c r="A32" s="2" t="s">
        <v>45</v>
      </c>
      <c r="B32" s="2" t="s">
        <v>76</v>
      </c>
      <c r="C32" s="2" t="s">
        <v>70</v>
      </c>
      <c r="D32" s="3">
        <v>48.6</v>
      </c>
      <c r="E32" s="3">
        <v>32.73129</v>
      </c>
      <c r="F32" s="3">
        <v>2.4500834013667</v>
      </c>
      <c r="G32" s="3">
        <v>0.229546720421253</v>
      </c>
      <c r="H32" s="3">
        <v>1415.16120189393</v>
      </c>
      <c r="I32" s="3">
        <v>6.04623946571589</v>
      </c>
      <c r="J32" s="3">
        <v>0.148623485319488</v>
      </c>
      <c r="K32" s="3">
        <v>31.5467406905167</v>
      </c>
      <c r="L32" s="3">
        <v>0.0830328608317614</v>
      </c>
      <c r="M32" s="3">
        <v>0.806587316756208</v>
      </c>
      <c r="N32" s="3">
        <v>2.22395307797523</v>
      </c>
      <c r="O32" s="3">
        <v>0.311278636457625</v>
      </c>
      <c r="P32" s="3">
        <v>18.9746825787616</v>
      </c>
      <c r="Q32" s="3">
        <v>6.85938505505754</v>
      </c>
      <c r="R32" s="3">
        <v>100.328470129927</v>
      </c>
      <c r="S32" s="3">
        <v>42.0888231056036</v>
      </c>
      <c r="T32" s="3">
        <v>218.150358047584</v>
      </c>
      <c r="U32" s="3">
        <v>49.5865918460276</v>
      </c>
      <c r="V32" s="3">
        <v>541.000422203288</v>
      </c>
      <c r="W32" s="3">
        <v>99.2608038927546</v>
      </c>
      <c r="X32" s="4">
        <v>11934.440571935</v>
      </c>
      <c r="Y32" s="3">
        <v>2.4914711035973</v>
      </c>
      <c r="AA32" s="3">
        <v>706.571320523685</v>
      </c>
      <c r="AB32" s="3">
        <v>999.535360902038</v>
      </c>
      <c r="AC32" s="17">
        <f t="shared" si="0"/>
        <v>1014.6488999244</v>
      </c>
      <c r="AD32" s="3">
        <f t="shared" si="1"/>
        <v>0.706899773796931</v>
      </c>
      <c r="AE32" s="3">
        <f t="shared" si="2"/>
        <v>1.84756854131705</v>
      </c>
      <c r="AF32" s="3">
        <f t="shared" si="3"/>
        <v>0.0315614053534305</v>
      </c>
      <c r="AG32" s="3">
        <f t="shared" si="4"/>
        <v>407.959729184925</v>
      </c>
      <c r="AH32" s="3">
        <f t="shared" si="5"/>
        <v>0.637477675655577</v>
      </c>
      <c r="AI32" s="3">
        <f t="shared" si="6"/>
        <v>235.99595562891</v>
      </c>
      <c r="AJ32" s="3">
        <f t="shared" si="7"/>
        <v>0.146435608494106</v>
      </c>
      <c r="AK32" s="3">
        <v>0.7</v>
      </c>
      <c r="AL32" s="3">
        <v>1</v>
      </c>
      <c r="AM32" s="4">
        <f t="shared" si="8"/>
        <v>655.837216223552</v>
      </c>
      <c r="AN32" s="5">
        <f t="shared" si="9"/>
        <v>1.50225099189452</v>
      </c>
    </row>
    <row r="33" spans="1:40">
      <c r="A33" s="2" t="s">
        <v>45</v>
      </c>
      <c r="B33" s="2" t="s">
        <v>77</v>
      </c>
      <c r="C33" s="2" t="s">
        <v>70</v>
      </c>
      <c r="D33" s="3">
        <v>48.6</v>
      </c>
      <c r="E33" s="3">
        <v>32.73129</v>
      </c>
      <c r="F33" s="3">
        <v>6.63212198283487</v>
      </c>
      <c r="G33" s="3">
        <v>0.134437025952088</v>
      </c>
      <c r="H33" s="3">
        <v>657.381751079825</v>
      </c>
      <c r="I33" s="3">
        <v>2.07345668622205</v>
      </c>
      <c r="J33" s="3">
        <v>0.268447105556086</v>
      </c>
      <c r="K33" s="3">
        <v>20.2547063707149</v>
      </c>
      <c r="L33" s="3">
        <v>0.100578756200661</v>
      </c>
      <c r="M33" s="3">
        <v>0.412975000348018</v>
      </c>
      <c r="N33" s="3">
        <v>1.6649472219518</v>
      </c>
      <c r="O33" s="3">
        <v>0.206965020508601</v>
      </c>
      <c r="P33" s="3">
        <v>9.22280974215434</v>
      </c>
      <c r="Q33" s="3">
        <v>3.52867710989712</v>
      </c>
      <c r="R33" s="3">
        <v>47.4790968445446</v>
      </c>
      <c r="S33" s="3">
        <v>19.2787270308662</v>
      </c>
      <c r="T33" s="3">
        <v>101.57642623003</v>
      </c>
      <c r="U33" s="3">
        <v>22.865192173466</v>
      </c>
      <c r="V33" s="3">
        <v>258.079436988851</v>
      </c>
      <c r="W33" s="3">
        <v>49.5153582839351</v>
      </c>
      <c r="X33" s="4">
        <v>11618.7716636718</v>
      </c>
      <c r="Y33" s="3">
        <v>1.29253677401282</v>
      </c>
      <c r="AA33" s="3">
        <v>252.720239183034</v>
      </c>
      <c r="AB33" s="3">
        <v>377.80014399464</v>
      </c>
      <c r="AC33" s="17">
        <f t="shared" si="0"/>
        <v>383.51269548833</v>
      </c>
      <c r="AD33" s="3">
        <f t="shared" si="1"/>
        <v>0.668925735471979</v>
      </c>
      <c r="AE33" s="3">
        <f t="shared" si="2"/>
        <v>1.4638909182484</v>
      </c>
      <c r="AF33" s="3">
        <f t="shared" si="3"/>
        <v>0.053612225121339</v>
      </c>
      <c r="AG33" s="3">
        <f t="shared" si="4"/>
        <v>56.9651983139717</v>
      </c>
      <c r="AH33" s="3">
        <f t="shared" si="5"/>
        <v>0.404639839158767</v>
      </c>
      <c r="AI33" s="3">
        <f t="shared" si="6"/>
        <v>432.719154576617</v>
      </c>
      <c r="AJ33" s="3">
        <f t="shared" si="7"/>
        <v>0.161403348725687</v>
      </c>
      <c r="AK33" s="3">
        <v>0.7</v>
      </c>
      <c r="AL33" s="3">
        <v>1</v>
      </c>
      <c r="AM33" s="4">
        <f t="shared" si="8"/>
        <v>740.696281467332</v>
      </c>
      <c r="AN33" s="5">
        <f t="shared" si="9"/>
        <v>0.713060420207809</v>
      </c>
    </row>
    <row r="34" spans="1:40">
      <c r="A34" s="2" t="s">
        <v>45</v>
      </c>
      <c r="B34" s="2" t="s">
        <v>78</v>
      </c>
      <c r="C34" s="2" t="s">
        <v>70</v>
      </c>
      <c r="D34" s="3">
        <v>48.6</v>
      </c>
      <c r="E34" s="3">
        <v>32.73129</v>
      </c>
      <c r="F34" s="3">
        <v>7.13351332885986</v>
      </c>
      <c r="G34" s="3">
        <v>0.135365662939812</v>
      </c>
      <c r="H34" s="3">
        <v>855.80455110527</v>
      </c>
      <c r="I34" s="3">
        <v>2.18843199600888</v>
      </c>
      <c r="J34" s="3">
        <v>0.092483879579989</v>
      </c>
      <c r="K34" s="3">
        <v>21.7909042583176</v>
      </c>
      <c r="L34" s="3">
        <v>0.099111700357449</v>
      </c>
      <c r="M34" s="3">
        <v>1.11321687172192</v>
      </c>
      <c r="N34" s="3">
        <v>1.88883501450718</v>
      </c>
      <c r="O34" s="3">
        <v>0.553089466412067</v>
      </c>
      <c r="P34" s="3">
        <v>13.1134154318723</v>
      </c>
      <c r="Q34" s="3">
        <v>4.86879889955144</v>
      </c>
      <c r="R34" s="3">
        <v>60.9903926749045</v>
      </c>
      <c r="S34" s="3">
        <v>24.8896504402371</v>
      </c>
      <c r="T34" s="3">
        <v>128.717526390484</v>
      </c>
      <c r="U34" s="3">
        <v>29.6798760359145</v>
      </c>
      <c r="V34" s="3">
        <v>332.879125146084</v>
      </c>
      <c r="W34" s="3">
        <v>62.7891045945717</v>
      </c>
      <c r="X34" s="4">
        <v>11233.7978347416</v>
      </c>
      <c r="Y34" s="3">
        <v>1.34960638702653</v>
      </c>
      <c r="AA34" s="3">
        <v>365.354501452215</v>
      </c>
      <c r="AB34" s="3">
        <v>456.346658821258</v>
      </c>
      <c r="AC34" s="17">
        <f t="shared" si="0"/>
        <v>463.246877968679</v>
      </c>
      <c r="AD34" s="3">
        <f t="shared" si="1"/>
        <v>0.800607376847953</v>
      </c>
      <c r="AE34" s="3">
        <f t="shared" si="2"/>
        <v>1.37090800938927</v>
      </c>
      <c r="AF34" s="3">
        <f t="shared" si="3"/>
        <v>0.0477507698086438</v>
      </c>
      <c r="AG34" s="3">
        <f t="shared" si="4"/>
        <v>63.9722164638045</v>
      </c>
      <c r="AH34" s="3">
        <f t="shared" si="5"/>
        <v>0.381923231640587</v>
      </c>
      <c r="AI34" s="3">
        <f t="shared" si="6"/>
        <v>72.6836853186662</v>
      </c>
      <c r="AJ34" s="3">
        <f t="shared" si="7"/>
        <v>0.339615822521278</v>
      </c>
      <c r="AK34" s="3">
        <v>0.7</v>
      </c>
      <c r="AL34" s="3">
        <v>1</v>
      </c>
      <c r="AM34" s="4">
        <f t="shared" si="8"/>
        <v>747.51971791686</v>
      </c>
      <c r="AN34" s="5">
        <f t="shared" si="9"/>
        <v>0.612740353678119</v>
      </c>
    </row>
    <row r="35" spans="1:40">
      <c r="A35" s="2" t="s">
        <v>45</v>
      </c>
      <c r="B35" s="2" t="s">
        <v>79</v>
      </c>
      <c r="C35" s="2" t="s">
        <v>70</v>
      </c>
      <c r="D35" s="3">
        <v>48.6</v>
      </c>
      <c r="E35" s="3">
        <v>32.73129</v>
      </c>
      <c r="F35" s="3">
        <v>7.3527490526421</v>
      </c>
      <c r="G35" s="3">
        <v>0.207898707847759</v>
      </c>
      <c r="H35" s="3">
        <v>808.186801628389</v>
      </c>
      <c r="I35" s="3">
        <v>2.66759075069636</v>
      </c>
      <c r="J35" s="3">
        <v>0</v>
      </c>
      <c r="K35" s="3">
        <v>29.1872959283565</v>
      </c>
      <c r="L35" s="3">
        <v>0.0771165615902386</v>
      </c>
      <c r="M35" s="3">
        <v>0.705316581386374</v>
      </c>
      <c r="N35" s="3">
        <v>1.51278512876207</v>
      </c>
      <c r="O35" s="3">
        <v>0.279446359658105</v>
      </c>
      <c r="P35" s="3">
        <v>11.1581047145556</v>
      </c>
      <c r="Q35" s="3">
        <v>4.35029932421972</v>
      </c>
      <c r="R35" s="3">
        <v>57.9032615663719</v>
      </c>
      <c r="S35" s="3">
        <v>24.0343096335775</v>
      </c>
      <c r="T35" s="3">
        <v>122.958964946272</v>
      </c>
      <c r="U35" s="3">
        <v>28.2504475787434</v>
      </c>
      <c r="V35" s="3">
        <v>314.22611587292</v>
      </c>
      <c r="W35" s="3">
        <v>58.7255664126161</v>
      </c>
      <c r="X35" s="4">
        <v>12147.2721824425</v>
      </c>
      <c r="Y35" s="3">
        <v>1.40399805495538</v>
      </c>
      <c r="AA35" s="3">
        <v>195.662631442181</v>
      </c>
      <c r="AB35" s="3">
        <v>280.676562714672</v>
      </c>
      <c r="AC35" s="17">
        <f t="shared" si="0"/>
        <v>284.920550820728</v>
      </c>
      <c r="AD35" s="3">
        <f t="shared" si="1"/>
        <v>0.697110686940705</v>
      </c>
      <c r="AE35" s="3">
        <f t="shared" si="2"/>
        <v>0.893231175056702</v>
      </c>
      <c r="AF35" s="3">
        <f t="shared" si="3"/>
        <v>0.103989074278452</v>
      </c>
      <c r="AG35" s="3">
        <f t="shared" si="4"/>
        <v>38.1730099456903</v>
      </c>
      <c r="AH35" s="3">
        <f t="shared" si="5"/>
        <v>0.642489322909313</v>
      </c>
      <c r="AI35" s="3">
        <f t="shared" si="6"/>
        <v>194.236186063427</v>
      </c>
      <c r="AJ35" s="3">
        <f t="shared" si="7"/>
        <v>0.207855761607502</v>
      </c>
      <c r="AK35" s="3">
        <v>0.7</v>
      </c>
      <c r="AL35" s="3">
        <v>1</v>
      </c>
      <c r="AM35" s="4">
        <f t="shared" si="8"/>
        <v>750.380912530623</v>
      </c>
      <c r="AN35" s="5">
        <f t="shared" si="9"/>
        <v>1.51584792745156</v>
      </c>
    </row>
    <row r="36" spans="1:40">
      <c r="A36" s="2" t="s">
        <v>45</v>
      </c>
      <c r="B36" s="2" t="s">
        <v>80</v>
      </c>
      <c r="C36" s="2" t="s">
        <v>70</v>
      </c>
      <c r="D36" s="3">
        <v>48.6</v>
      </c>
      <c r="E36" s="3">
        <v>32.73129</v>
      </c>
      <c r="F36" s="3">
        <v>8.23611111850957</v>
      </c>
      <c r="G36" s="3">
        <v>0.362813963473316</v>
      </c>
      <c r="H36" s="3">
        <v>1446.84839546864</v>
      </c>
      <c r="I36" s="3">
        <v>1.55226708753631</v>
      </c>
      <c r="J36" s="3">
        <v>0.0429811167297211</v>
      </c>
      <c r="K36" s="3">
        <v>26.190529473821</v>
      </c>
      <c r="L36" s="3">
        <v>0.0548645573970317</v>
      </c>
      <c r="M36" s="3">
        <v>1.82383928084119</v>
      </c>
      <c r="N36" s="3">
        <v>5.07033286872342</v>
      </c>
      <c r="O36" s="3">
        <v>1.06978370172597</v>
      </c>
      <c r="P36" s="3">
        <v>27.4721324213936</v>
      </c>
      <c r="Q36" s="3">
        <v>8.49099503843274</v>
      </c>
      <c r="R36" s="3">
        <v>111.729165913001</v>
      </c>
      <c r="S36" s="3">
        <v>42.2563143984984</v>
      </c>
      <c r="T36" s="3">
        <v>211.364862167705</v>
      </c>
      <c r="U36" s="3">
        <v>47.3826340344773</v>
      </c>
      <c r="V36" s="3">
        <v>512.085882419037</v>
      </c>
      <c r="W36" s="3">
        <v>92.116851883156</v>
      </c>
      <c r="X36" s="4">
        <v>11221.6293377483</v>
      </c>
      <c r="Y36" s="3">
        <v>0.997196684317866</v>
      </c>
      <c r="AA36" s="3">
        <v>418.694375550825</v>
      </c>
      <c r="AB36" s="3">
        <v>400.346214380107</v>
      </c>
      <c r="AC36" s="17">
        <f t="shared" si="0"/>
        <v>406.399675188166</v>
      </c>
      <c r="AD36" s="3">
        <f t="shared" si="1"/>
        <v>1.04583073477822</v>
      </c>
      <c r="AE36" s="3">
        <f t="shared" si="2"/>
        <v>0.781795062361251</v>
      </c>
      <c r="AF36" s="3">
        <f t="shared" si="3"/>
        <v>0.0654197005818431</v>
      </c>
      <c r="AG36" s="3">
        <f t="shared" si="4"/>
        <v>48.6086465589788</v>
      </c>
      <c r="AH36" s="3">
        <f t="shared" si="5"/>
        <v>0.456105507637561</v>
      </c>
      <c r="AI36" s="3">
        <f t="shared" si="6"/>
        <v>87.3644689887593</v>
      </c>
      <c r="AJ36" s="3">
        <f t="shared" si="7"/>
        <v>0.276999513393194</v>
      </c>
      <c r="AK36" s="3">
        <v>0.7</v>
      </c>
      <c r="AL36" s="3">
        <v>1</v>
      </c>
      <c r="AM36" s="4">
        <f t="shared" si="8"/>
        <v>761.248971704044</v>
      </c>
      <c r="AN36" s="5">
        <f t="shared" si="9"/>
        <v>0.920943135503756</v>
      </c>
    </row>
    <row r="37" spans="1:40">
      <c r="A37" s="2" t="s">
        <v>45</v>
      </c>
      <c r="B37" s="2" t="s">
        <v>81</v>
      </c>
      <c r="C37" s="2" t="s">
        <v>70</v>
      </c>
      <c r="D37" s="3">
        <v>48.6</v>
      </c>
      <c r="E37" s="3">
        <v>32.73129</v>
      </c>
      <c r="F37" s="3">
        <v>5.16436597394022</v>
      </c>
      <c r="G37" s="3">
        <v>0.234208982526345</v>
      </c>
      <c r="H37" s="3">
        <v>797.556794230007</v>
      </c>
      <c r="I37" s="3">
        <v>2.37231671628109</v>
      </c>
      <c r="J37" s="3">
        <v>0.054117499502788</v>
      </c>
      <c r="K37" s="3">
        <v>22.0623830118414</v>
      </c>
      <c r="L37" s="3">
        <v>0</v>
      </c>
      <c r="M37" s="3">
        <v>0.656991189019751</v>
      </c>
      <c r="N37" s="3">
        <v>1.94898570563802</v>
      </c>
      <c r="O37" s="3">
        <v>0.358124170708481</v>
      </c>
      <c r="P37" s="3">
        <v>13.2602270668644</v>
      </c>
      <c r="Q37" s="3">
        <v>4.57161872810471</v>
      </c>
      <c r="R37" s="3">
        <v>58.9634274997696</v>
      </c>
      <c r="S37" s="3">
        <v>23.2699199231286</v>
      </c>
      <c r="T37" s="3">
        <v>120.010888630274</v>
      </c>
      <c r="U37" s="3">
        <v>26.8554832939064</v>
      </c>
      <c r="V37" s="3">
        <v>299.844416934147</v>
      </c>
      <c r="W37" s="3">
        <v>55.9884283771503</v>
      </c>
      <c r="X37" s="4">
        <v>11654.9954766474</v>
      </c>
      <c r="Y37" s="3">
        <v>1.2102847737469</v>
      </c>
      <c r="AA37" s="3">
        <v>309.702408380432</v>
      </c>
      <c r="AB37" s="3">
        <v>397.652411575863</v>
      </c>
      <c r="AC37" s="17">
        <f t="shared" si="0"/>
        <v>403.665140564525</v>
      </c>
      <c r="AD37" s="3">
        <f t="shared" si="1"/>
        <v>0.778826933685898</v>
      </c>
      <c r="AE37" s="3">
        <f t="shared" si="2"/>
        <v>1.32619581729013</v>
      </c>
      <c r="AF37" s="3">
        <f t="shared" si="3"/>
        <v>0.0554815773011663</v>
      </c>
      <c r="AG37" s="3">
        <f t="shared" si="4"/>
        <v>76.9992703039342</v>
      </c>
      <c r="AH37" s="3">
        <f t="shared" si="5"/>
        <v>0.486846558139382</v>
      </c>
      <c r="AI37" s="3">
        <f t="shared" si="6"/>
        <v>218.006380679012</v>
      </c>
      <c r="AJ37" s="3">
        <f t="shared" si="7"/>
        <v>0.215278806368229</v>
      </c>
      <c r="AK37" s="3">
        <v>0.7</v>
      </c>
      <c r="AL37" s="3">
        <v>1</v>
      </c>
      <c r="AM37" s="4">
        <f t="shared" si="8"/>
        <v>717.954623545015</v>
      </c>
      <c r="AN37" s="5">
        <f t="shared" si="9"/>
        <v>1.03419363187249</v>
      </c>
    </row>
    <row r="38" s="1" customFormat="1" spans="1:40">
      <c r="A38" s="12" t="s">
        <v>45</v>
      </c>
      <c r="B38" s="12" t="s">
        <v>82</v>
      </c>
      <c r="C38" s="12" t="s">
        <v>70</v>
      </c>
      <c r="D38" s="1">
        <v>39.6561970030198</v>
      </c>
      <c r="E38" s="1">
        <v>32.73129</v>
      </c>
      <c r="F38" s="1">
        <v>6.49429234508528</v>
      </c>
      <c r="G38" s="1">
        <v>0.770797488844151</v>
      </c>
      <c r="H38" s="1">
        <v>3512.07110708583</v>
      </c>
      <c r="I38" s="1">
        <v>21.2160250732982</v>
      </c>
      <c r="J38" s="1">
        <v>1.44701927014334</v>
      </c>
      <c r="K38" s="1">
        <v>152.282018508867</v>
      </c>
      <c r="L38" s="1">
        <v>0.493838042107939</v>
      </c>
      <c r="M38" s="1">
        <v>5.95172945456564</v>
      </c>
      <c r="N38" s="1">
        <v>11.6984743335285</v>
      </c>
      <c r="O38" s="1">
        <v>1.78528347739372</v>
      </c>
      <c r="P38" s="1">
        <v>64.5660319538507</v>
      </c>
      <c r="Q38" s="1">
        <v>21.9443922052263</v>
      </c>
      <c r="R38" s="1">
        <v>272.652752363356</v>
      </c>
      <c r="S38" s="1">
        <v>101.483017834976</v>
      </c>
      <c r="T38" s="1">
        <v>498.780764321308</v>
      </c>
      <c r="U38" s="1">
        <v>109.062449994685</v>
      </c>
      <c r="V38" s="1">
        <v>1172.93457580127</v>
      </c>
      <c r="W38" s="1">
        <v>208.523777731875</v>
      </c>
      <c r="X38" s="15">
        <v>12573.2510037544</v>
      </c>
      <c r="Y38" s="1">
        <v>8.2215902972646</v>
      </c>
      <c r="AA38" s="1">
        <v>4527.64021327413</v>
      </c>
      <c r="AB38" s="1">
        <v>5144.93033676899</v>
      </c>
      <c r="AC38" s="17">
        <f t="shared" si="0"/>
        <v>5215.19665795997</v>
      </c>
      <c r="AD38" s="1">
        <f t="shared" si="1"/>
        <v>0.880019731446448</v>
      </c>
      <c r="AE38" s="1">
        <f t="shared" si="2"/>
        <v>4.38637451986982</v>
      </c>
      <c r="AF38" s="1">
        <f t="shared" si="3"/>
        <v>0.0295984607256121</v>
      </c>
      <c r="AG38" s="1">
        <f t="shared" si="4"/>
        <v>792.223396081414</v>
      </c>
      <c r="AH38" s="1">
        <f t="shared" si="5"/>
        <v>0.833091988435924</v>
      </c>
      <c r="AI38" s="1">
        <f t="shared" si="6"/>
        <v>110.057263468005</v>
      </c>
      <c r="AJ38" s="1">
        <f t="shared" si="7"/>
        <v>0.198512552945747</v>
      </c>
      <c r="AK38" s="1">
        <v>0.7</v>
      </c>
      <c r="AL38" s="1">
        <v>1</v>
      </c>
      <c r="AM38" s="15">
        <f t="shared" si="8"/>
        <v>738.746913069701</v>
      </c>
      <c r="AN38" s="20">
        <f t="shared" si="9"/>
        <v>1.96693044619097</v>
      </c>
    </row>
    <row r="39" s="1" customFormat="1" spans="1:40">
      <c r="A39" s="12" t="s">
        <v>45</v>
      </c>
      <c r="B39" s="12" t="s">
        <v>83</v>
      </c>
      <c r="C39" s="12" t="s">
        <v>70</v>
      </c>
      <c r="D39" s="1">
        <v>50.6312138507538</v>
      </c>
      <c r="E39" s="1">
        <v>32.73129</v>
      </c>
      <c r="F39" s="1">
        <v>4.6880900321542</v>
      </c>
      <c r="G39" s="1">
        <v>0.520094467994011</v>
      </c>
      <c r="H39" s="1">
        <v>857.110646510594</v>
      </c>
      <c r="I39" s="1">
        <v>1.77099503915025</v>
      </c>
      <c r="J39" s="1">
        <v>1.92388612681834</v>
      </c>
      <c r="K39" s="1">
        <v>19.7313222365733</v>
      </c>
      <c r="L39" s="1">
        <v>0.523452492517212</v>
      </c>
      <c r="M39" s="1">
        <v>2.53134440101405</v>
      </c>
      <c r="N39" s="1">
        <v>2.17817975250649</v>
      </c>
      <c r="O39" s="1">
        <v>0.407725206414422</v>
      </c>
      <c r="P39" s="1">
        <v>12.6652286847073</v>
      </c>
      <c r="Q39" s="1">
        <v>4.24434973999295</v>
      </c>
      <c r="R39" s="1">
        <v>59.8072472415599</v>
      </c>
      <c r="S39" s="1">
        <v>24.6126391906788</v>
      </c>
      <c r="T39" s="1">
        <v>129.370721131625</v>
      </c>
      <c r="U39" s="1">
        <v>30.5617849020204</v>
      </c>
      <c r="V39" s="1">
        <v>358.04136904351</v>
      </c>
      <c r="W39" s="1">
        <v>65.9225693235916</v>
      </c>
      <c r="X39" s="15">
        <v>11252.8353621239</v>
      </c>
      <c r="Y39" s="1">
        <v>1.1561406699992</v>
      </c>
      <c r="AA39" s="1">
        <v>183.69891052271</v>
      </c>
      <c r="AB39" s="1">
        <v>297.284189372992</v>
      </c>
      <c r="AC39" s="17">
        <f t="shared" si="0"/>
        <v>301.878186054878</v>
      </c>
      <c r="AD39" s="1">
        <f t="shared" si="1"/>
        <v>0.617923579824925</v>
      </c>
      <c r="AE39" s="1">
        <f t="shared" si="2"/>
        <v>0.830306816687613</v>
      </c>
      <c r="AF39" s="1">
        <f t="shared" si="3"/>
        <v>0.0663719193347922</v>
      </c>
      <c r="AG39" s="1">
        <f t="shared" si="4"/>
        <v>63.4126450929928</v>
      </c>
      <c r="AH39" s="1">
        <f t="shared" si="5"/>
        <v>0.528533246668813</v>
      </c>
      <c r="AI39" s="1">
        <f t="shared" si="6"/>
        <v>14.6782626154105</v>
      </c>
      <c r="AJ39" s="1">
        <f t="shared" si="7"/>
        <v>0.237225644686695</v>
      </c>
      <c r="AK39" s="1">
        <v>0.7</v>
      </c>
      <c r="AL39" s="1">
        <v>1</v>
      </c>
      <c r="AM39" s="15">
        <f t="shared" si="8"/>
        <v>709.429259376972</v>
      </c>
      <c r="AN39" s="20">
        <f t="shared" si="9"/>
        <v>1.17684310021565</v>
      </c>
    </row>
    <row r="40" s="1" customFormat="1" spans="1:40">
      <c r="A40" s="12" t="s">
        <v>45</v>
      </c>
      <c r="B40" s="12" t="s">
        <v>84</v>
      </c>
      <c r="C40" s="12" t="s">
        <v>70</v>
      </c>
      <c r="D40" s="1">
        <v>47.6770567299085</v>
      </c>
      <c r="E40" s="1">
        <v>32.73129</v>
      </c>
      <c r="F40" s="1">
        <v>6.23990385356114</v>
      </c>
      <c r="G40" s="1">
        <v>1.41110299120682</v>
      </c>
      <c r="H40" s="1">
        <v>906.750130902699</v>
      </c>
      <c r="I40" s="1">
        <v>2.53253045701923</v>
      </c>
      <c r="J40" s="1">
        <v>3.80493833990239</v>
      </c>
      <c r="K40" s="1">
        <v>30.6910791651961</v>
      </c>
      <c r="L40" s="1">
        <v>1.1282147238202</v>
      </c>
      <c r="M40" s="1">
        <v>5.47785035901387</v>
      </c>
      <c r="N40" s="1">
        <v>3.10224213017333</v>
      </c>
      <c r="O40" s="1">
        <v>0.676645229927477</v>
      </c>
      <c r="P40" s="1">
        <v>13.4968671381</v>
      </c>
      <c r="Q40" s="1">
        <v>4.91622077430467</v>
      </c>
      <c r="R40" s="1">
        <v>65.5399358326411</v>
      </c>
      <c r="S40" s="1">
        <v>26.6670955347654</v>
      </c>
      <c r="T40" s="1">
        <v>137.759611726611</v>
      </c>
      <c r="U40" s="1">
        <v>31.0926184661774</v>
      </c>
      <c r="V40" s="1">
        <v>352.953637608854</v>
      </c>
      <c r="W40" s="1">
        <v>65.4213280383037</v>
      </c>
      <c r="X40" s="15">
        <v>11393.7184231824</v>
      </c>
      <c r="Y40" s="1">
        <v>1.46740711954765</v>
      </c>
      <c r="AA40" s="1">
        <v>311.307295487207</v>
      </c>
      <c r="AB40" s="1">
        <v>400.292865687562</v>
      </c>
      <c r="AC40" s="17">
        <f t="shared" si="0"/>
        <v>406.285032791619</v>
      </c>
      <c r="AD40" s="1">
        <f t="shared" si="1"/>
        <v>0.777698835457612</v>
      </c>
      <c r="AE40" s="1">
        <f t="shared" si="2"/>
        <v>1.1341230774654</v>
      </c>
      <c r="AF40" s="1">
        <f t="shared" si="3"/>
        <v>0.0766715617388775</v>
      </c>
      <c r="AG40" s="1">
        <f t="shared" si="4"/>
        <v>64.1504861423646</v>
      </c>
      <c r="AH40" s="1">
        <f t="shared" si="5"/>
        <v>0.614093195976989</v>
      </c>
      <c r="AI40" s="1">
        <f t="shared" si="6"/>
        <v>6.94376067591222</v>
      </c>
      <c r="AJ40" s="1">
        <f t="shared" si="7"/>
        <v>0.319561273340976</v>
      </c>
      <c r="AK40" s="1">
        <v>0.7</v>
      </c>
      <c r="AL40" s="1">
        <v>1</v>
      </c>
      <c r="AM40" s="15">
        <f t="shared" si="8"/>
        <v>735.058467440177</v>
      </c>
      <c r="AN40" s="20">
        <f t="shared" si="9"/>
        <v>1.43736067349945</v>
      </c>
    </row>
    <row r="41" s="1" customFormat="1" spans="1:40">
      <c r="A41" s="12" t="s">
        <v>45</v>
      </c>
      <c r="B41" s="12" t="s">
        <v>85</v>
      </c>
      <c r="C41" s="12" t="s">
        <v>70</v>
      </c>
      <c r="D41" s="1">
        <v>47.6034143259085</v>
      </c>
      <c r="E41" s="1">
        <v>32.73129</v>
      </c>
      <c r="F41" s="1">
        <v>5.80896002457829</v>
      </c>
      <c r="G41" s="1">
        <v>11.4832730517926</v>
      </c>
      <c r="H41" s="1">
        <v>1540.39002721392</v>
      </c>
      <c r="I41" s="1">
        <v>2.05260643285824</v>
      </c>
      <c r="J41" s="1">
        <v>28.6938101695268</v>
      </c>
      <c r="K41" s="1">
        <v>88.2195478993765</v>
      </c>
      <c r="L41" s="1">
        <v>7.67483875910143</v>
      </c>
      <c r="M41" s="1">
        <v>33.835030521615</v>
      </c>
      <c r="N41" s="1">
        <v>9.95822794825939</v>
      </c>
      <c r="O41" s="1">
        <v>1.15857305188042</v>
      </c>
      <c r="P41" s="1">
        <v>32.8708011553578</v>
      </c>
      <c r="Q41" s="1">
        <v>9.83751940189362</v>
      </c>
      <c r="R41" s="1">
        <v>120.46565887425</v>
      </c>
      <c r="S41" s="1">
        <v>45.4616072946225</v>
      </c>
      <c r="T41" s="1">
        <v>223.241293532592</v>
      </c>
      <c r="U41" s="1">
        <v>49.3889006390699</v>
      </c>
      <c r="V41" s="1">
        <v>530.202883651713</v>
      </c>
      <c r="W41" s="1">
        <v>95.8562716013659</v>
      </c>
      <c r="X41" s="15">
        <v>11262.124136749</v>
      </c>
      <c r="Y41" s="1">
        <v>1.02333434073327</v>
      </c>
      <c r="AA41" s="1">
        <v>471.120624511087</v>
      </c>
      <c r="AB41" s="1">
        <v>459.068205309218</v>
      </c>
      <c r="AC41" s="17">
        <f t="shared" si="0"/>
        <v>465.93467294066</v>
      </c>
      <c r="AD41" s="1">
        <f t="shared" si="1"/>
        <v>1.02625409266527</v>
      </c>
      <c r="AE41" s="1">
        <f t="shared" si="2"/>
        <v>0.865834984048817</v>
      </c>
      <c r="AF41" s="1">
        <f t="shared" si="3"/>
        <v>0.19217089504152</v>
      </c>
      <c r="AG41" s="1">
        <f t="shared" si="4"/>
        <v>79.0276062095202</v>
      </c>
      <c r="AH41" s="1">
        <f t="shared" si="5"/>
        <v>1.70835068616462</v>
      </c>
      <c r="AI41" s="1">
        <f t="shared" si="6"/>
        <v>1.67934902882961</v>
      </c>
      <c r="AJ41" s="1">
        <f t="shared" si="7"/>
        <v>0.195692732323278</v>
      </c>
      <c r="AK41" s="1">
        <v>0.7</v>
      </c>
      <c r="AL41" s="1">
        <v>1</v>
      </c>
      <c r="AM41" s="15">
        <f t="shared" si="8"/>
        <v>728.519521781289</v>
      </c>
      <c r="AN41" s="20">
        <f t="shared" si="9"/>
        <v>3.21384295171762</v>
      </c>
    </row>
    <row r="42" s="1" customFormat="1" spans="1:40">
      <c r="A42" s="12" t="s">
        <v>45</v>
      </c>
      <c r="B42" s="12" t="s">
        <v>86</v>
      </c>
      <c r="C42" s="12" t="s">
        <v>70</v>
      </c>
      <c r="D42" s="1">
        <v>50.4116896526736</v>
      </c>
      <c r="E42" s="1">
        <v>32.73129</v>
      </c>
      <c r="F42" s="1">
        <v>22.499405091725</v>
      </c>
      <c r="G42" s="1">
        <v>3.43169603474218</v>
      </c>
      <c r="H42" s="1">
        <v>869.517125704003</v>
      </c>
      <c r="I42" s="1">
        <v>2.16337110948171</v>
      </c>
      <c r="J42" s="1">
        <v>8.3700681028308</v>
      </c>
      <c r="K42" s="1">
        <v>38.6674335500354</v>
      </c>
      <c r="L42" s="1">
        <v>1.93559937003173</v>
      </c>
      <c r="M42" s="1">
        <v>8.42348272531554</v>
      </c>
      <c r="N42" s="1">
        <v>3.40223406601634</v>
      </c>
      <c r="O42" s="1">
        <v>0.706657405756093</v>
      </c>
      <c r="P42" s="1">
        <v>13.7602577047053</v>
      </c>
      <c r="Q42" s="1">
        <v>4.73493118160039</v>
      </c>
      <c r="R42" s="1">
        <v>64.0566830804297</v>
      </c>
      <c r="S42" s="1">
        <v>25.0747275163894</v>
      </c>
      <c r="T42" s="1">
        <v>129.181970593141</v>
      </c>
      <c r="U42" s="1">
        <v>29.3002974583771</v>
      </c>
      <c r="V42" s="1">
        <v>331.351734313061</v>
      </c>
      <c r="W42" s="1">
        <v>62.5865236255457</v>
      </c>
      <c r="X42" s="15">
        <v>10963.3987225748</v>
      </c>
      <c r="Y42" s="1">
        <v>1.10243176833638</v>
      </c>
      <c r="AA42" s="1">
        <v>312.949892129147</v>
      </c>
      <c r="AB42" s="1">
        <v>361.429264075173</v>
      </c>
      <c r="AC42" s="17">
        <f t="shared" si="0"/>
        <v>367.001512276476</v>
      </c>
      <c r="AD42" s="1">
        <f t="shared" si="1"/>
        <v>0.865867607400093</v>
      </c>
      <c r="AE42" s="1">
        <f t="shared" si="2"/>
        <v>1.09077221166344</v>
      </c>
      <c r="AF42" s="1">
        <f t="shared" si="3"/>
        <v>0.106984788984859</v>
      </c>
      <c r="AG42" s="1">
        <f t="shared" si="4"/>
        <v>16.0639475844676</v>
      </c>
      <c r="AH42" s="1">
        <f t="shared" si="5"/>
        <v>0.428793480519562</v>
      </c>
      <c r="AI42" s="1">
        <f t="shared" si="6"/>
        <v>4.05745189079348</v>
      </c>
      <c r="AJ42" s="1">
        <f t="shared" si="7"/>
        <v>0.315617435799067</v>
      </c>
      <c r="AK42" s="1">
        <v>0.7</v>
      </c>
      <c r="AL42" s="1">
        <v>1</v>
      </c>
      <c r="AM42" s="15">
        <f t="shared" si="8"/>
        <v>868.639568262275</v>
      </c>
      <c r="AN42" s="20">
        <f t="shared" si="9"/>
        <v>0.813728198116404</v>
      </c>
    </row>
    <row r="43" s="1" customFormat="1" spans="1:40">
      <c r="A43" s="12" t="s">
        <v>45</v>
      </c>
      <c r="B43" s="12" t="s">
        <v>87</v>
      </c>
      <c r="C43" s="12" t="s">
        <v>70</v>
      </c>
      <c r="D43" s="1">
        <v>48.4976999258333</v>
      </c>
      <c r="E43" s="1">
        <v>32.73129</v>
      </c>
      <c r="F43" s="1">
        <v>3.42320458127644</v>
      </c>
      <c r="G43" s="1">
        <v>1.44153063953192</v>
      </c>
      <c r="H43" s="1">
        <v>886.010701510627</v>
      </c>
      <c r="I43" s="1">
        <v>2.69060948313951</v>
      </c>
      <c r="J43" s="1">
        <v>4.15587891841207</v>
      </c>
      <c r="K43" s="1">
        <v>31.6852709333848</v>
      </c>
      <c r="L43" s="1">
        <v>1.00157156298229</v>
      </c>
      <c r="M43" s="1">
        <v>5.69204136206611</v>
      </c>
      <c r="N43" s="1">
        <v>2.77522535207605</v>
      </c>
      <c r="O43" s="1">
        <v>0.55119418291946</v>
      </c>
      <c r="P43" s="1">
        <v>13.2869954626183</v>
      </c>
      <c r="Q43" s="1">
        <v>4.68587560425121</v>
      </c>
      <c r="R43" s="1">
        <v>61.8474108844451</v>
      </c>
      <c r="S43" s="1">
        <v>25.581844816746</v>
      </c>
      <c r="T43" s="1">
        <v>133.856120210456</v>
      </c>
      <c r="U43" s="1">
        <v>31.5164497580618</v>
      </c>
      <c r="V43" s="1">
        <v>351.763778407579</v>
      </c>
      <c r="W43" s="1">
        <v>66.9489096767854</v>
      </c>
      <c r="X43" s="15">
        <v>11131.3466195627</v>
      </c>
      <c r="Y43" s="1">
        <v>1.50296795982957</v>
      </c>
      <c r="AA43" s="1">
        <v>329.056296996011</v>
      </c>
      <c r="AB43" s="1">
        <v>418.319486803002</v>
      </c>
      <c r="AC43" s="17">
        <f t="shared" si="0"/>
        <v>424.637706706518</v>
      </c>
      <c r="AD43" s="1">
        <f t="shared" si="1"/>
        <v>0.786614794139324</v>
      </c>
      <c r="AE43" s="1">
        <f t="shared" si="2"/>
        <v>1.18920568995682</v>
      </c>
      <c r="AF43" s="1">
        <f t="shared" si="3"/>
        <v>0.0757441905839453</v>
      </c>
      <c r="AG43" s="1">
        <f t="shared" si="4"/>
        <v>122.201135477278</v>
      </c>
      <c r="AH43" s="1">
        <f t="shared" si="5"/>
        <v>0.837311294920943</v>
      </c>
      <c r="AI43" s="1">
        <f t="shared" si="6"/>
        <v>5.93945787118891</v>
      </c>
      <c r="AJ43" s="1">
        <f t="shared" si="7"/>
        <v>0.277389204876582</v>
      </c>
      <c r="AK43" s="1">
        <v>0.7</v>
      </c>
      <c r="AL43" s="1">
        <v>1</v>
      </c>
      <c r="AM43" s="15">
        <f t="shared" si="8"/>
        <v>682.708230857485</v>
      </c>
      <c r="AN43" s="20">
        <f t="shared" si="9"/>
        <v>1.97570202477477</v>
      </c>
    </row>
    <row r="44" s="1" customFormat="1" spans="1:40">
      <c r="A44" s="12" t="s">
        <v>45</v>
      </c>
      <c r="B44" s="12" t="s">
        <v>88</v>
      </c>
      <c r="C44" s="12" t="s">
        <v>70</v>
      </c>
      <c r="D44" s="1">
        <v>49.7649445592891</v>
      </c>
      <c r="E44" s="1">
        <v>32.73129</v>
      </c>
      <c r="F44" s="1">
        <v>8.07067014454002</v>
      </c>
      <c r="G44" s="1">
        <v>0.216117047622042</v>
      </c>
      <c r="H44" s="1">
        <v>1143.17848288821</v>
      </c>
      <c r="I44" s="1">
        <v>2.37048306188216</v>
      </c>
      <c r="J44" s="1">
        <v>1.87309137047216</v>
      </c>
      <c r="K44" s="1">
        <v>26.0034578414252</v>
      </c>
      <c r="L44" s="1">
        <v>0.539812369082434</v>
      </c>
      <c r="M44" s="1">
        <v>3.93378120357228</v>
      </c>
      <c r="N44" s="1">
        <v>3.45475309106684</v>
      </c>
      <c r="O44" s="1">
        <v>0.673968522025061</v>
      </c>
      <c r="P44" s="1">
        <v>18.8829854380256</v>
      </c>
      <c r="Q44" s="1">
        <v>6.66812582441593</v>
      </c>
      <c r="R44" s="1">
        <v>87.9741551823272</v>
      </c>
      <c r="S44" s="1">
        <v>33.5794270501981</v>
      </c>
      <c r="T44" s="1">
        <v>166.731351148108</v>
      </c>
      <c r="U44" s="1">
        <v>36.0876145086327</v>
      </c>
      <c r="V44" s="1">
        <v>399.351806372421</v>
      </c>
      <c r="W44" s="1">
        <v>73.2738806471376</v>
      </c>
      <c r="X44" s="15">
        <v>11064.1379739244</v>
      </c>
      <c r="Y44" s="1">
        <v>1.20673670640251</v>
      </c>
      <c r="AA44" s="1">
        <v>368.912918962979</v>
      </c>
      <c r="AB44" s="1">
        <v>418.279841617419</v>
      </c>
      <c r="AC44" s="17">
        <f t="shared" si="0"/>
        <v>424.684262786507</v>
      </c>
      <c r="AD44" s="1">
        <f t="shared" si="1"/>
        <v>0.881976328422746</v>
      </c>
      <c r="AE44" s="1">
        <f t="shared" si="2"/>
        <v>1.04739689402418</v>
      </c>
      <c r="AF44" s="1">
        <f t="shared" si="3"/>
        <v>0.0621676094666054</v>
      </c>
      <c r="AG44" s="1">
        <f t="shared" si="4"/>
        <v>51.8271511691497</v>
      </c>
      <c r="AH44" s="1">
        <f t="shared" si="5"/>
        <v>0.447551313812328</v>
      </c>
      <c r="AI44" s="1">
        <f t="shared" si="6"/>
        <v>12.7044227432444</v>
      </c>
      <c r="AJ44" s="1">
        <f t="shared" si="7"/>
        <v>0.255001789134272</v>
      </c>
      <c r="AK44" s="1">
        <v>0.7</v>
      </c>
      <c r="AL44" s="1">
        <v>1</v>
      </c>
      <c r="AM44" s="15">
        <f t="shared" si="8"/>
        <v>759.288254445117</v>
      </c>
      <c r="AN44" s="20">
        <f t="shared" si="9"/>
        <v>0.888069659776871</v>
      </c>
    </row>
    <row r="45" s="1" customFormat="1" spans="1:40">
      <c r="A45" s="12" t="s">
        <v>45</v>
      </c>
      <c r="B45" s="12" t="s">
        <v>89</v>
      </c>
      <c r="C45" s="12" t="s">
        <v>70</v>
      </c>
      <c r="D45" s="1">
        <v>48.887448668889</v>
      </c>
      <c r="E45" s="1">
        <v>32.73129</v>
      </c>
      <c r="F45" s="1">
        <v>3.48282757935221</v>
      </c>
      <c r="G45" s="1">
        <v>0.476712925829932</v>
      </c>
      <c r="H45" s="1">
        <v>798.107822739742</v>
      </c>
      <c r="I45" s="1">
        <v>2.32706241720701</v>
      </c>
      <c r="J45" s="1">
        <v>4.10202212782421</v>
      </c>
      <c r="K45" s="1">
        <v>26.9308746301835</v>
      </c>
      <c r="L45" s="1">
        <v>0.684344905103418</v>
      </c>
      <c r="M45" s="1">
        <v>2.95721301283447</v>
      </c>
      <c r="N45" s="1">
        <v>2.19285897756212</v>
      </c>
      <c r="O45" s="1">
        <v>0.355358184668731</v>
      </c>
      <c r="P45" s="1">
        <v>10.925407839837</v>
      </c>
      <c r="Q45" s="1">
        <v>4.11873956837075</v>
      </c>
      <c r="R45" s="1">
        <v>58.5907271023504</v>
      </c>
      <c r="S45" s="1">
        <v>22.7740090649469</v>
      </c>
      <c r="T45" s="1">
        <v>121.433891387997</v>
      </c>
      <c r="U45" s="1">
        <v>28.4318709951577</v>
      </c>
      <c r="V45" s="1">
        <v>327.04020565408</v>
      </c>
      <c r="W45" s="1">
        <v>62.1933041027942</v>
      </c>
      <c r="X45" s="15">
        <v>11767.4805169692</v>
      </c>
      <c r="Y45" s="1">
        <v>1.46029853029763</v>
      </c>
      <c r="AA45" s="1">
        <v>287.256249297937</v>
      </c>
      <c r="AB45" s="1">
        <v>387.597783008599</v>
      </c>
      <c r="AC45" s="17">
        <f t="shared" si="0"/>
        <v>393.476723566905</v>
      </c>
      <c r="AD45" s="1">
        <f t="shared" si="1"/>
        <v>0.74111943331617</v>
      </c>
      <c r="AE45" s="1">
        <f t="shared" si="2"/>
        <v>1.18516860100856</v>
      </c>
      <c r="AF45" s="1">
        <f t="shared" si="3"/>
        <v>0.0694814981167887</v>
      </c>
      <c r="AG45" s="1">
        <f t="shared" si="4"/>
        <v>111.288249038355</v>
      </c>
      <c r="AH45" s="1">
        <f t="shared" si="5"/>
        <v>0.732982875754781</v>
      </c>
      <c r="AI45" s="1">
        <f t="shared" si="6"/>
        <v>14.7782553281029</v>
      </c>
      <c r="AJ45" s="1">
        <f t="shared" si="7"/>
        <v>0.22186540692046</v>
      </c>
      <c r="AK45" s="1">
        <v>0.7</v>
      </c>
      <c r="AL45" s="1">
        <v>1</v>
      </c>
      <c r="AM45" s="15">
        <f t="shared" si="8"/>
        <v>684.137799726661</v>
      </c>
      <c r="AN45" s="20">
        <f t="shared" si="9"/>
        <v>1.74464512672136</v>
      </c>
    </row>
    <row r="46" s="1" customFormat="1" spans="1:40">
      <c r="A46" s="12" t="s">
        <v>45</v>
      </c>
      <c r="B46" s="12" t="s">
        <v>90</v>
      </c>
      <c r="C46" s="12" t="s">
        <v>70</v>
      </c>
      <c r="D46" s="1">
        <v>49.8126809564646</v>
      </c>
      <c r="E46" s="1">
        <v>32.73129</v>
      </c>
      <c r="F46" s="1">
        <v>0.929860701524508</v>
      </c>
      <c r="G46" s="1">
        <v>0.00349651386984451</v>
      </c>
      <c r="H46" s="1">
        <v>1482.72827766719</v>
      </c>
      <c r="I46" s="1">
        <v>2.09523337097334</v>
      </c>
      <c r="J46" s="1">
        <v>0</v>
      </c>
      <c r="K46" s="1">
        <v>46.808474982882</v>
      </c>
      <c r="L46" s="1">
        <v>0.11338089719728</v>
      </c>
      <c r="M46" s="1">
        <v>0.785459927117684</v>
      </c>
      <c r="N46" s="1">
        <v>3.05644297267331</v>
      </c>
      <c r="O46" s="1">
        <v>0.553628639999323</v>
      </c>
      <c r="P46" s="1">
        <v>21.0645853780713</v>
      </c>
      <c r="Q46" s="1">
        <v>7.52898380704714</v>
      </c>
      <c r="R46" s="1">
        <v>109.53968250486</v>
      </c>
      <c r="S46" s="1">
        <v>44.2971766469344</v>
      </c>
      <c r="T46" s="1">
        <v>226.570420522232</v>
      </c>
      <c r="U46" s="1">
        <v>49.6335677208051</v>
      </c>
      <c r="V46" s="1">
        <v>553.024592837096</v>
      </c>
      <c r="W46" s="1">
        <v>101.805594096228</v>
      </c>
      <c r="X46" s="15">
        <v>11680.9201896925</v>
      </c>
      <c r="Y46" s="1">
        <v>1.16034702686459</v>
      </c>
      <c r="AA46" s="1">
        <v>429.853723491046</v>
      </c>
      <c r="AB46" s="1">
        <v>391.754555313106</v>
      </c>
      <c r="AC46" s="17">
        <f t="shared" si="0"/>
        <v>397.755901788524</v>
      </c>
      <c r="AD46" s="1">
        <f t="shared" si="1"/>
        <v>1.09725264878538</v>
      </c>
      <c r="AE46" s="1">
        <f t="shared" si="2"/>
        <v>0.708385414296585</v>
      </c>
      <c r="AF46" s="1">
        <f t="shared" si="3"/>
        <v>0.119484188117406</v>
      </c>
      <c r="AG46" s="1">
        <f t="shared" si="4"/>
        <v>421.304561716421</v>
      </c>
      <c r="AH46" s="1">
        <f t="shared" si="5"/>
        <v>2.45249718573091</v>
      </c>
      <c r="AI46" s="1">
        <f t="shared" si="6"/>
        <v>507.481184475178</v>
      </c>
      <c r="AJ46" s="1">
        <f t="shared" si="7"/>
        <v>0.210853781003051</v>
      </c>
      <c r="AK46" s="1">
        <v>0.7</v>
      </c>
      <c r="AL46" s="1">
        <v>1</v>
      </c>
      <c r="AM46" s="15">
        <f t="shared" si="8"/>
        <v>585.882706640477</v>
      </c>
      <c r="AN46" s="20">
        <f t="shared" si="9"/>
        <v>3.84165485374179</v>
      </c>
    </row>
    <row r="47" s="1" customFormat="1" spans="1:40">
      <c r="A47" s="12" t="s">
        <v>45</v>
      </c>
      <c r="B47" s="12" t="s">
        <v>91</v>
      </c>
      <c r="C47" s="12" t="s">
        <v>47</v>
      </c>
      <c r="D47" s="1">
        <v>48.5</v>
      </c>
      <c r="E47" s="1">
        <v>30.1669892408068</v>
      </c>
      <c r="F47" s="1">
        <v>10.499450005258</v>
      </c>
      <c r="G47" s="1">
        <v>0.703023289636503</v>
      </c>
      <c r="H47" s="1">
        <v>5384.13106986662</v>
      </c>
      <c r="I47" s="1">
        <v>24.7209670835611</v>
      </c>
      <c r="J47" s="1">
        <v>0.033763790970566</v>
      </c>
      <c r="K47" s="1">
        <v>186.454597098965</v>
      </c>
      <c r="L47" s="1">
        <v>0.32622787431646</v>
      </c>
      <c r="M47" s="1">
        <v>6.68677056321075</v>
      </c>
      <c r="N47" s="1">
        <v>17.5531668262585</v>
      </c>
      <c r="O47" s="1">
        <v>2.28640165077945</v>
      </c>
      <c r="P47" s="1">
        <v>88.6829575711918</v>
      </c>
      <c r="Q47" s="1">
        <v>27.687998125474</v>
      </c>
      <c r="R47" s="1">
        <v>350.462164514624</v>
      </c>
      <c r="S47" s="1">
        <v>121.060517144999</v>
      </c>
      <c r="T47" s="1">
        <v>564.602574732446</v>
      </c>
      <c r="U47" s="1">
        <v>125.103285328012</v>
      </c>
      <c r="V47" s="1">
        <v>1371.0194105693</v>
      </c>
      <c r="W47" s="1">
        <v>187.349662931697</v>
      </c>
      <c r="X47" s="15">
        <v>13851.7542023672</v>
      </c>
      <c r="Y47" s="1">
        <v>9.26706598410608</v>
      </c>
      <c r="Z47" s="1">
        <v>5.20550835640262</v>
      </c>
      <c r="AA47" s="1">
        <v>6076.33459065784</v>
      </c>
      <c r="AB47" s="1">
        <v>3155.0391076104</v>
      </c>
      <c r="AC47" s="17">
        <f t="shared" si="0"/>
        <v>3202.69342102014</v>
      </c>
      <c r="AD47" s="1">
        <f t="shared" si="1"/>
        <v>1.92591419104786</v>
      </c>
      <c r="AE47" s="1">
        <f t="shared" si="2"/>
        <v>2.30123591488783</v>
      </c>
      <c r="AF47" s="1">
        <f t="shared" si="3"/>
        <v>0.0590973964947723</v>
      </c>
      <c r="AG47" s="1">
        <f t="shared" si="4"/>
        <v>300.495655108639</v>
      </c>
      <c r="AH47" s="1">
        <f t="shared" si="5"/>
        <v>1.02444216934456</v>
      </c>
      <c r="AI47" s="1">
        <f t="shared" si="6"/>
        <v>160.185408698829</v>
      </c>
      <c r="AJ47" s="1">
        <f t="shared" si="7"/>
        <v>0.177093308324998</v>
      </c>
      <c r="AK47" s="1">
        <v>0.7</v>
      </c>
      <c r="AL47" s="1">
        <v>1</v>
      </c>
      <c r="AM47" s="15">
        <f t="shared" si="8"/>
        <v>785.300389051858</v>
      </c>
      <c r="AN47" s="20">
        <f t="shared" si="9"/>
        <v>2.32592881361076</v>
      </c>
    </row>
    <row r="48" s="1" customFormat="1" spans="1:40">
      <c r="A48" s="12" t="s">
        <v>45</v>
      </c>
      <c r="B48" s="12" t="s">
        <v>92</v>
      </c>
      <c r="C48" s="12" t="s">
        <v>47</v>
      </c>
      <c r="D48" s="1">
        <v>48.5</v>
      </c>
      <c r="E48" s="1">
        <v>28.6461323173337</v>
      </c>
      <c r="F48" s="1">
        <v>4.08</v>
      </c>
      <c r="G48" s="1">
        <v>0.97</v>
      </c>
      <c r="H48" s="1">
        <v>640</v>
      </c>
      <c r="I48" s="1">
        <v>1.87</v>
      </c>
      <c r="J48" s="1">
        <v>1.5</v>
      </c>
      <c r="K48" s="1">
        <v>20</v>
      </c>
      <c r="L48" s="1">
        <v>0.42</v>
      </c>
      <c r="M48" s="1">
        <v>2.48</v>
      </c>
      <c r="N48" s="1">
        <v>1.97</v>
      </c>
      <c r="O48" s="1">
        <v>0.317</v>
      </c>
      <c r="P48" s="1">
        <v>10.53</v>
      </c>
      <c r="Q48" s="1">
        <v>3.65</v>
      </c>
      <c r="R48" s="1">
        <v>48.3</v>
      </c>
      <c r="S48" s="1">
        <v>19.49</v>
      </c>
      <c r="T48" s="1">
        <v>105.9</v>
      </c>
      <c r="U48" s="1">
        <v>23.84</v>
      </c>
      <c r="V48" s="1">
        <v>233.8</v>
      </c>
      <c r="W48" s="1">
        <v>53</v>
      </c>
      <c r="X48" s="15">
        <v>12330</v>
      </c>
      <c r="Y48" s="1">
        <v>1.091</v>
      </c>
      <c r="Z48" s="1">
        <v>2.871715</v>
      </c>
      <c r="AA48" s="1">
        <v>225</v>
      </c>
      <c r="AB48" s="1">
        <v>292.7</v>
      </c>
      <c r="AC48" s="17">
        <f t="shared" si="0"/>
        <v>297.120996716454</v>
      </c>
      <c r="AD48" s="1">
        <f t="shared" si="1"/>
        <v>0.768705158865733</v>
      </c>
      <c r="AE48" s="1">
        <f t="shared" si="2"/>
        <v>1.2519247219846</v>
      </c>
      <c r="AF48" s="1">
        <f t="shared" si="3"/>
        <v>0.0683293474547318</v>
      </c>
      <c r="AG48" s="1">
        <f t="shared" si="4"/>
        <v>71.7401960784314</v>
      </c>
      <c r="AH48" s="1">
        <f t="shared" si="5"/>
        <v>0.578746733589782</v>
      </c>
      <c r="AI48" s="1">
        <f t="shared" si="6"/>
        <v>14.0190983249321</v>
      </c>
      <c r="AJ48" s="1">
        <f t="shared" si="7"/>
        <v>0.212696044838946</v>
      </c>
      <c r="AK48" s="1">
        <v>0.7</v>
      </c>
      <c r="AL48" s="1">
        <v>1</v>
      </c>
      <c r="AM48" s="15">
        <f t="shared" si="8"/>
        <v>697.441506648381</v>
      </c>
      <c r="AN48" s="20">
        <f t="shared" si="9"/>
        <v>1.33442923450278</v>
      </c>
    </row>
    <row r="49" s="1" customFormat="1" spans="1:40">
      <c r="A49" s="12" t="s">
        <v>45</v>
      </c>
      <c r="B49" s="12" t="s">
        <v>93</v>
      </c>
      <c r="C49" s="12" t="s">
        <v>50</v>
      </c>
      <c r="D49" s="1">
        <v>48.5</v>
      </c>
      <c r="E49" s="1">
        <v>32.1328133629306</v>
      </c>
      <c r="F49" s="1">
        <v>8.48162946587543</v>
      </c>
      <c r="G49" s="1">
        <v>1.4437679592389</v>
      </c>
      <c r="H49" s="1">
        <v>700.376476117357</v>
      </c>
      <c r="I49" s="1">
        <v>1.40670110375013</v>
      </c>
      <c r="J49" s="1">
        <v>10.9016875919362</v>
      </c>
      <c r="K49" s="1">
        <v>26.8443126873522</v>
      </c>
      <c r="L49" s="1">
        <v>1.30352287103065</v>
      </c>
      <c r="M49" s="1">
        <v>5.98173677231832</v>
      </c>
      <c r="N49" s="1">
        <v>3.14374131291143</v>
      </c>
      <c r="O49" s="1">
        <v>0.633543478778169</v>
      </c>
      <c r="P49" s="1">
        <v>14.334370012578</v>
      </c>
      <c r="Q49" s="1">
        <v>3.98095773479766</v>
      </c>
      <c r="R49" s="1">
        <v>52.721325249665</v>
      </c>
      <c r="S49" s="1">
        <v>18.8560117988954</v>
      </c>
      <c r="T49" s="1">
        <v>101.982913920388</v>
      </c>
      <c r="U49" s="1">
        <v>30.6116248189263</v>
      </c>
      <c r="V49" s="1">
        <v>557.35691019816</v>
      </c>
      <c r="W49" s="1">
        <v>47.9942098735524</v>
      </c>
      <c r="X49" s="15">
        <v>13654.6768507166</v>
      </c>
      <c r="Y49" s="1">
        <v>0.970991458414997</v>
      </c>
      <c r="Z49" s="1">
        <v>1.89072678786531</v>
      </c>
      <c r="AA49" s="1">
        <v>270.997295993969</v>
      </c>
      <c r="AB49" s="1">
        <v>745.678375760048</v>
      </c>
      <c r="AC49" s="17">
        <f t="shared" si="0"/>
        <v>756.941244399494</v>
      </c>
      <c r="AD49" s="1">
        <f t="shared" si="1"/>
        <v>0.363423836339292</v>
      </c>
      <c r="AE49" s="1">
        <f t="shared" si="2"/>
        <v>1.33788307297551</v>
      </c>
      <c r="AF49" s="1">
        <f t="shared" si="3"/>
        <v>0.0359998540389355</v>
      </c>
      <c r="AG49" s="1">
        <f t="shared" si="4"/>
        <v>87.9168771472715</v>
      </c>
      <c r="AH49" s="1">
        <f t="shared" si="5"/>
        <v>0.337549031770181</v>
      </c>
      <c r="AI49" s="1">
        <f t="shared" si="6"/>
        <v>5.16144990993069</v>
      </c>
      <c r="AJ49" s="1">
        <f t="shared" si="7"/>
        <v>0.288410567457344</v>
      </c>
      <c r="AK49" s="1">
        <v>0.7</v>
      </c>
      <c r="AL49" s="1">
        <v>1</v>
      </c>
      <c r="AM49" s="15">
        <f t="shared" si="8"/>
        <v>764.100531032965</v>
      </c>
      <c r="AN49" s="20">
        <f t="shared" si="9"/>
        <v>0.398290792630659</v>
      </c>
    </row>
    <row r="50" s="1" customFormat="1" spans="1:40">
      <c r="A50" s="12" t="s">
        <v>57</v>
      </c>
      <c r="B50" s="12" t="s">
        <v>94</v>
      </c>
      <c r="C50" s="12" t="s">
        <v>47</v>
      </c>
      <c r="D50" s="1">
        <v>48.5</v>
      </c>
      <c r="E50" s="1">
        <v>30.2562127502538</v>
      </c>
      <c r="F50" s="1">
        <v>5.05542967088</v>
      </c>
      <c r="G50" s="1">
        <v>0.629249325208538</v>
      </c>
      <c r="H50" s="1">
        <v>1177.49322490832</v>
      </c>
      <c r="I50" s="1">
        <v>1.7912519680012</v>
      </c>
      <c r="J50" s="1">
        <v>1.23640495459819</v>
      </c>
      <c r="K50" s="1">
        <v>21.8024290700659</v>
      </c>
      <c r="L50" s="1">
        <v>0.406708038163493</v>
      </c>
      <c r="M50" s="1">
        <v>3.2243403633345</v>
      </c>
      <c r="N50" s="1">
        <v>4.78743728128389</v>
      </c>
      <c r="O50" s="1">
        <v>1.0461841965954</v>
      </c>
      <c r="P50" s="1">
        <v>21.7393113527018</v>
      </c>
      <c r="Q50" s="1">
        <v>7.09408196499155</v>
      </c>
      <c r="R50" s="1">
        <v>91.9361045001285</v>
      </c>
      <c r="S50" s="1">
        <v>32.8738278966852</v>
      </c>
      <c r="T50" s="1">
        <v>159.644312431785</v>
      </c>
      <c r="U50" s="1">
        <v>36.5069808879567</v>
      </c>
      <c r="V50" s="1">
        <v>390.14319780384</v>
      </c>
      <c r="W50" s="1">
        <v>60.255166828007</v>
      </c>
      <c r="X50" s="15">
        <v>13739.3443934643</v>
      </c>
      <c r="Y50" s="1">
        <v>1.1039724314384</v>
      </c>
      <c r="Z50" s="1">
        <v>0.409162477455079</v>
      </c>
      <c r="AA50" s="1">
        <v>240.736476282133</v>
      </c>
      <c r="AB50" s="1">
        <v>202.218726002028</v>
      </c>
      <c r="AC50" s="17">
        <f t="shared" si="0"/>
        <v>205.273076270769</v>
      </c>
      <c r="AD50" s="1">
        <f t="shared" si="1"/>
        <v>1.19047568462932</v>
      </c>
      <c r="AE50" s="1">
        <f t="shared" si="2"/>
        <v>0.518319240577153</v>
      </c>
      <c r="AF50" s="1">
        <f t="shared" si="3"/>
        <v>0.107816073719341</v>
      </c>
      <c r="AG50" s="1">
        <f t="shared" si="4"/>
        <v>40.0003044581625</v>
      </c>
      <c r="AH50" s="1">
        <f t="shared" si="5"/>
        <v>0.681891317736884</v>
      </c>
      <c r="AI50" s="1">
        <f t="shared" si="6"/>
        <v>21.9711830016668</v>
      </c>
      <c r="AJ50" s="1">
        <f t="shared" si="7"/>
        <v>0.31338713634092</v>
      </c>
      <c r="AK50" s="1">
        <v>0.7</v>
      </c>
      <c r="AL50" s="1">
        <v>1</v>
      </c>
      <c r="AM50" s="15">
        <f t="shared" si="8"/>
        <v>716.063458386017</v>
      </c>
      <c r="AN50" s="20">
        <f t="shared" si="9"/>
        <v>1.61919321277116</v>
      </c>
    </row>
    <row r="51" s="1" customFormat="1" spans="1:40">
      <c r="A51" s="12" t="s">
        <v>57</v>
      </c>
      <c r="B51" s="12" t="s">
        <v>95</v>
      </c>
      <c r="C51" s="12" t="s">
        <v>47</v>
      </c>
      <c r="D51" s="1">
        <v>48.5</v>
      </c>
      <c r="E51" s="1">
        <v>29.3040579936812</v>
      </c>
      <c r="F51" s="1">
        <v>9.28631301974038</v>
      </c>
      <c r="G51" s="1">
        <v>0.771246032967367</v>
      </c>
      <c r="H51" s="1">
        <v>538.41277143722</v>
      </c>
      <c r="I51" s="1">
        <v>1.59169652171284</v>
      </c>
      <c r="J51" s="1">
        <v>2.0324266794753</v>
      </c>
      <c r="K51" s="1">
        <v>15.487729741564</v>
      </c>
      <c r="L51" s="1">
        <v>0.579666483979546</v>
      </c>
      <c r="M51" s="1">
        <v>3.3977243223436</v>
      </c>
      <c r="N51" s="1">
        <v>1.95284491713923</v>
      </c>
      <c r="O51" s="1">
        <v>0.240525916407395</v>
      </c>
      <c r="P51" s="1">
        <v>9.29180251072495</v>
      </c>
      <c r="Q51" s="1">
        <v>3.15438910345409</v>
      </c>
      <c r="R51" s="1">
        <v>41.297544026612</v>
      </c>
      <c r="S51" s="1">
        <v>15.8103965273518</v>
      </c>
      <c r="T51" s="1">
        <v>77.0054350204778</v>
      </c>
      <c r="U51" s="1">
        <v>18.4617731362204</v>
      </c>
      <c r="V51" s="1">
        <v>200.256390310151</v>
      </c>
      <c r="W51" s="1">
        <v>31.9837390074274</v>
      </c>
      <c r="X51" s="15">
        <v>13981.0010220822</v>
      </c>
      <c r="Y51" s="1">
        <v>0.860390768395826</v>
      </c>
      <c r="Z51" s="1">
        <v>0.385844002632298</v>
      </c>
      <c r="AA51" s="1">
        <v>138.9311682853</v>
      </c>
      <c r="AB51" s="1">
        <v>187.257199993877</v>
      </c>
      <c r="AC51" s="17">
        <f t="shared" si="0"/>
        <v>190.085568515589</v>
      </c>
      <c r="AD51" s="1">
        <f t="shared" si="1"/>
        <v>0.741926976852388</v>
      </c>
      <c r="AE51" s="1">
        <f t="shared" si="2"/>
        <v>0.935087263401975</v>
      </c>
      <c r="AF51" s="1">
        <f t="shared" si="3"/>
        <v>0.0827083270606973</v>
      </c>
      <c r="AG51" s="1">
        <f t="shared" si="4"/>
        <v>20.1648597883589</v>
      </c>
      <c r="AH51" s="1">
        <f t="shared" si="5"/>
        <v>0.371404224905483</v>
      </c>
      <c r="AI51" s="1">
        <f t="shared" si="6"/>
        <v>5.73332367776066</v>
      </c>
      <c r="AJ51" s="1">
        <f t="shared" si="7"/>
        <v>0.17255417251548</v>
      </c>
      <c r="AK51" s="1">
        <v>0.7</v>
      </c>
      <c r="AL51" s="1">
        <v>1</v>
      </c>
      <c r="AM51" s="15">
        <f t="shared" si="8"/>
        <v>772.99941660049</v>
      </c>
      <c r="AN51" s="20">
        <f t="shared" si="9"/>
        <v>0.564247665300142</v>
      </c>
    </row>
    <row r="52" s="1" customFormat="1" spans="1:40">
      <c r="A52" s="12" t="s">
        <v>57</v>
      </c>
      <c r="B52" s="12" t="s">
        <v>96</v>
      </c>
      <c r="C52" s="12" t="s">
        <v>47</v>
      </c>
      <c r="D52" s="1">
        <v>48.5</v>
      </c>
      <c r="E52" s="1">
        <v>29.5489000239678</v>
      </c>
      <c r="F52" s="1">
        <v>70.5966495544947</v>
      </c>
      <c r="G52" s="1">
        <v>3.73028782817293</v>
      </c>
      <c r="H52" s="1">
        <v>850.136745059946</v>
      </c>
      <c r="I52" s="1">
        <v>3.63292021891053</v>
      </c>
      <c r="J52" s="1">
        <v>8.85701933902018</v>
      </c>
      <c r="K52" s="1">
        <v>35.7412937702871</v>
      </c>
      <c r="L52" s="1">
        <v>2.00291477021689</v>
      </c>
      <c r="M52" s="1">
        <v>9.80161815739593</v>
      </c>
      <c r="N52" s="1">
        <v>3.09067331471185</v>
      </c>
      <c r="O52" s="1">
        <v>0.449361173980111</v>
      </c>
      <c r="P52" s="1">
        <v>11.82614162425</v>
      </c>
      <c r="Q52" s="1">
        <v>4.24214902462664</v>
      </c>
      <c r="R52" s="1">
        <v>59.6920527225396</v>
      </c>
      <c r="S52" s="1">
        <v>23.3160409754187</v>
      </c>
      <c r="T52" s="1">
        <v>126.147100387684</v>
      </c>
      <c r="U52" s="1">
        <v>32.201382470197</v>
      </c>
      <c r="V52" s="1">
        <v>352.51604893623</v>
      </c>
      <c r="W52" s="1">
        <v>59.1860333492044</v>
      </c>
      <c r="X52" s="15">
        <v>14963.1665299058</v>
      </c>
      <c r="Y52" s="1">
        <v>1.93716754752809</v>
      </c>
      <c r="Z52" s="1">
        <v>0.645292007159231</v>
      </c>
      <c r="AA52" s="1">
        <v>224.162520241487</v>
      </c>
      <c r="AB52" s="1">
        <v>320.649402220012</v>
      </c>
      <c r="AC52" s="17">
        <f t="shared" si="0"/>
        <v>325.49255204696</v>
      </c>
      <c r="AD52" s="1">
        <f t="shared" si="1"/>
        <v>0.699089156847012</v>
      </c>
      <c r="AE52" s="1">
        <f t="shared" si="2"/>
        <v>0.909602281052508</v>
      </c>
      <c r="AF52" s="1">
        <f t="shared" si="3"/>
        <v>0.111465337289989</v>
      </c>
      <c r="AG52" s="1">
        <f t="shared" si="4"/>
        <v>4.5419917835123</v>
      </c>
      <c r="AH52" s="1">
        <f t="shared" si="5"/>
        <v>0.237554360496421</v>
      </c>
      <c r="AI52" s="1">
        <f t="shared" si="6"/>
        <v>2.51625721860255</v>
      </c>
      <c r="AJ52" s="1">
        <f t="shared" si="7"/>
        <v>0.227140672384386</v>
      </c>
      <c r="AK52" s="1">
        <v>0.7</v>
      </c>
      <c r="AL52" s="1">
        <v>1</v>
      </c>
      <c r="AM52" s="15">
        <f t="shared" si="8"/>
        <v>1021.58793295911</v>
      </c>
      <c r="AN52" s="20">
        <f t="shared" si="9"/>
        <v>-0.211699499437713</v>
      </c>
    </row>
    <row r="53" s="1" customFormat="1" spans="1:40">
      <c r="A53" s="12" t="s">
        <v>57</v>
      </c>
      <c r="B53" s="12" t="s">
        <v>63</v>
      </c>
      <c r="C53" s="12" t="s">
        <v>47</v>
      </c>
      <c r="D53" s="1">
        <v>48.5</v>
      </c>
      <c r="E53" s="1">
        <v>30.1759444158704</v>
      </c>
      <c r="F53" s="1">
        <v>7.65970614944311</v>
      </c>
      <c r="G53" s="1">
        <v>2.34258364950902</v>
      </c>
      <c r="H53" s="1">
        <v>634.573270638941</v>
      </c>
      <c r="I53" s="1">
        <v>1.90423647474804</v>
      </c>
      <c r="J53" s="1">
        <v>6.73215668625795</v>
      </c>
      <c r="K53" s="1">
        <v>30.3190595213573</v>
      </c>
      <c r="L53" s="1">
        <v>1.91978828577663</v>
      </c>
      <c r="M53" s="1">
        <v>8.90497762266066</v>
      </c>
      <c r="N53" s="1">
        <v>4.00426734092245</v>
      </c>
      <c r="O53" s="1">
        <v>0.42469916970128</v>
      </c>
      <c r="P53" s="1">
        <v>12.3311853279556</v>
      </c>
      <c r="Q53" s="1">
        <v>3.72411702597979</v>
      </c>
      <c r="R53" s="1">
        <v>49.8250793303266</v>
      </c>
      <c r="S53" s="1">
        <v>17.4186395052551</v>
      </c>
      <c r="T53" s="1">
        <v>86.6249859255862</v>
      </c>
      <c r="U53" s="1">
        <v>19.9163174804889</v>
      </c>
      <c r="V53" s="1">
        <v>211.36655391432</v>
      </c>
      <c r="W53" s="1">
        <v>33.7321215527596</v>
      </c>
      <c r="X53" s="15">
        <v>12192.4753944476</v>
      </c>
      <c r="Y53" s="1">
        <v>0.750597524156139</v>
      </c>
      <c r="Z53" s="1">
        <v>0.15155986158311</v>
      </c>
      <c r="AA53" s="1">
        <v>207.290567710927</v>
      </c>
      <c r="AB53" s="1">
        <v>189.443182308044</v>
      </c>
      <c r="AC53" s="17">
        <f t="shared" si="0"/>
        <v>192.304568324233</v>
      </c>
      <c r="AD53" s="1">
        <f t="shared" si="1"/>
        <v>1.09420970016151</v>
      </c>
      <c r="AE53" s="1">
        <f t="shared" si="2"/>
        <v>0.896277953156378</v>
      </c>
      <c r="AF53" s="1">
        <f t="shared" si="3"/>
        <v>0.160043022672925</v>
      </c>
      <c r="AG53" s="1">
        <f t="shared" si="4"/>
        <v>24.7324347190286</v>
      </c>
      <c r="AH53" s="1">
        <f t="shared" si="5"/>
        <v>0.795921398336229</v>
      </c>
      <c r="AI53" s="1">
        <f t="shared" si="6"/>
        <v>3.35042844594832</v>
      </c>
      <c r="AJ53" s="1">
        <f t="shared" si="7"/>
        <v>0.184699158826866</v>
      </c>
      <c r="AK53" s="1">
        <v>0.7</v>
      </c>
      <c r="AL53" s="1">
        <v>1</v>
      </c>
      <c r="AM53" s="15">
        <f t="shared" si="8"/>
        <v>754.272345262866</v>
      </c>
      <c r="AN53" s="20">
        <f t="shared" si="9"/>
        <v>1.8876789830796</v>
      </c>
    </row>
    <row r="54" s="1" customFormat="1" spans="1:40">
      <c r="A54" s="12" t="s">
        <v>57</v>
      </c>
      <c r="B54" s="12" t="s">
        <v>97</v>
      </c>
      <c r="C54" s="12" t="s">
        <v>65</v>
      </c>
      <c r="D54" s="1">
        <v>48.5</v>
      </c>
      <c r="E54" s="1">
        <v>28.6957484731607</v>
      </c>
      <c r="F54" s="1">
        <v>3.62877337812583</v>
      </c>
      <c r="G54" s="1">
        <v>1.02980019750457</v>
      </c>
      <c r="H54" s="1">
        <v>1210.27334950302</v>
      </c>
      <c r="I54" s="1">
        <v>4.73042252066913</v>
      </c>
      <c r="J54" s="1">
        <v>2.830658749241</v>
      </c>
      <c r="K54" s="1">
        <v>23.8361405999128</v>
      </c>
      <c r="L54" s="1">
        <v>0.588572878273038</v>
      </c>
      <c r="M54" s="1">
        <v>3.71635577732065</v>
      </c>
      <c r="N54" s="1">
        <v>3.94764111678175</v>
      </c>
      <c r="O54" s="1">
        <v>0.434844612827092</v>
      </c>
      <c r="P54" s="1">
        <v>18.6288572661201</v>
      </c>
      <c r="Q54" s="1">
        <v>5.68697081950087</v>
      </c>
      <c r="R54" s="1">
        <v>81.839629713273</v>
      </c>
      <c r="S54" s="1">
        <v>29.6626588193986</v>
      </c>
      <c r="T54" s="1">
        <v>164.854790891583</v>
      </c>
      <c r="U54" s="1">
        <v>41.8850160286175</v>
      </c>
      <c r="V54" s="1">
        <v>577.170485872193</v>
      </c>
      <c r="W54" s="1">
        <v>68.3471273165205</v>
      </c>
      <c r="X54" s="15">
        <v>17015.3807271781</v>
      </c>
      <c r="Y54" s="1">
        <v>2.33732024199126</v>
      </c>
      <c r="Z54" s="1">
        <v>1.28896600049681</v>
      </c>
      <c r="AA54" s="1">
        <v>280.593490280924</v>
      </c>
      <c r="AB54" s="1">
        <v>394.617745263895</v>
      </c>
      <c r="AC54" s="17">
        <f t="shared" si="0"/>
        <v>400.578127074849</v>
      </c>
      <c r="AD54" s="1">
        <f t="shared" si="1"/>
        <v>0.711051374776064</v>
      </c>
      <c r="AE54" s="1">
        <f t="shared" si="2"/>
        <v>0.683710887724218</v>
      </c>
      <c r="AF54" s="1">
        <f t="shared" si="3"/>
        <v>0.0604031138639565</v>
      </c>
      <c r="AG54" s="1">
        <f t="shared" si="4"/>
        <v>108.746869573791</v>
      </c>
      <c r="AH54" s="1">
        <f t="shared" si="5"/>
        <v>0.629894345435819</v>
      </c>
      <c r="AI54" s="1">
        <f t="shared" si="6"/>
        <v>14.9096090793677</v>
      </c>
      <c r="AJ54" s="1">
        <f t="shared" si="7"/>
        <v>0.154959999106591</v>
      </c>
      <c r="AK54" s="1">
        <v>0.7</v>
      </c>
      <c r="AL54" s="1">
        <v>1</v>
      </c>
      <c r="AM54" s="15">
        <f t="shared" si="8"/>
        <v>687.553582171845</v>
      </c>
      <c r="AN54" s="20">
        <f t="shared" si="9"/>
        <v>1.48147230339654</v>
      </c>
    </row>
    <row r="55" spans="1:40">
      <c r="A55" s="2" t="s">
        <v>57</v>
      </c>
      <c r="B55" s="2" t="s">
        <v>98</v>
      </c>
      <c r="C55" s="2" t="s">
        <v>47</v>
      </c>
      <c r="E55" s="3">
        <v>30.7209535247449</v>
      </c>
      <c r="F55" s="3">
        <v>0.751255613853662</v>
      </c>
      <c r="G55" s="3">
        <v>0.274742085154782</v>
      </c>
      <c r="H55" s="3">
        <v>174.017443919479</v>
      </c>
      <c r="I55" s="3">
        <v>0.818040539429103</v>
      </c>
      <c r="J55" s="3">
        <v>0</v>
      </c>
      <c r="K55" s="3">
        <v>6.82310667264519</v>
      </c>
      <c r="L55" s="3">
        <v>0.00996324364091039</v>
      </c>
      <c r="M55" s="3">
        <v>0.0616919112597098</v>
      </c>
      <c r="N55" s="3">
        <v>0.138303734753392</v>
      </c>
      <c r="O55" s="3">
        <v>0.0971588906053145</v>
      </c>
      <c r="P55" s="3">
        <v>1.16475216093839</v>
      </c>
      <c r="Q55" s="3">
        <v>0.534748742444363</v>
      </c>
      <c r="R55" s="3">
        <v>9.17155129748097</v>
      </c>
      <c r="S55" s="3">
        <v>4.5905991648949</v>
      </c>
      <c r="T55" s="3">
        <v>29.8298995069609</v>
      </c>
      <c r="U55" s="3">
        <v>9.60902789203385</v>
      </c>
      <c r="V55" s="3">
        <v>139.285155422832</v>
      </c>
      <c r="W55" s="3">
        <v>33.7868058071259</v>
      </c>
      <c r="X55" s="4">
        <v>17824.5726919956</v>
      </c>
      <c r="Y55" s="3">
        <v>0.462871548205453</v>
      </c>
      <c r="Z55" s="3">
        <v>0.950945422009721</v>
      </c>
      <c r="AA55" s="3">
        <v>90.7917927545752</v>
      </c>
      <c r="AB55" s="3">
        <v>469.710800248288</v>
      </c>
      <c r="AC55" s="17">
        <f t="shared" si="0"/>
        <v>473.092718010076</v>
      </c>
      <c r="AD55" s="3">
        <f t="shared" si="1"/>
        <v>0.193292963897323</v>
      </c>
      <c r="AE55" s="3">
        <f t="shared" si="2"/>
        <v>3.37229619927819</v>
      </c>
      <c r="AF55" s="3">
        <f t="shared" si="3"/>
        <v>0.0145261864726945</v>
      </c>
      <c r="AG55" s="3">
        <f t="shared" si="4"/>
        <v>625.234329815982</v>
      </c>
      <c r="AH55" s="3">
        <f t="shared" si="5"/>
        <v>0.363222733809502</v>
      </c>
      <c r="AI55" s="3">
        <f t="shared" si="6"/>
        <v>542.60880920177</v>
      </c>
      <c r="AJ55" s="3">
        <f t="shared" si="7"/>
        <v>0.739769260844364</v>
      </c>
      <c r="AK55" s="3">
        <v>0.7</v>
      </c>
      <c r="AL55" s="3">
        <v>1</v>
      </c>
      <c r="AM55" s="4">
        <f t="shared" si="8"/>
        <v>571.874257183342</v>
      </c>
      <c r="AN55" s="5">
        <f t="shared" si="9"/>
        <v>0.525571745278241</v>
      </c>
    </row>
    <row r="56" spans="1:29">
      <c r="A56" s="11" t="s">
        <v>99</v>
      </c>
      <c r="B56" s="11"/>
      <c r="AC56" s="17">
        <f t="shared" si="0"/>
        <v>0</v>
      </c>
    </row>
    <row r="57" spans="1:40">
      <c r="A57" s="2" t="s">
        <v>100</v>
      </c>
      <c r="B57" s="2" t="s">
        <v>101</v>
      </c>
      <c r="C57" s="2" t="s">
        <v>47</v>
      </c>
      <c r="D57" s="3">
        <v>15.2</v>
      </c>
      <c r="E57" s="3">
        <v>28.7149292148726</v>
      </c>
      <c r="F57" s="3">
        <v>6.22367858348207</v>
      </c>
      <c r="G57" s="3">
        <v>0.605687499687006</v>
      </c>
      <c r="H57" s="3">
        <v>458.002713590722</v>
      </c>
      <c r="I57" s="3">
        <v>3.4924166643096</v>
      </c>
      <c r="J57" s="3">
        <v>0.882859648281598</v>
      </c>
      <c r="K57" s="3">
        <v>65.5504773480483</v>
      </c>
      <c r="L57" s="3">
        <v>0.362456434780954</v>
      </c>
      <c r="M57" s="3">
        <v>4.76292256733849</v>
      </c>
      <c r="N57" s="3">
        <v>6.66156185246529</v>
      </c>
      <c r="O57" s="3">
        <v>1.59549262547089</v>
      </c>
      <c r="P57" s="3">
        <v>22.9246212131942</v>
      </c>
      <c r="Q57" s="3">
        <v>5.1127069476027</v>
      </c>
      <c r="R57" s="3">
        <v>48.9355591707044</v>
      </c>
      <c r="S57" s="3">
        <v>13.7845151883708</v>
      </c>
      <c r="T57" s="3">
        <v>53.0219560064502</v>
      </c>
      <c r="U57" s="3">
        <v>10.3381212123123</v>
      </c>
      <c r="V57" s="3">
        <v>103.690896378804</v>
      </c>
      <c r="W57" s="3">
        <v>17.4662857762422</v>
      </c>
      <c r="X57" s="4">
        <v>13147.1506413499</v>
      </c>
      <c r="Y57" s="3">
        <v>0.743732662604545</v>
      </c>
      <c r="Z57" s="3">
        <v>0.535426579402085</v>
      </c>
      <c r="AA57" s="3">
        <v>2336.97984540787</v>
      </c>
      <c r="AB57" s="3">
        <v>883.758855023643</v>
      </c>
      <c r="AC57" s="17">
        <f t="shared" si="0"/>
        <v>892.30416224101</v>
      </c>
      <c r="AD57" s="3">
        <f t="shared" ref="AD57:AD98" si="10">AA57/AB57</f>
        <v>2.6443637108964</v>
      </c>
      <c r="AE57" s="3">
        <f t="shared" ref="AE57:AE98" si="11">AB57/V57</f>
        <v>8.52301297304918</v>
      </c>
      <c r="AF57" s="3">
        <f t="shared" ref="AF57:AF98" si="12">K57/AB57</f>
        <v>0.0741723570580741</v>
      </c>
      <c r="AG57" s="3">
        <f t="shared" ref="AG57:AG90" si="13">AB57/F57</f>
        <v>141.999437016105</v>
      </c>
      <c r="AH57" s="3">
        <f t="shared" ref="AH57:AH90" si="14">AF57*AG57^0.5</f>
        <v>0.883863890563789</v>
      </c>
      <c r="AI57" s="3">
        <f t="shared" ref="AI57:AI98" si="15">K57/((M57/0.711)^2/(N57/0.231))</f>
        <v>42.1242423515303</v>
      </c>
      <c r="AJ57" s="3">
        <f t="shared" ref="AJ57:AJ98" si="16">(O57/0.087)/((N57/0.231)*(P57/0.306))^0.5</f>
        <v>0.394550987936539</v>
      </c>
      <c r="AK57" s="3">
        <v>0.7</v>
      </c>
      <c r="AL57" s="3">
        <v>1</v>
      </c>
      <c r="AM57" s="4">
        <f t="shared" ref="AM57:AM90" si="17">4800/(5.711+LOG(AK57)-LOG(F57))-273.15</f>
        <v>734.81906977789</v>
      </c>
      <c r="AN57" s="5">
        <f t="shared" ref="AN57:AN90" si="18">((3.998*LOG(AH57))+2.284)</f>
        <v>2.06964879547617</v>
      </c>
    </row>
    <row r="58" spans="1:40">
      <c r="A58" s="2" t="s">
        <v>100</v>
      </c>
      <c r="B58" s="2" t="s">
        <v>102</v>
      </c>
      <c r="C58" s="2" t="s">
        <v>47</v>
      </c>
      <c r="D58" s="3">
        <v>15.2</v>
      </c>
      <c r="E58" s="3">
        <v>28.2114180895739</v>
      </c>
      <c r="F58" s="3">
        <v>4.2927854786587</v>
      </c>
      <c r="G58" s="3">
        <v>1.13668251219606</v>
      </c>
      <c r="H58" s="3">
        <v>1373.00332996386</v>
      </c>
      <c r="I58" s="3">
        <v>3.00033337136507</v>
      </c>
      <c r="J58" s="3">
        <v>0.566138873182983</v>
      </c>
      <c r="K58" s="3">
        <v>55.6018957950005</v>
      </c>
      <c r="L58" s="3">
        <v>0.243164333935672</v>
      </c>
      <c r="M58" s="3">
        <v>2.82181340102044</v>
      </c>
      <c r="N58" s="3">
        <v>5.20265920058176</v>
      </c>
      <c r="O58" s="3">
        <v>2.12495582227931</v>
      </c>
      <c r="P58" s="3">
        <v>29.8494615343076</v>
      </c>
      <c r="Q58" s="3">
        <v>8.72718714551289</v>
      </c>
      <c r="R58" s="3">
        <v>102.350294527004</v>
      </c>
      <c r="S58" s="3">
        <v>36.0551006471829</v>
      </c>
      <c r="T58" s="3">
        <v>164.505430374284</v>
      </c>
      <c r="U58" s="3">
        <v>35.3946464619642</v>
      </c>
      <c r="V58" s="3">
        <v>340.483316160544</v>
      </c>
      <c r="W58" s="3">
        <v>58.5061606970093</v>
      </c>
      <c r="X58" s="4">
        <v>14019.5755201321</v>
      </c>
      <c r="Y58" s="3">
        <v>0.751762081696738</v>
      </c>
      <c r="Z58" s="3">
        <v>0.979505582200411</v>
      </c>
      <c r="AA58" s="3">
        <v>996.201573222263</v>
      </c>
      <c r="AB58" s="3">
        <v>742.292201537934</v>
      </c>
      <c r="AC58" s="17">
        <f t="shared" si="0"/>
        <v>749.469628809118</v>
      </c>
      <c r="AD58" s="3">
        <f t="shared" si="10"/>
        <v>1.34206121411253</v>
      </c>
      <c r="AE58" s="3">
        <f t="shared" si="11"/>
        <v>2.18011328692513</v>
      </c>
      <c r="AF58" s="3">
        <f t="shared" si="12"/>
        <v>0.0749056714859734</v>
      </c>
      <c r="AG58" s="3">
        <f t="shared" si="13"/>
        <v>172.916211450162</v>
      </c>
      <c r="AH58" s="3">
        <f t="shared" si="14"/>
        <v>0.984991669305535</v>
      </c>
      <c r="AI58" s="3">
        <f t="shared" si="15"/>
        <v>79.5033843213274</v>
      </c>
      <c r="AJ58" s="3">
        <f t="shared" si="16"/>
        <v>0.521094412368974</v>
      </c>
      <c r="AK58" s="3">
        <v>0.7</v>
      </c>
      <c r="AL58" s="3">
        <v>1</v>
      </c>
      <c r="AM58" s="4">
        <f t="shared" si="17"/>
        <v>701.794167701538</v>
      </c>
      <c r="AN58" s="5">
        <f t="shared" si="18"/>
        <v>2.25774336453071</v>
      </c>
    </row>
    <row r="59" spans="1:40">
      <c r="A59" s="2" t="s">
        <v>100</v>
      </c>
      <c r="B59" s="2" t="s">
        <v>103</v>
      </c>
      <c r="C59" s="2" t="s">
        <v>47</v>
      </c>
      <c r="D59" s="3">
        <v>15.2</v>
      </c>
      <c r="E59" s="3">
        <v>29.3949109813417</v>
      </c>
      <c r="F59" s="3">
        <v>4.13</v>
      </c>
      <c r="G59" s="3">
        <v>0.396</v>
      </c>
      <c r="H59" s="3">
        <v>817</v>
      </c>
      <c r="I59" s="3">
        <v>2.12</v>
      </c>
      <c r="J59" s="3">
        <v>0</v>
      </c>
      <c r="K59" s="3">
        <v>43.6</v>
      </c>
      <c r="L59" s="3">
        <v>0.058</v>
      </c>
      <c r="M59" s="3">
        <v>1.01</v>
      </c>
      <c r="N59" s="3">
        <v>3.16</v>
      </c>
      <c r="O59" s="3">
        <v>1.42</v>
      </c>
      <c r="P59" s="3">
        <v>18.5</v>
      </c>
      <c r="Q59" s="3">
        <v>6.18</v>
      </c>
      <c r="R59" s="3">
        <v>72.6</v>
      </c>
      <c r="S59" s="3">
        <v>25.7</v>
      </c>
      <c r="T59" s="3">
        <v>123.1</v>
      </c>
      <c r="U59" s="3">
        <v>25.5</v>
      </c>
      <c r="V59" s="3">
        <v>247</v>
      </c>
      <c r="W59" s="3">
        <v>53.6</v>
      </c>
      <c r="X59" s="4">
        <v>12490</v>
      </c>
      <c r="Y59" s="3">
        <v>0.485</v>
      </c>
      <c r="Z59" s="3">
        <v>2.155644</v>
      </c>
      <c r="AA59" s="3">
        <v>503</v>
      </c>
      <c r="AB59" s="3">
        <v>652</v>
      </c>
      <c r="AC59" s="17">
        <f t="shared" si="0"/>
        <v>658.304367163115</v>
      </c>
      <c r="AD59" s="3">
        <f t="shared" si="10"/>
        <v>0.771472392638037</v>
      </c>
      <c r="AE59" s="3">
        <f t="shared" si="11"/>
        <v>2.63967611336032</v>
      </c>
      <c r="AF59" s="3">
        <f t="shared" si="12"/>
        <v>0.0668711656441718</v>
      </c>
      <c r="AG59" s="3">
        <f t="shared" si="13"/>
        <v>157.869249394673</v>
      </c>
      <c r="AH59" s="3">
        <f t="shared" si="14"/>
        <v>0.840209650720374</v>
      </c>
      <c r="AI59" s="3">
        <f t="shared" si="15"/>
        <v>295.568430800647</v>
      </c>
      <c r="AJ59" s="3">
        <f t="shared" si="16"/>
        <v>0.567552955317113</v>
      </c>
      <c r="AK59" s="3">
        <v>0.7</v>
      </c>
      <c r="AL59" s="3">
        <v>1</v>
      </c>
      <c r="AM59" s="4">
        <f t="shared" si="17"/>
        <v>698.480811731119</v>
      </c>
      <c r="AN59" s="5">
        <f t="shared" si="18"/>
        <v>1.98170188696655</v>
      </c>
    </row>
    <row r="60" spans="1:40">
      <c r="A60" s="2" t="s">
        <v>100</v>
      </c>
      <c r="B60" s="2" t="s">
        <v>104</v>
      </c>
      <c r="C60" s="2" t="s">
        <v>47</v>
      </c>
      <c r="D60" s="3">
        <v>15.2</v>
      </c>
      <c r="E60" s="3">
        <v>29.1381868679675</v>
      </c>
      <c r="F60" s="3">
        <v>1.53</v>
      </c>
      <c r="G60" s="3">
        <v>0.278</v>
      </c>
      <c r="H60" s="3">
        <v>381</v>
      </c>
      <c r="I60" s="3">
        <v>0.394</v>
      </c>
      <c r="J60" s="3">
        <v>0</v>
      </c>
      <c r="K60" s="3">
        <v>15.9</v>
      </c>
      <c r="L60" s="3">
        <v>0.015</v>
      </c>
      <c r="M60" s="3">
        <v>0.365</v>
      </c>
      <c r="N60" s="3">
        <v>0.85</v>
      </c>
      <c r="O60" s="3">
        <v>0.474</v>
      </c>
      <c r="P60" s="3">
        <v>5.66</v>
      </c>
      <c r="Q60" s="3">
        <v>1.84</v>
      </c>
      <c r="R60" s="3">
        <v>24</v>
      </c>
      <c r="S60" s="3">
        <v>9.95</v>
      </c>
      <c r="T60" s="3">
        <v>55.6</v>
      </c>
      <c r="U60" s="3">
        <v>13.7</v>
      </c>
      <c r="V60" s="3">
        <v>150</v>
      </c>
      <c r="W60" s="3">
        <v>39.3</v>
      </c>
      <c r="X60" s="4">
        <v>12410</v>
      </c>
      <c r="Y60" s="3">
        <v>0.114</v>
      </c>
      <c r="Z60" s="3">
        <v>1.234451</v>
      </c>
      <c r="AA60" s="3">
        <v>218</v>
      </c>
      <c r="AB60" s="3">
        <v>431</v>
      </c>
      <c r="AC60" s="17">
        <f t="shared" si="0"/>
        <v>435.167457434513</v>
      </c>
      <c r="AD60" s="3">
        <f t="shared" si="10"/>
        <v>0.505800464037123</v>
      </c>
      <c r="AE60" s="3">
        <f t="shared" si="11"/>
        <v>2.87333333333333</v>
      </c>
      <c r="AF60" s="3">
        <f t="shared" si="12"/>
        <v>0.0368909512761021</v>
      </c>
      <c r="AG60" s="3">
        <f t="shared" si="13"/>
        <v>281.699346405229</v>
      </c>
      <c r="AH60" s="3">
        <f t="shared" si="14"/>
        <v>0.619174088990438</v>
      </c>
      <c r="AI60" s="3">
        <f t="shared" si="15"/>
        <v>222.002335176552</v>
      </c>
      <c r="AJ60" s="3">
        <f t="shared" si="16"/>
        <v>0.660401595444422</v>
      </c>
      <c r="AK60" s="3">
        <v>0.7</v>
      </c>
      <c r="AL60" s="3">
        <v>1</v>
      </c>
      <c r="AM60" s="4">
        <f t="shared" si="17"/>
        <v>620.470675035414</v>
      </c>
      <c r="AN60" s="5">
        <f t="shared" si="18"/>
        <v>1.45166746977748</v>
      </c>
    </row>
    <row r="61" spans="1:40">
      <c r="A61" s="2" t="s">
        <v>100</v>
      </c>
      <c r="B61" s="2" t="s">
        <v>105</v>
      </c>
      <c r="C61" s="2" t="s">
        <v>47</v>
      </c>
      <c r="D61" s="3">
        <v>15.2</v>
      </c>
      <c r="E61" s="3">
        <v>30.8286065621216</v>
      </c>
      <c r="F61" s="3">
        <v>2.45648732440018</v>
      </c>
      <c r="G61" s="3">
        <v>0.325396455649603</v>
      </c>
      <c r="H61" s="3">
        <v>786.643702129618</v>
      </c>
      <c r="I61" s="3">
        <v>2.37435403040606</v>
      </c>
      <c r="J61" s="3">
        <v>0</v>
      </c>
      <c r="K61" s="3">
        <v>40.1024650070925</v>
      </c>
      <c r="L61" s="3">
        <v>0.057241533766573</v>
      </c>
      <c r="M61" s="3">
        <v>1.24957883062272</v>
      </c>
      <c r="N61" s="3">
        <v>3.75764637752796</v>
      </c>
      <c r="O61" s="3">
        <v>1.86027519443032</v>
      </c>
      <c r="P61" s="3">
        <v>19.8114731490101</v>
      </c>
      <c r="Q61" s="3">
        <v>5.8812724819318</v>
      </c>
      <c r="R61" s="3">
        <v>65.0195724971052</v>
      </c>
      <c r="S61" s="3">
        <v>21.1683198311225</v>
      </c>
      <c r="T61" s="3">
        <v>92.7826103860318</v>
      </c>
      <c r="U61" s="3">
        <v>19.966619419807</v>
      </c>
      <c r="V61" s="3">
        <v>208.166978200934</v>
      </c>
      <c r="W61" s="3">
        <v>31.9031805732084</v>
      </c>
      <c r="X61" s="4">
        <v>13606.2283438334</v>
      </c>
      <c r="Y61" s="3">
        <v>0.649442460888123</v>
      </c>
      <c r="Z61" s="3">
        <v>0.0731779923688678</v>
      </c>
      <c r="AA61" s="3">
        <v>685.351512014441</v>
      </c>
      <c r="AB61" s="3">
        <v>651.792043197486</v>
      </c>
      <c r="AC61" s="17">
        <f t="shared" si="0"/>
        <v>658.094399569133</v>
      </c>
      <c r="AD61" s="3">
        <f t="shared" si="10"/>
        <v>1.05148800014852</v>
      </c>
      <c r="AE61" s="3">
        <f t="shared" si="11"/>
        <v>3.13110200681465</v>
      </c>
      <c r="AF61" s="3">
        <f t="shared" si="12"/>
        <v>0.0615264721710355</v>
      </c>
      <c r="AG61" s="3">
        <f t="shared" si="13"/>
        <v>265.334991442155</v>
      </c>
      <c r="AH61" s="3">
        <f t="shared" si="14"/>
        <v>1.00221125941355</v>
      </c>
      <c r="AI61" s="3">
        <f t="shared" si="15"/>
        <v>211.196579031226</v>
      </c>
      <c r="AJ61" s="3">
        <f t="shared" si="16"/>
        <v>0.658883006860857</v>
      </c>
      <c r="AK61" s="3">
        <v>0.7</v>
      </c>
      <c r="AL61" s="3">
        <v>1</v>
      </c>
      <c r="AM61" s="4">
        <f t="shared" si="17"/>
        <v>656.04108754116</v>
      </c>
      <c r="AN61" s="5">
        <f t="shared" si="18"/>
        <v>2.28783519162913</v>
      </c>
    </row>
    <row r="62" spans="1:40">
      <c r="A62" s="2" t="s">
        <v>100</v>
      </c>
      <c r="B62" s="2" t="s">
        <v>106</v>
      </c>
      <c r="C62" s="2" t="s">
        <v>47</v>
      </c>
      <c r="D62" s="3">
        <v>15.2</v>
      </c>
      <c r="E62" s="3">
        <v>31.5342785927931</v>
      </c>
      <c r="F62" s="3">
        <v>3.9</v>
      </c>
      <c r="G62" s="3">
        <v>0.413</v>
      </c>
      <c r="H62" s="3">
        <v>1010</v>
      </c>
      <c r="I62" s="3">
        <v>2.49</v>
      </c>
      <c r="J62" s="3">
        <v>0.014</v>
      </c>
      <c r="K62" s="3">
        <v>47.4</v>
      </c>
      <c r="L62" s="3">
        <v>0.051</v>
      </c>
      <c r="M62" s="3">
        <v>1.27</v>
      </c>
      <c r="N62" s="3">
        <v>3.75</v>
      </c>
      <c r="O62" s="3">
        <v>1.4</v>
      </c>
      <c r="P62" s="3">
        <v>23.5</v>
      </c>
      <c r="Q62" s="3">
        <v>7.21</v>
      </c>
      <c r="R62" s="3">
        <v>82</v>
      </c>
      <c r="S62" s="3">
        <v>30.33</v>
      </c>
      <c r="T62" s="3">
        <v>146.2</v>
      </c>
      <c r="U62" s="3">
        <v>30.7</v>
      </c>
      <c r="V62" s="3">
        <v>296</v>
      </c>
      <c r="W62" s="3">
        <v>65.5</v>
      </c>
      <c r="X62" s="4">
        <v>11910</v>
      </c>
      <c r="Y62" s="3">
        <v>0.494</v>
      </c>
      <c r="Z62" s="3">
        <v>2.406439</v>
      </c>
      <c r="AA62" s="3">
        <v>608</v>
      </c>
      <c r="AB62" s="3">
        <v>831</v>
      </c>
      <c r="AC62" s="17">
        <f t="shared" si="0"/>
        <v>839.035167350535</v>
      </c>
      <c r="AD62" s="3">
        <f t="shared" si="10"/>
        <v>0.73164861612515</v>
      </c>
      <c r="AE62" s="3">
        <f t="shared" si="11"/>
        <v>2.80743243243243</v>
      </c>
      <c r="AF62" s="3">
        <f t="shared" si="12"/>
        <v>0.0570397111913357</v>
      </c>
      <c r="AG62" s="3">
        <f t="shared" si="13"/>
        <v>213.076923076923</v>
      </c>
      <c r="AH62" s="3">
        <f t="shared" si="14"/>
        <v>0.832617483889998</v>
      </c>
      <c r="AI62" s="3">
        <f t="shared" si="15"/>
        <v>241.173390593534</v>
      </c>
      <c r="AJ62" s="3">
        <f t="shared" si="16"/>
        <v>0.45574920656768</v>
      </c>
      <c r="AK62" s="3">
        <v>0.7</v>
      </c>
      <c r="AL62" s="3">
        <v>1</v>
      </c>
      <c r="AM62" s="4">
        <f t="shared" si="17"/>
        <v>693.610861691026</v>
      </c>
      <c r="AN62" s="5">
        <f t="shared" si="18"/>
        <v>1.96594121402258</v>
      </c>
    </row>
    <row r="63" spans="1:40">
      <c r="A63" s="2" t="s">
        <v>100</v>
      </c>
      <c r="B63" s="2" t="s">
        <v>107</v>
      </c>
      <c r="C63" s="2" t="s">
        <v>47</v>
      </c>
      <c r="D63" s="3">
        <v>15.2</v>
      </c>
      <c r="E63" s="3">
        <v>28.8062765758521</v>
      </c>
      <c r="F63" s="3">
        <v>1.57788008086498</v>
      </c>
      <c r="G63" s="3">
        <v>0.261029381290776</v>
      </c>
      <c r="H63" s="3">
        <v>476.318752566586</v>
      </c>
      <c r="I63" s="3">
        <v>1.47281503043186</v>
      </c>
      <c r="J63" s="3">
        <v>0.00949277805210927</v>
      </c>
      <c r="K63" s="3">
        <v>23.4651949712847</v>
      </c>
      <c r="L63" s="3">
        <v>0.0363167184220076</v>
      </c>
      <c r="M63" s="3">
        <v>0.501913406665493</v>
      </c>
      <c r="N63" s="3">
        <v>1.39977568828956</v>
      </c>
      <c r="O63" s="3">
        <v>0.676202218934925</v>
      </c>
      <c r="P63" s="3">
        <v>8.60794577985085</v>
      </c>
      <c r="Q63" s="3">
        <v>2.50926622755326</v>
      </c>
      <c r="R63" s="3">
        <v>32.561667837369</v>
      </c>
      <c r="S63" s="3">
        <v>12.4191009482937</v>
      </c>
      <c r="T63" s="3">
        <v>59.7004003097595</v>
      </c>
      <c r="U63" s="3">
        <v>15.1676446745262</v>
      </c>
      <c r="V63" s="3">
        <v>169.282625222307</v>
      </c>
      <c r="W63" s="3">
        <v>32.1014450969702</v>
      </c>
      <c r="X63" s="4">
        <v>13494.6429777134</v>
      </c>
      <c r="Y63" s="3">
        <v>0.385121955400599</v>
      </c>
      <c r="Z63" s="3">
        <v>0.481393591373451</v>
      </c>
      <c r="AA63" s="3">
        <v>311.108633851204</v>
      </c>
      <c r="AB63" s="3">
        <v>530.191768201329</v>
      </c>
      <c r="AC63" s="17">
        <f t="shared" si="0"/>
        <v>535.318338099493</v>
      </c>
      <c r="AD63" s="3">
        <f t="shared" si="10"/>
        <v>0.586785107785882</v>
      </c>
      <c r="AE63" s="3">
        <f t="shared" si="11"/>
        <v>3.13199164713488</v>
      </c>
      <c r="AF63" s="3">
        <f t="shared" si="12"/>
        <v>0.0442579390677644</v>
      </c>
      <c r="AG63" s="3">
        <f t="shared" si="13"/>
        <v>336.015248960291</v>
      </c>
      <c r="AH63" s="3">
        <f t="shared" si="14"/>
        <v>0.811279832381542</v>
      </c>
      <c r="AI63" s="3">
        <f t="shared" si="15"/>
        <v>285.333157483631</v>
      </c>
      <c r="AJ63" s="3">
        <f t="shared" si="16"/>
        <v>0.595312576623205</v>
      </c>
      <c r="AK63" s="3">
        <v>0.7</v>
      </c>
      <c r="AL63" s="3">
        <v>1</v>
      </c>
      <c r="AM63" s="4">
        <f t="shared" si="17"/>
        <v>622.702642408835</v>
      </c>
      <c r="AN63" s="5">
        <f t="shared" si="18"/>
        <v>1.92086437855404</v>
      </c>
    </row>
    <row r="64" spans="1:40">
      <c r="A64" s="2" t="s">
        <v>100</v>
      </c>
      <c r="B64" s="2" t="s">
        <v>108</v>
      </c>
      <c r="C64" s="2" t="s">
        <v>47</v>
      </c>
      <c r="D64" s="3">
        <v>15.2</v>
      </c>
      <c r="E64" s="3">
        <v>29.472826372761</v>
      </c>
      <c r="F64" s="3">
        <v>4.47555795513705</v>
      </c>
      <c r="G64" s="3">
        <v>0.296153451831734</v>
      </c>
      <c r="H64" s="3">
        <v>1121.76482531659</v>
      </c>
      <c r="I64" s="3">
        <v>4.1373193305214</v>
      </c>
      <c r="J64" s="3">
        <v>0.0340061151669433</v>
      </c>
      <c r="K64" s="3">
        <v>82.8053471612319</v>
      </c>
      <c r="L64" s="3">
        <v>0.233825337895298</v>
      </c>
      <c r="M64" s="3">
        <v>4.74116058141081</v>
      </c>
      <c r="N64" s="3">
        <v>11.1976283835794</v>
      </c>
      <c r="O64" s="3">
        <v>3.55812488355451</v>
      </c>
      <c r="P64" s="3">
        <v>40.741718364676</v>
      </c>
      <c r="Q64" s="3">
        <v>10.3044340530847</v>
      </c>
      <c r="R64" s="3">
        <v>101.611911287867</v>
      </c>
      <c r="S64" s="3">
        <v>30.6134613724496</v>
      </c>
      <c r="T64" s="3">
        <v>128.801247454044</v>
      </c>
      <c r="U64" s="3">
        <v>26.1256808622906</v>
      </c>
      <c r="V64" s="3">
        <v>253.206073329152</v>
      </c>
      <c r="W64" s="3">
        <v>39.8658015221074</v>
      </c>
      <c r="X64" s="4">
        <v>12278.7834387498</v>
      </c>
      <c r="Y64" s="3">
        <v>0.782549761385048</v>
      </c>
      <c r="Z64" s="3">
        <v>0.674448203685507</v>
      </c>
      <c r="AA64" s="3">
        <v>1921.77879995725</v>
      </c>
      <c r="AB64" s="3">
        <v>981.710403397589</v>
      </c>
      <c r="AC64" s="17">
        <f t="shared" si="0"/>
        <v>991.202831052295</v>
      </c>
      <c r="AD64" s="3">
        <f t="shared" si="10"/>
        <v>1.95758218850099</v>
      </c>
      <c r="AE64" s="3">
        <f t="shared" si="11"/>
        <v>3.87712028582121</v>
      </c>
      <c r="AF64" s="3">
        <f t="shared" si="12"/>
        <v>0.0843480387644381</v>
      </c>
      <c r="AG64" s="3">
        <f t="shared" si="13"/>
        <v>219.349277394739</v>
      </c>
      <c r="AH64" s="3">
        <f t="shared" si="14"/>
        <v>1.24923197843315</v>
      </c>
      <c r="AI64" s="3">
        <f t="shared" si="15"/>
        <v>90.2697675985657</v>
      </c>
      <c r="AJ64" s="3">
        <f t="shared" si="16"/>
        <v>0.509079889464542</v>
      </c>
      <c r="AK64" s="3">
        <v>0.7</v>
      </c>
      <c r="AL64" s="3">
        <v>1</v>
      </c>
      <c r="AM64" s="4">
        <f t="shared" si="17"/>
        <v>705.39322687238</v>
      </c>
      <c r="AN64" s="5">
        <f t="shared" si="18"/>
        <v>2.67037908572104</v>
      </c>
    </row>
    <row r="65" spans="1:40">
      <c r="A65" s="2" t="s">
        <v>100</v>
      </c>
      <c r="B65" s="2" t="s">
        <v>109</v>
      </c>
      <c r="C65" s="2" t="s">
        <v>47</v>
      </c>
      <c r="D65" s="3">
        <v>15.2</v>
      </c>
      <c r="E65" s="3">
        <v>29.9290223941784</v>
      </c>
      <c r="F65" s="3">
        <v>1.74116347937241</v>
      </c>
      <c r="G65" s="3">
        <v>0.708244535475311</v>
      </c>
      <c r="H65" s="3">
        <v>263.296094452982</v>
      </c>
      <c r="I65" s="3">
        <v>0.895411805280622</v>
      </c>
      <c r="J65" s="3">
        <v>0.206603262731775</v>
      </c>
      <c r="K65" s="3">
        <v>12.8440942648566</v>
      </c>
      <c r="L65" s="3">
        <v>0.0754427758268784</v>
      </c>
      <c r="M65" s="3">
        <v>0.871507360538168</v>
      </c>
      <c r="N65" s="3">
        <v>1.03014550335312</v>
      </c>
      <c r="O65" s="3">
        <v>0.48835263233995</v>
      </c>
      <c r="P65" s="3">
        <v>5.8831222505178</v>
      </c>
      <c r="Q65" s="3">
        <v>1.66782889196592</v>
      </c>
      <c r="R65" s="3">
        <v>20.8678455374617</v>
      </c>
      <c r="S65" s="3">
        <v>7.25829931656653</v>
      </c>
      <c r="T65" s="3">
        <v>35.8300111556412</v>
      </c>
      <c r="U65" s="3">
        <v>8.49158452155026</v>
      </c>
      <c r="V65" s="3">
        <v>94.0920879811516</v>
      </c>
      <c r="W65" s="3">
        <v>16.2778521803436</v>
      </c>
      <c r="X65" s="4">
        <v>14934.0840743217</v>
      </c>
      <c r="Y65" s="3">
        <v>0.260652513712457</v>
      </c>
      <c r="Z65" s="3">
        <v>0.245990265930915</v>
      </c>
      <c r="AA65" s="3">
        <v>125.825572799251</v>
      </c>
      <c r="AB65" s="3">
        <v>275.561089506983</v>
      </c>
      <c r="AC65" s="17">
        <f t="shared" si="0"/>
        <v>278.225565402872</v>
      </c>
      <c r="AD65" s="3">
        <f t="shared" si="10"/>
        <v>0.456615892411991</v>
      </c>
      <c r="AE65" s="3">
        <f t="shared" si="11"/>
        <v>2.92863189051754</v>
      </c>
      <c r="AF65" s="3">
        <f t="shared" si="12"/>
        <v>0.0466106963353807</v>
      </c>
      <c r="AG65" s="3">
        <f t="shared" si="13"/>
        <v>158.262617365663</v>
      </c>
      <c r="AH65" s="3">
        <f t="shared" si="14"/>
        <v>0.586374077899754</v>
      </c>
      <c r="AI65" s="3">
        <f t="shared" si="15"/>
        <v>38.1230078189751</v>
      </c>
      <c r="AJ65" s="3">
        <f t="shared" si="16"/>
        <v>0.606216512081595</v>
      </c>
      <c r="AK65" s="3">
        <v>0.7</v>
      </c>
      <c r="AL65" s="3">
        <v>1</v>
      </c>
      <c r="AM65" s="4">
        <f t="shared" si="17"/>
        <v>629.910501837573</v>
      </c>
      <c r="AN65" s="5">
        <f t="shared" si="18"/>
        <v>1.35716270250468</v>
      </c>
    </row>
    <row r="66" spans="1:40">
      <c r="A66" s="2" t="s">
        <v>100</v>
      </c>
      <c r="B66" s="2" t="s">
        <v>110</v>
      </c>
      <c r="C66" s="2" t="s">
        <v>47</v>
      </c>
      <c r="D66" s="3">
        <v>15.2</v>
      </c>
      <c r="E66" s="3">
        <v>29.4015183461557</v>
      </c>
      <c r="F66" s="3">
        <v>1.68316160108316</v>
      </c>
      <c r="G66" s="3">
        <v>0.655982458709651</v>
      </c>
      <c r="H66" s="3">
        <v>395.788114010396</v>
      </c>
      <c r="I66" s="3">
        <v>3.11986665649153</v>
      </c>
      <c r="J66" s="3">
        <v>0.918107585035681</v>
      </c>
      <c r="K66" s="3">
        <v>44.5455078553219</v>
      </c>
      <c r="L66" s="3">
        <v>0.290758616441764</v>
      </c>
      <c r="M66" s="3">
        <v>3.03724728808906</v>
      </c>
      <c r="N66" s="3">
        <v>4.23039362532708</v>
      </c>
      <c r="O66" s="3">
        <v>0.967111932648426</v>
      </c>
      <c r="P66" s="3">
        <v>15.5012632453014</v>
      </c>
      <c r="Q66" s="3">
        <v>3.85223905564051</v>
      </c>
      <c r="R66" s="3">
        <v>39.6203606498654</v>
      </c>
      <c r="S66" s="3">
        <v>11.4389123720096</v>
      </c>
      <c r="T66" s="3">
        <v>47.8470589848895</v>
      </c>
      <c r="U66" s="3">
        <v>9.47038587924684</v>
      </c>
      <c r="V66" s="3">
        <v>94.6513168131805</v>
      </c>
      <c r="W66" s="3">
        <v>16.276021594699</v>
      </c>
      <c r="X66" s="4">
        <v>12324.0361880495</v>
      </c>
      <c r="Y66" s="3">
        <v>0.663124953304958</v>
      </c>
      <c r="Z66" s="3">
        <v>0.602149105875857</v>
      </c>
      <c r="AA66" s="3">
        <v>1407.29543704359</v>
      </c>
      <c r="AB66" s="3">
        <v>744.152195786887</v>
      </c>
      <c r="AC66" s="17">
        <f t="shared" si="0"/>
        <v>751.347607853573</v>
      </c>
      <c r="AD66" s="3">
        <f t="shared" si="10"/>
        <v>1.89113926561149</v>
      </c>
      <c r="AE66" s="3">
        <f t="shared" si="11"/>
        <v>7.86203743214339</v>
      </c>
      <c r="AF66" s="3">
        <f t="shared" si="12"/>
        <v>0.0598607490611759</v>
      </c>
      <c r="AG66" s="3">
        <f t="shared" si="13"/>
        <v>442.115715631824</v>
      </c>
      <c r="AH66" s="3">
        <f t="shared" si="14"/>
        <v>1.25866490609936</v>
      </c>
      <c r="AI66" s="3">
        <f t="shared" si="15"/>
        <v>44.7045378240989</v>
      </c>
      <c r="AJ66" s="3">
        <f t="shared" si="16"/>
        <v>0.364964192666239</v>
      </c>
      <c r="AK66" s="3">
        <v>0.7</v>
      </c>
      <c r="AL66" s="3">
        <v>1</v>
      </c>
      <c r="AM66" s="4">
        <f t="shared" si="17"/>
        <v>627.417544662978</v>
      </c>
      <c r="AN66" s="5">
        <f t="shared" si="18"/>
        <v>2.68344067348919</v>
      </c>
    </row>
    <row r="67" spans="1:40">
      <c r="A67" s="2" t="s">
        <v>100</v>
      </c>
      <c r="B67" s="2" t="s">
        <v>111</v>
      </c>
      <c r="C67" s="2" t="s">
        <v>65</v>
      </c>
      <c r="D67" s="3">
        <v>15.2</v>
      </c>
      <c r="E67" s="3">
        <v>29.57</v>
      </c>
      <c r="F67" s="3">
        <v>1.42383991840184</v>
      </c>
      <c r="G67" s="3">
        <v>0.222825716999269</v>
      </c>
      <c r="H67" s="3">
        <v>518.241942971346</v>
      </c>
      <c r="I67" s="3">
        <v>1.53077287396899</v>
      </c>
      <c r="J67" s="3">
        <v>0</v>
      </c>
      <c r="K67" s="3">
        <v>20.7262262021128</v>
      </c>
      <c r="L67" s="3">
        <v>0.00702976552416899</v>
      </c>
      <c r="M67" s="3">
        <v>0.777916044150119</v>
      </c>
      <c r="N67" s="3">
        <v>1.99569875479769</v>
      </c>
      <c r="O67" s="3">
        <v>0.760610016723179</v>
      </c>
      <c r="P67" s="3">
        <v>10.7951561151429</v>
      </c>
      <c r="Q67" s="3">
        <v>3.01967993601002</v>
      </c>
      <c r="R67" s="3">
        <v>35.7950676417832</v>
      </c>
      <c r="S67" s="3">
        <v>12.6304466973358</v>
      </c>
      <c r="T67" s="3">
        <v>66.8395511924693</v>
      </c>
      <c r="U67" s="3">
        <v>17.9246301719612</v>
      </c>
      <c r="V67" s="3">
        <v>264.035122137469</v>
      </c>
      <c r="W67" s="3">
        <v>32.995429195284</v>
      </c>
      <c r="X67" s="4">
        <v>17190.3040380929</v>
      </c>
      <c r="Y67" s="3">
        <v>0.377821971911014</v>
      </c>
      <c r="Z67" s="3">
        <v>0.546430819864045</v>
      </c>
      <c r="AA67" s="3">
        <v>320.747161254204</v>
      </c>
      <c r="AB67" s="3">
        <v>643.640875909944</v>
      </c>
      <c r="AC67" s="17">
        <f t="shared" si="0"/>
        <v>649.864416405228</v>
      </c>
      <c r="AD67" s="3">
        <f t="shared" si="10"/>
        <v>0.498332491392423</v>
      </c>
      <c r="AE67" s="3">
        <f t="shared" si="11"/>
        <v>2.43770931192568</v>
      </c>
      <c r="AF67" s="3">
        <f t="shared" si="12"/>
        <v>0.0322015381214116</v>
      </c>
      <c r="AG67" s="3">
        <f t="shared" si="13"/>
        <v>452.045814695505</v>
      </c>
      <c r="AH67" s="3">
        <f t="shared" si="14"/>
        <v>0.684648786594314</v>
      </c>
      <c r="AI67" s="3">
        <f t="shared" si="15"/>
        <v>149.581190075295</v>
      </c>
      <c r="AJ67" s="3">
        <f t="shared" si="16"/>
        <v>0.500780643878083</v>
      </c>
      <c r="AK67" s="3">
        <v>0.7</v>
      </c>
      <c r="AL67" s="3">
        <v>1</v>
      </c>
      <c r="AM67" s="4">
        <f t="shared" si="17"/>
        <v>615.305047161865</v>
      </c>
      <c r="AN67" s="5">
        <f t="shared" si="18"/>
        <v>1.62620043548087</v>
      </c>
    </row>
    <row r="68" spans="1:40">
      <c r="A68" s="2" t="s">
        <v>100</v>
      </c>
      <c r="B68" s="2" t="s">
        <v>112</v>
      </c>
      <c r="C68" s="2" t="s">
        <v>47</v>
      </c>
      <c r="D68" s="3">
        <v>15.2</v>
      </c>
      <c r="E68" s="3">
        <v>29.7424064629821</v>
      </c>
      <c r="F68" s="3">
        <v>1.33097489066155</v>
      </c>
      <c r="G68" s="3">
        <v>0.251484195052257</v>
      </c>
      <c r="H68" s="3">
        <v>495.217470212163</v>
      </c>
      <c r="I68" s="3">
        <v>1.94223838668509</v>
      </c>
      <c r="J68" s="3">
        <v>0.033193267986683</v>
      </c>
      <c r="K68" s="3">
        <v>29.7934517488577</v>
      </c>
      <c r="L68" s="3">
        <v>0.165900566065773</v>
      </c>
      <c r="M68" s="3">
        <v>2.89114008372716</v>
      </c>
      <c r="N68" s="3">
        <v>4.40544702134771</v>
      </c>
      <c r="O68" s="3">
        <v>1.06373197578777</v>
      </c>
      <c r="P68" s="3">
        <v>16.9480409496318</v>
      </c>
      <c r="Q68" s="3">
        <v>4.07354274427433</v>
      </c>
      <c r="R68" s="3">
        <v>43.5267656880199</v>
      </c>
      <c r="S68" s="3">
        <v>13.9269991212042</v>
      </c>
      <c r="T68" s="3">
        <v>62.3644586746194</v>
      </c>
      <c r="U68" s="3">
        <v>14.2418097216854</v>
      </c>
      <c r="V68" s="3">
        <v>154.444106870545</v>
      </c>
      <c r="W68" s="3">
        <v>25.7822924846117</v>
      </c>
      <c r="X68" s="4">
        <v>13293.5477391409</v>
      </c>
      <c r="Y68" s="3">
        <v>0.352362830396647</v>
      </c>
      <c r="Z68" s="3">
        <v>0</v>
      </c>
      <c r="AA68" s="3">
        <v>745.106905126336</v>
      </c>
      <c r="AB68" s="3">
        <v>560.446097722245</v>
      </c>
      <c r="AC68" s="17">
        <f t="shared" si="0"/>
        <v>565.865205046135</v>
      </c>
      <c r="AD68" s="3">
        <f t="shared" si="10"/>
        <v>1.3294889698663</v>
      </c>
      <c r="AE68" s="3">
        <f t="shared" si="11"/>
        <v>3.62879561466214</v>
      </c>
      <c r="AF68" s="3">
        <f t="shared" si="12"/>
        <v>0.0531602447941804</v>
      </c>
      <c r="AG68" s="3">
        <f t="shared" si="13"/>
        <v>421.079391996405</v>
      </c>
      <c r="AH68" s="3">
        <f t="shared" si="14"/>
        <v>1.09085987069554</v>
      </c>
      <c r="AI68" s="3">
        <f t="shared" si="15"/>
        <v>34.3636871329622</v>
      </c>
      <c r="AJ68" s="3">
        <f t="shared" si="16"/>
        <v>0.376205309954346</v>
      </c>
      <c r="AK68" s="3">
        <v>0.7</v>
      </c>
      <c r="AL68" s="3">
        <v>1</v>
      </c>
      <c r="AM68" s="4">
        <f t="shared" si="17"/>
        <v>610.514113933425</v>
      </c>
      <c r="AN68" s="5">
        <f t="shared" si="18"/>
        <v>2.43500032494508</v>
      </c>
    </row>
    <row r="69" spans="1:40">
      <c r="A69" s="2" t="s">
        <v>100</v>
      </c>
      <c r="B69" s="2" t="s">
        <v>104</v>
      </c>
      <c r="C69" s="2" t="s">
        <v>47</v>
      </c>
      <c r="D69" s="3">
        <v>15.2</v>
      </c>
      <c r="E69" s="3">
        <v>30.5183029976734</v>
      </c>
      <c r="F69" s="3">
        <v>1.26935291205257</v>
      </c>
      <c r="G69" s="3">
        <v>0.228691173166974</v>
      </c>
      <c r="H69" s="3">
        <v>298.670648581245</v>
      </c>
      <c r="I69" s="3">
        <v>0.933371133925354</v>
      </c>
      <c r="J69" s="3">
        <v>0.00987116950796241</v>
      </c>
      <c r="K69" s="3">
        <v>15.6256089393534</v>
      </c>
      <c r="L69" s="3">
        <v>0.0135037897559345</v>
      </c>
      <c r="M69" s="3">
        <v>0.224289935033151</v>
      </c>
      <c r="N69" s="3">
        <v>0.707093664736054</v>
      </c>
      <c r="O69" s="3">
        <v>0.428674643437424</v>
      </c>
      <c r="P69" s="3">
        <v>5.51367760549733</v>
      </c>
      <c r="Q69" s="3">
        <v>1.64676876947348</v>
      </c>
      <c r="R69" s="3">
        <v>21.4265012283072</v>
      </c>
      <c r="S69" s="3">
        <v>8.05798654404623</v>
      </c>
      <c r="T69" s="3">
        <v>40.3374457989088</v>
      </c>
      <c r="U69" s="3">
        <v>10.418272665224</v>
      </c>
      <c r="V69" s="3">
        <v>122.018574656911</v>
      </c>
      <c r="W69" s="3">
        <v>22.1881063435035</v>
      </c>
      <c r="X69" s="4">
        <v>14419.6378582005</v>
      </c>
      <c r="Y69" s="3">
        <v>0.204385526237596</v>
      </c>
      <c r="Z69" s="3">
        <v>0</v>
      </c>
      <c r="AA69" s="3">
        <v>198.746104472665</v>
      </c>
      <c r="AB69" s="3">
        <v>417.045036615175</v>
      </c>
      <c r="AC69" s="17">
        <f t="shared" ref="AC69:AC98" si="19">AB69*(EXP(D69*0.000155125)+0.0072*EXP(D69*0.00098485))</f>
        <v>421.077559674035</v>
      </c>
      <c r="AD69" s="3">
        <f t="shared" si="10"/>
        <v>0.47655789428818</v>
      </c>
      <c r="AE69" s="3">
        <f t="shared" si="11"/>
        <v>3.41788156260481</v>
      </c>
      <c r="AF69" s="3">
        <f t="shared" si="12"/>
        <v>0.0374674377284864</v>
      </c>
      <c r="AG69" s="3">
        <f t="shared" si="13"/>
        <v>328.549320409881</v>
      </c>
      <c r="AH69" s="3">
        <f t="shared" si="14"/>
        <v>0.679132134988826</v>
      </c>
      <c r="AI69" s="3">
        <f t="shared" si="15"/>
        <v>480.641812275942</v>
      </c>
      <c r="AJ69" s="3">
        <f t="shared" si="16"/>
        <v>0.663462053386557</v>
      </c>
      <c r="AK69" s="3">
        <v>0.7</v>
      </c>
      <c r="AL69" s="3">
        <v>1</v>
      </c>
      <c r="AM69" s="4">
        <f t="shared" si="17"/>
        <v>607.177596019245</v>
      </c>
      <c r="AN69" s="5">
        <f t="shared" si="18"/>
        <v>1.61215321456081</v>
      </c>
    </row>
    <row r="70" spans="1:40">
      <c r="A70" s="2" t="s">
        <v>100</v>
      </c>
      <c r="B70" s="2" t="s">
        <v>106</v>
      </c>
      <c r="C70" s="2" t="s">
        <v>47</v>
      </c>
      <c r="D70" s="3">
        <v>15.2</v>
      </c>
      <c r="E70" s="3">
        <v>29.9324026063126</v>
      </c>
      <c r="F70" s="3">
        <v>1.36568661445761</v>
      </c>
      <c r="G70" s="3">
        <v>0.403427323396247</v>
      </c>
      <c r="H70" s="3">
        <v>446.276004310548</v>
      </c>
      <c r="I70" s="3">
        <v>1.73366891164034</v>
      </c>
      <c r="J70" s="3">
        <v>0</v>
      </c>
      <c r="K70" s="3">
        <v>28.4843926569942</v>
      </c>
      <c r="L70" s="3">
        <v>0.0466496537251402</v>
      </c>
      <c r="M70" s="3">
        <v>0.80725010937603</v>
      </c>
      <c r="N70" s="3">
        <v>2.30511139213066</v>
      </c>
      <c r="O70" s="3">
        <v>0.919165365600057</v>
      </c>
      <c r="P70" s="3">
        <v>11.3778815066395</v>
      </c>
      <c r="Q70" s="3">
        <v>3.14075915119822</v>
      </c>
      <c r="R70" s="3">
        <v>37.06103011214</v>
      </c>
      <c r="S70" s="3">
        <v>12.8776468165139</v>
      </c>
      <c r="T70" s="3">
        <v>59.1004828328816</v>
      </c>
      <c r="U70" s="3">
        <v>13.3895093131839</v>
      </c>
      <c r="V70" s="3">
        <v>135.85582833705</v>
      </c>
      <c r="W70" s="3">
        <v>22.7858485985123</v>
      </c>
      <c r="X70" s="4">
        <v>13437.7606832376</v>
      </c>
      <c r="Y70" s="3">
        <v>0.365706482552964</v>
      </c>
      <c r="Z70" s="3">
        <v>0.355619180826804</v>
      </c>
      <c r="AA70" s="3">
        <v>712.435510088186</v>
      </c>
      <c r="AB70" s="3">
        <v>691.371227380451</v>
      </c>
      <c r="AC70" s="17">
        <f t="shared" si="19"/>
        <v>698.05628575993</v>
      </c>
      <c r="AD70" s="3">
        <f t="shared" si="10"/>
        <v>1.03046739851692</v>
      </c>
      <c r="AE70" s="3">
        <f t="shared" si="11"/>
        <v>5.0890067496052</v>
      </c>
      <c r="AF70" s="3">
        <f t="shared" si="12"/>
        <v>0.0411998525957166</v>
      </c>
      <c r="AG70" s="3">
        <f t="shared" si="13"/>
        <v>506.244419518627</v>
      </c>
      <c r="AH70" s="3">
        <f t="shared" si="14"/>
        <v>0.926991574167098</v>
      </c>
      <c r="AI70" s="3">
        <f t="shared" si="15"/>
        <v>220.500651734159</v>
      </c>
      <c r="AJ70" s="3">
        <f t="shared" si="16"/>
        <v>0.548484602744562</v>
      </c>
      <c r="AK70" s="3">
        <v>0.7</v>
      </c>
      <c r="AL70" s="3">
        <v>1</v>
      </c>
      <c r="AM70" s="4">
        <f t="shared" si="17"/>
        <v>612.336817830158</v>
      </c>
      <c r="AN70" s="5">
        <f t="shared" si="18"/>
        <v>2.15236899510448</v>
      </c>
    </row>
    <row r="71" spans="1:40">
      <c r="A71" s="2" t="s">
        <v>100</v>
      </c>
      <c r="B71" s="2" t="s">
        <v>113</v>
      </c>
      <c r="C71" s="2" t="s">
        <v>47</v>
      </c>
      <c r="D71" s="3">
        <v>15.2</v>
      </c>
      <c r="E71" s="3">
        <v>29.7082548589023</v>
      </c>
      <c r="F71" s="3">
        <v>0.84299958740793</v>
      </c>
      <c r="G71" s="3">
        <v>0.193491277529892</v>
      </c>
      <c r="H71" s="3">
        <v>487.604162902073</v>
      </c>
      <c r="I71" s="3">
        <v>0.951544820814129</v>
      </c>
      <c r="J71" s="3">
        <v>0.0286481071070261</v>
      </c>
      <c r="K71" s="3">
        <v>13.7161288822164</v>
      </c>
      <c r="L71" s="3">
        <v>0.0677947226068418</v>
      </c>
      <c r="M71" s="3">
        <v>1.18025421365118</v>
      </c>
      <c r="N71" s="3">
        <v>3.19159066931956</v>
      </c>
      <c r="O71" s="3">
        <v>1.51296353674242</v>
      </c>
      <c r="P71" s="3">
        <v>13.8191231571957</v>
      </c>
      <c r="Q71" s="3">
        <v>3.51465869657936</v>
      </c>
      <c r="R71" s="3">
        <v>36.5862535285473</v>
      </c>
      <c r="S71" s="3">
        <v>12.398248351405</v>
      </c>
      <c r="T71" s="3">
        <v>59.6088666717047</v>
      </c>
      <c r="U71" s="3">
        <v>14.8073208440672</v>
      </c>
      <c r="V71" s="3">
        <v>169.036033531739</v>
      </c>
      <c r="W71" s="3">
        <v>31.7074053633135</v>
      </c>
      <c r="X71" s="4">
        <v>14314.1865774961</v>
      </c>
      <c r="Y71" s="3">
        <v>0.206985303193897</v>
      </c>
      <c r="Z71" s="3">
        <v>0.417436713384429</v>
      </c>
      <c r="AA71" s="3">
        <v>218.715673612444</v>
      </c>
      <c r="AB71" s="3">
        <v>428.024794968679</v>
      </c>
      <c r="AC71" s="17">
        <f t="shared" si="19"/>
        <v>432.163484328187</v>
      </c>
      <c r="AD71" s="3">
        <f t="shared" si="10"/>
        <v>0.510988326338545</v>
      </c>
      <c r="AE71" s="3">
        <f t="shared" si="11"/>
        <v>2.53215119892357</v>
      </c>
      <c r="AF71" s="3">
        <f t="shared" si="12"/>
        <v>0.0320451736521949</v>
      </c>
      <c r="AG71" s="3">
        <f t="shared" si="13"/>
        <v>507.740218811704</v>
      </c>
      <c r="AH71" s="3">
        <f t="shared" si="14"/>
        <v>0.72207683449267</v>
      </c>
      <c r="AI71" s="3">
        <f t="shared" si="15"/>
        <v>68.7725054471549</v>
      </c>
      <c r="AJ71" s="3">
        <f t="shared" si="16"/>
        <v>0.696196883669816</v>
      </c>
      <c r="AK71" s="3">
        <v>0.7</v>
      </c>
      <c r="AL71" s="3">
        <v>1</v>
      </c>
      <c r="AM71" s="4">
        <f t="shared" si="17"/>
        <v>579.384500481548</v>
      </c>
      <c r="AN71" s="5">
        <f t="shared" si="18"/>
        <v>1.71861648229486</v>
      </c>
    </row>
    <row r="72" spans="1:40">
      <c r="A72" s="2" t="s">
        <v>100</v>
      </c>
      <c r="B72" s="2" t="s">
        <v>114</v>
      </c>
      <c r="C72" s="2" t="s">
        <v>47</v>
      </c>
      <c r="D72" s="3">
        <v>15.2</v>
      </c>
      <c r="E72" s="3">
        <v>28.5350515733251</v>
      </c>
      <c r="F72" s="3">
        <v>0.709903430825861</v>
      </c>
      <c r="G72" s="3">
        <v>0.338943208353354</v>
      </c>
      <c r="H72" s="3">
        <v>585.87278059387</v>
      </c>
      <c r="I72" s="3">
        <v>1.29066694295635</v>
      </c>
      <c r="J72" s="3">
        <v>0.0308575275182872</v>
      </c>
      <c r="K72" s="3">
        <v>22.390784985488</v>
      </c>
      <c r="L72" s="3">
        <v>0.0348977343572023</v>
      </c>
      <c r="M72" s="3">
        <v>0.492717416879488</v>
      </c>
      <c r="N72" s="3">
        <v>1.37732360402905</v>
      </c>
      <c r="O72" s="3">
        <v>0.696228483430379</v>
      </c>
      <c r="P72" s="3">
        <v>10.2848678433393</v>
      </c>
      <c r="Q72" s="3">
        <v>3.03092508936247</v>
      </c>
      <c r="R72" s="3">
        <v>38.9706054263326</v>
      </c>
      <c r="S72" s="3">
        <v>14.5886694832406</v>
      </c>
      <c r="T72" s="3">
        <v>75.9541652897402</v>
      </c>
      <c r="U72" s="3">
        <v>17.6737324880752</v>
      </c>
      <c r="V72" s="3">
        <v>188.998627087358</v>
      </c>
      <c r="W72" s="3">
        <v>40.3383820538525</v>
      </c>
      <c r="X72" s="4">
        <v>14661.6041164368</v>
      </c>
      <c r="Y72" s="3">
        <v>0.290175115843037</v>
      </c>
      <c r="Z72" s="3">
        <v>0.887055559927073</v>
      </c>
      <c r="AA72" s="3">
        <v>320.017966802269</v>
      </c>
      <c r="AB72" s="3">
        <v>497.353463704661</v>
      </c>
      <c r="AC72" s="17">
        <f t="shared" si="19"/>
        <v>502.162511013007</v>
      </c>
      <c r="AD72" s="3">
        <f t="shared" si="10"/>
        <v>0.643441717322194</v>
      </c>
      <c r="AE72" s="3">
        <f t="shared" si="11"/>
        <v>2.63151892354634</v>
      </c>
      <c r="AF72" s="3">
        <f t="shared" si="12"/>
        <v>0.0450198633758467</v>
      </c>
      <c r="AG72" s="3">
        <f t="shared" si="13"/>
        <v>700.593125921464</v>
      </c>
      <c r="AH72" s="3">
        <f t="shared" si="14"/>
        <v>1.1916181474887</v>
      </c>
      <c r="AI72" s="3">
        <f t="shared" si="15"/>
        <v>277.994819553972</v>
      </c>
      <c r="AJ72" s="3">
        <f t="shared" si="16"/>
        <v>0.565303773403816</v>
      </c>
      <c r="AK72" s="3">
        <v>0.7</v>
      </c>
      <c r="AL72" s="3">
        <v>1</v>
      </c>
      <c r="AM72" s="4">
        <f t="shared" si="17"/>
        <v>568.232152032279</v>
      </c>
      <c r="AN72" s="5">
        <f t="shared" si="18"/>
        <v>2.58839616012869</v>
      </c>
    </row>
    <row r="73" spans="1:40">
      <c r="A73" s="2" t="s">
        <v>100</v>
      </c>
      <c r="B73" s="2" t="s">
        <v>115</v>
      </c>
      <c r="C73" s="2" t="s">
        <v>47</v>
      </c>
      <c r="D73" s="3">
        <v>15.2</v>
      </c>
      <c r="E73" s="3">
        <v>29.7345469785953</v>
      </c>
      <c r="F73" s="3">
        <v>1.19831244801918</v>
      </c>
      <c r="G73" s="3">
        <v>0.196646256370077</v>
      </c>
      <c r="H73" s="3">
        <v>597.752926233569</v>
      </c>
      <c r="I73" s="3">
        <v>1.08302319942346</v>
      </c>
      <c r="J73" s="3">
        <v>0.0141307083086558</v>
      </c>
      <c r="K73" s="3">
        <v>17.5855289982539</v>
      </c>
      <c r="L73" s="3">
        <v>0.0409464422542955</v>
      </c>
      <c r="M73" s="3">
        <v>0.911498506331659</v>
      </c>
      <c r="N73" s="3">
        <v>2.78212532080633</v>
      </c>
      <c r="O73" s="3">
        <v>1.0061971484891</v>
      </c>
      <c r="P73" s="3">
        <v>12.7357976521453</v>
      </c>
      <c r="Q73" s="3">
        <v>3.58293112062262</v>
      </c>
      <c r="R73" s="3">
        <v>46.188174285124</v>
      </c>
      <c r="S73" s="3">
        <v>16.8610314610199</v>
      </c>
      <c r="T73" s="3">
        <v>80.1407938296985</v>
      </c>
      <c r="U73" s="3">
        <v>19.2173513633205</v>
      </c>
      <c r="V73" s="3">
        <v>212.623310324469</v>
      </c>
      <c r="W73" s="3">
        <v>37.015422220502</v>
      </c>
      <c r="X73" s="4">
        <v>12865.1451896305</v>
      </c>
      <c r="Y73" s="3">
        <v>0.192490100935453</v>
      </c>
      <c r="Z73" s="3">
        <v>0.243687301487685</v>
      </c>
      <c r="AA73" s="3">
        <v>272.402691994033</v>
      </c>
      <c r="AB73" s="3">
        <v>487.933075026739</v>
      </c>
      <c r="AC73" s="17">
        <f t="shared" si="19"/>
        <v>492.651034008329</v>
      </c>
      <c r="AD73" s="3">
        <f t="shared" si="10"/>
        <v>0.558278800794771</v>
      </c>
      <c r="AE73" s="3">
        <f t="shared" si="11"/>
        <v>2.29482399781162</v>
      </c>
      <c r="AF73" s="3">
        <f t="shared" si="12"/>
        <v>0.0360408627705556</v>
      </c>
      <c r="AG73" s="3">
        <f t="shared" si="13"/>
        <v>407.183515312134</v>
      </c>
      <c r="AH73" s="3">
        <f t="shared" si="14"/>
        <v>0.72726095612102</v>
      </c>
      <c r="AI73" s="3">
        <f t="shared" si="15"/>
        <v>128.868693297475</v>
      </c>
      <c r="AJ73" s="3">
        <f t="shared" si="16"/>
        <v>0.516569919632629</v>
      </c>
      <c r="AK73" s="3">
        <v>0.7</v>
      </c>
      <c r="AL73" s="3">
        <v>1</v>
      </c>
      <c r="AM73" s="4">
        <f t="shared" si="17"/>
        <v>603.157711609032</v>
      </c>
      <c r="AN73" s="5">
        <f t="shared" si="18"/>
        <v>1.7310377097579</v>
      </c>
    </row>
    <row r="74" spans="1:40">
      <c r="A74" s="2" t="s">
        <v>100</v>
      </c>
      <c r="B74" s="2" t="s">
        <v>116</v>
      </c>
      <c r="C74" s="2" t="s">
        <v>47</v>
      </c>
      <c r="D74" s="3">
        <v>15.2</v>
      </c>
      <c r="E74" s="3">
        <v>29.6646903441658</v>
      </c>
      <c r="F74" s="3">
        <v>1.66803508204448</v>
      </c>
      <c r="G74" s="3">
        <v>0.264450485504464</v>
      </c>
      <c r="H74" s="3">
        <v>441.055572979758</v>
      </c>
      <c r="I74" s="3">
        <v>1.31560944853087</v>
      </c>
      <c r="J74" s="3">
        <v>0</v>
      </c>
      <c r="K74" s="3">
        <v>18.3888088134323</v>
      </c>
      <c r="L74" s="3">
        <v>0.0133946887177779</v>
      </c>
      <c r="M74" s="3">
        <v>0.389233907829932</v>
      </c>
      <c r="N74" s="3">
        <v>2.033341211674</v>
      </c>
      <c r="O74" s="3">
        <v>0.56690937424437</v>
      </c>
      <c r="P74" s="3">
        <v>7.70279740437104</v>
      </c>
      <c r="Q74" s="3">
        <v>2.49201990317611</v>
      </c>
      <c r="R74" s="3">
        <v>33.3927599265751</v>
      </c>
      <c r="S74" s="3">
        <v>12.2079885649044</v>
      </c>
      <c r="T74" s="3">
        <v>60.9508647468876</v>
      </c>
      <c r="U74" s="3">
        <v>14.4823339176236</v>
      </c>
      <c r="V74" s="3">
        <v>159.641000756491</v>
      </c>
      <c r="W74" s="3">
        <v>28.7260162118369</v>
      </c>
      <c r="X74" s="4">
        <v>13821.7695439503</v>
      </c>
      <c r="Y74" s="3">
        <v>0.30496722843563</v>
      </c>
      <c r="Z74" s="3">
        <v>0.215124930864614</v>
      </c>
      <c r="AA74" s="3">
        <v>219.751375223462</v>
      </c>
      <c r="AB74" s="3">
        <v>379.42204412584</v>
      </c>
      <c r="AC74" s="17">
        <f t="shared" si="19"/>
        <v>383.090780131897</v>
      </c>
      <c r="AD74" s="3">
        <f t="shared" si="10"/>
        <v>0.579173979545002</v>
      </c>
      <c r="AE74" s="3">
        <f t="shared" si="11"/>
        <v>2.37672053124117</v>
      </c>
      <c r="AF74" s="3">
        <f t="shared" si="12"/>
        <v>0.0484653148074164</v>
      </c>
      <c r="AG74" s="3">
        <f t="shared" si="13"/>
        <v>227.466465310064</v>
      </c>
      <c r="AH74" s="3">
        <f t="shared" si="14"/>
        <v>0.730953462281217</v>
      </c>
      <c r="AI74" s="3">
        <f t="shared" si="15"/>
        <v>540.094493015066</v>
      </c>
      <c r="AJ74" s="3">
        <f t="shared" si="16"/>
        <v>0.437755609347332</v>
      </c>
      <c r="AK74" s="3">
        <v>0.7</v>
      </c>
      <c r="AL74" s="3">
        <v>1</v>
      </c>
      <c r="AM74" s="4">
        <f t="shared" si="17"/>
        <v>626.75558985511</v>
      </c>
      <c r="AN74" s="5">
        <f t="shared" si="18"/>
        <v>1.73983113074108</v>
      </c>
    </row>
    <row r="75" spans="1:40">
      <c r="A75" s="2" t="s">
        <v>100</v>
      </c>
      <c r="B75" s="2" t="s">
        <v>117</v>
      </c>
      <c r="C75" s="2" t="s">
        <v>47</v>
      </c>
      <c r="D75" s="3">
        <v>15.2</v>
      </c>
      <c r="E75" s="3">
        <v>29.7547904972711</v>
      </c>
      <c r="F75" s="3">
        <v>6.84027663252606</v>
      </c>
      <c r="G75" s="3">
        <v>0.436980353370132</v>
      </c>
      <c r="H75" s="3">
        <v>2223.20315770465</v>
      </c>
      <c r="I75" s="3">
        <v>8.46910531704462</v>
      </c>
      <c r="J75" s="3">
        <v>0.0589599899450189</v>
      </c>
      <c r="K75" s="3">
        <v>156.719216935572</v>
      </c>
      <c r="L75" s="3">
        <v>0.477567753840473</v>
      </c>
      <c r="M75" s="3">
        <v>10.4974452704443</v>
      </c>
      <c r="N75" s="3">
        <v>21.2217605641464</v>
      </c>
      <c r="O75" s="3">
        <v>6.41420734389281</v>
      </c>
      <c r="P75" s="3">
        <v>79.8669990751496</v>
      </c>
      <c r="Q75" s="3">
        <v>19.0577191591962</v>
      </c>
      <c r="R75" s="3">
        <v>197.232057879204</v>
      </c>
      <c r="S75" s="3">
        <v>56.933708691892</v>
      </c>
      <c r="T75" s="3">
        <v>231.897282455053</v>
      </c>
      <c r="U75" s="3">
        <v>45.6455772042197</v>
      </c>
      <c r="V75" s="3">
        <v>416.238815435107</v>
      </c>
      <c r="W75" s="3">
        <v>59.5760605775574</v>
      </c>
      <c r="X75" s="4">
        <v>12267.9077225642</v>
      </c>
      <c r="Y75" s="3">
        <v>1.77157267523229</v>
      </c>
      <c r="Z75" s="3">
        <v>0.712894418606069</v>
      </c>
      <c r="AA75" s="3">
        <v>3394.37182925154</v>
      </c>
      <c r="AB75" s="3">
        <v>1258.60802545145</v>
      </c>
      <c r="AC75" s="17">
        <f t="shared" si="19"/>
        <v>1270.77785230251</v>
      </c>
      <c r="AD75" s="3">
        <f t="shared" si="10"/>
        <v>2.6969253020884</v>
      </c>
      <c r="AE75" s="3">
        <f t="shared" si="11"/>
        <v>3.02376419204391</v>
      </c>
      <c r="AF75" s="3">
        <f t="shared" si="12"/>
        <v>0.124517891008488</v>
      </c>
      <c r="AG75" s="3">
        <f t="shared" si="13"/>
        <v>183.999579705106</v>
      </c>
      <c r="AH75" s="3">
        <f t="shared" si="14"/>
        <v>1.68904092217823</v>
      </c>
      <c r="AI75" s="3">
        <f t="shared" si="15"/>
        <v>66.0486045870909</v>
      </c>
      <c r="AJ75" s="3">
        <f t="shared" si="16"/>
        <v>0.476119596489552</v>
      </c>
      <c r="AK75" s="3">
        <v>0.7</v>
      </c>
      <c r="AL75" s="3">
        <v>1</v>
      </c>
      <c r="AM75" s="4">
        <f t="shared" si="17"/>
        <v>743.578493524561</v>
      </c>
      <c r="AN75" s="5">
        <f t="shared" si="18"/>
        <v>3.19410540689459</v>
      </c>
    </row>
    <row r="76" spans="1:40">
      <c r="A76" s="2" t="s">
        <v>118</v>
      </c>
      <c r="B76" s="2" t="s">
        <v>119</v>
      </c>
      <c r="C76" s="2" t="s">
        <v>47</v>
      </c>
      <c r="D76" s="3">
        <v>15.2</v>
      </c>
      <c r="E76" s="3">
        <v>29.0098248112804</v>
      </c>
      <c r="F76" s="3">
        <v>2.54</v>
      </c>
      <c r="G76" s="3">
        <v>0.304</v>
      </c>
      <c r="H76" s="3">
        <v>838</v>
      </c>
      <c r="I76" s="3">
        <v>1.05</v>
      </c>
      <c r="J76" s="3">
        <v>0.021</v>
      </c>
      <c r="K76" s="3">
        <v>30.3</v>
      </c>
      <c r="L76" s="3">
        <v>0.166</v>
      </c>
      <c r="M76" s="3">
        <v>3.17</v>
      </c>
      <c r="N76" s="3">
        <v>6.39</v>
      </c>
      <c r="O76" s="3">
        <v>2.39</v>
      </c>
      <c r="P76" s="3">
        <v>28.5</v>
      </c>
      <c r="Q76" s="3">
        <v>7.9</v>
      </c>
      <c r="R76" s="3">
        <v>83.2</v>
      </c>
      <c r="S76" s="3">
        <v>27.5</v>
      </c>
      <c r="T76" s="3">
        <v>123.6</v>
      </c>
      <c r="U76" s="3">
        <v>24.52</v>
      </c>
      <c r="V76" s="3">
        <v>214</v>
      </c>
      <c r="W76" s="3">
        <v>44</v>
      </c>
      <c r="X76" s="4">
        <v>10980</v>
      </c>
      <c r="Y76" s="3">
        <v>0.389</v>
      </c>
      <c r="Z76" s="3">
        <v>1.043292</v>
      </c>
      <c r="AA76" s="3">
        <v>268</v>
      </c>
      <c r="AB76" s="3">
        <v>359</v>
      </c>
      <c r="AC76" s="17">
        <f t="shared" si="19"/>
        <v>362.471269649629</v>
      </c>
      <c r="AD76" s="3">
        <f t="shared" si="10"/>
        <v>0.746518105849582</v>
      </c>
      <c r="AE76" s="3">
        <f t="shared" si="11"/>
        <v>1.67757009345794</v>
      </c>
      <c r="AF76" s="3">
        <f t="shared" si="12"/>
        <v>0.0844011142061281</v>
      </c>
      <c r="AG76" s="3">
        <f t="shared" si="13"/>
        <v>141.338582677165</v>
      </c>
      <c r="AH76" s="3">
        <f t="shared" si="14"/>
        <v>1.00341027957254</v>
      </c>
      <c r="AI76" s="3">
        <f t="shared" si="15"/>
        <v>42.1650076825621</v>
      </c>
      <c r="AJ76" s="3">
        <f t="shared" si="16"/>
        <v>0.541218324465149</v>
      </c>
      <c r="AK76" s="3">
        <v>0.7</v>
      </c>
      <c r="AL76" s="3">
        <v>1</v>
      </c>
      <c r="AM76" s="4">
        <f t="shared" si="17"/>
        <v>658.660075868353</v>
      </c>
      <c r="AN76" s="5">
        <f t="shared" si="18"/>
        <v>2.2899112265209</v>
      </c>
    </row>
    <row r="77" spans="1:40">
      <c r="A77" s="2" t="s">
        <v>120</v>
      </c>
      <c r="B77" s="2" t="s">
        <v>121</v>
      </c>
      <c r="C77" s="2" t="s">
        <v>47</v>
      </c>
      <c r="D77" s="3">
        <v>15.2</v>
      </c>
      <c r="E77" s="3">
        <v>28.1350491810222</v>
      </c>
      <c r="F77" s="3">
        <v>1.78732597430993</v>
      </c>
      <c r="G77" s="3">
        <v>0.208178606319319</v>
      </c>
      <c r="H77" s="3">
        <v>668.325341369703</v>
      </c>
      <c r="I77" s="3">
        <v>1.68034348758048</v>
      </c>
      <c r="J77" s="3">
        <v>0</v>
      </c>
      <c r="K77" s="3">
        <v>17.9885810329742</v>
      </c>
      <c r="L77" s="3">
        <v>0.0199260653967101</v>
      </c>
      <c r="M77" s="3">
        <v>0.467204613046332</v>
      </c>
      <c r="N77" s="3">
        <v>1.37320628863615</v>
      </c>
      <c r="O77" s="3">
        <v>0.866257720801393</v>
      </c>
      <c r="P77" s="3">
        <v>10.2806774376569</v>
      </c>
      <c r="Q77" s="3">
        <v>3.65405160721401</v>
      </c>
      <c r="R77" s="3">
        <v>46.7603302036756</v>
      </c>
      <c r="S77" s="3">
        <v>18.2701628256701</v>
      </c>
      <c r="T77" s="3">
        <v>91.8171177439868</v>
      </c>
      <c r="U77" s="3">
        <v>20.3806728728348</v>
      </c>
      <c r="V77" s="3">
        <v>207.391470676321</v>
      </c>
      <c r="W77" s="3">
        <v>42.7550185683354</v>
      </c>
      <c r="X77" s="4">
        <v>14413.6052867797</v>
      </c>
      <c r="Y77" s="3">
        <v>0.415563936570516</v>
      </c>
      <c r="Z77" s="3">
        <v>0.279342019576903</v>
      </c>
      <c r="AA77" s="3">
        <v>181.246408071436</v>
      </c>
      <c r="AB77" s="3">
        <v>299.27323868838</v>
      </c>
      <c r="AC77" s="17">
        <f t="shared" si="19"/>
        <v>302.166993870567</v>
      </c>
      <c r="AD77" s="3">
        <f t="shared" si="10"/>
        <v>0.605621835302688</v>
      </c>
      <c r="AE77" s="3">
        <f t="shared" si="11"/>
        <v>1.44303542335866</v>
      </c>
      <c r="AF77" s="3">
        <f t="shared" si="12"/>
        <v>0.0601075495818219</v>
      </c>
      <c r="AG77" s="3">
        <f t="shared" si="13"/>
        <v>167.441889722397</v>
      </c>
      <c r="AH77" s="3">
        <f t="shared" si="14"/>
        <v>0.777787719376322</v>
      </c>
      <c r="AI77" s="3">
        <f t="shared" si="15"/>
        <v>247.65418287906</v>
      </c>
      <c r="AJ77" s="3">
        <f t="shared" si="16"/>
        <v>0.704556475202014</v>
      </c>
      <c r="AK77" s="3">
        <v>0.7</v>
      </c>
      <c r="AL77" s="3">
        <v>1</v>
      </c>
      <c r="AM77" s="4">
        <f t="shared" si="17"/>
        <v>631.845415205703</v>
      </c>
      <c r="AN77" s="5">
        <f t="shared" si="18"/>
        <v>1.84766260469867</v>
      </c>
    </row>
    <row r="78" spans="1:40">
      <c r="A78" s="2" t="s">
        <v>120</v>
      </c>
      <c r="B78" s="2" t="s">
        <v>122</v>
      </c>
      <c r="C78" s="2" t="s">
        <v>47</v>
      </c>
      <c r="D78" s="3">
        <v>15.2</v>
      </c>
      <c r="E78" s="3">
        <v>29.8256187854371</v>
      </c>
      <c r="F78" s="3">
        <v>4.91565286234797</v>
      </c>
      <c r="G78" s="3">
        <v>0.317821685790588</v>
      </c>
      <c r="H78" s="3">
        <v>853.447721440787</v>
      </c>
      <c r="I78" s="3">
        <v>2.93820561186215</v>
      </c>
      <c r="J78" s="3">
        <v>0.0270107206543383</v>
      </c>
      <c r="K78" s="3">
        <v>59.5633018581487</v>
      </c>
      <c r="L78" s="3">
        <v>0.0888487749965352</v>
      </c>
      <c r="M78" s="3">
        <v>2.33007454707957</v>
      </c>
      <c r="N78" s="3">
        <v>5.12181755219956</v>
      </c>
      <c r="O78" s="3">
        <v>1.92009045272159</v>
      </c>
      <c r="P78" s="3">
        <v>24.7573052713882</v>
      </c>
      <c r="Q78" s="3">
        <v>6.60451660080237</v>
      </c>
      <c r="R78" s="3">
        <v>72.3212460780624</v>
      </c>
      <c r="S78" s="3">
        <v>23.1350354340311</v>
      </c>
      <c r="T78" s="3">
        <v>104.156029458641</v>
      </c>
      <c r="U78" s="3">
        <v>22.4063605036099</v>
      </c>
      <c r="V78" s="3">
        <v>230.29166630796</v>
      </c>
      <c r="W78" s="3">
        <v>36.4684742407295</v>
      </c>
      <c r="X78" s="4">
        <v>13640.7684210087</v>
      </c>
      <c r="Y78" s="3">
        <v>0.603385819896759</v>
      </c>
      <c r="Z78" s="3">
        <v>0.655933623304666</v>
      </c>
      <c r="AA78" s="3">
        <v>1961.52127744587</v>
      </c>
      <c r="AB78" s="3">
        <v>1059.77710876934</v>
      </c>
      <c r="AC78" s="17">
        <f t="shared" si="19"/>
        <v>1070.02438485024</v>
      </c>
      <c r="AD78" s="3">
        <f t="shared" si="10"/>
        <v>1.8508809646999</v>
      </c>
      <c r="AE78" s="3">
        <f t="shared" si="11"/>
        <v>4.60189083591128</v>
      </c>
      <c r="AF78" s="3">
        <f t="shared" si="12"/>
        <v>0.0562036124061184</v>
      </c>
      <c r="AG78" s="3">
        <f t="shared" si="13"/>
        <v>215.592341128648</v>
      </c>
      <c r="AH78" s="3">
        <f t="shared" si="14"/>
        <v>0.82524118574202</v>
      </c>
      <c r="AI78" s="3">
        <f t="shared" si="15"/>
        <v>122.967532556486</v>
      </c>
      <c r="AJ78" s="3">
        <f t="shared" si="16"/>
        <v>0.521081195424364</v>
      </c>
      <c r="AK78" s="3">
        <v>0.7</v>
      </c>
      <c r="AL78" s="3">
        <v>1</v>
      </c>
      <c r="AM78" s="4">
        <f t="shared" si="17"/>
        <v>713.58725751488</v>
      </c>
      <c r="AN78" s="5">
        <f t="shared" si="18"/>
        <v>1.95049041582352</v>
      </c>
    </row>
    <row r="79" spans="1:40">
      <c r="A79" s="2" t="s">
        <v>120</v>
      </c>
      <c r="B79" s="2" t="s">
        <v>123</v>
      </c>
      <c r="C79" s="2" t="s">
        <v>47</v>
      </c>
      <c r="D79" s="3">
        <v>15.2</v>
      </c>
      <c r="E79" s="3">
        <v>28.2182587950434</v>
      </c>
      <c r="F79" s="3">
        <v>3.18</v>
      </c>
      <c r="G79" s="3">
        <v>0.296</v>
      </c>
      <c r="H79" s="3">
        <v>719</v>
      </c>
      <c r="I79" s="3">
        <v>1.82</v>
      </c>
      <c r="J79" s="3">
        <v>0</v>
      </c>
      <c r="K79" s="3">
        <v>34.2</v>
      </c>
      <c r="L79" s="3">
        <v>0</v>
      </c>
      <c r="M79" s="3">
        <v>0.82</v>
      </c>
      <c r="N79" s="3">
        <v>2.6</v>
      </c>
      <c r="O79" s="3">
        <v>1.13</v>
      </c>
      <c r="P79" s="3">
        <v>15.7</v>
      </c>
      <c r="Q79" s="3">
        <v>5.12</v>
      </c>
      <c r="R79" s="3">
        <v>62</v>
      </c>
      <c r="S79" s="3">
        <v>22.9</v>
      </c>
      <c r="T79" s="3">
        <v>109.5</v>
      </c>
      <c r="U79" s="3">
        <v>23.4</v>
      </c>
      <c r="V79" s="3">
        <v>212</v>
      </c>
      <c r="W79" s="3">
        <v>43.8</v>
      </c>
      <c r="X79" s="4">
        <v>12370</v>
      </c>
      <c r="Y79" s="3">
        <v>0.5</v>
      </c>
      <c r="Z79" s="3">
        <v>1.188933</v>
      </c>
      <c r="AA79" s="3">
        <v>269</v>
      </c>
      <c r="AB79" s="3">
        <v>448</v>
      </c>
      <c r="AC79" s="17">
        <f t="shared" si="19"/>
        <v>452.331835105944</v>
      </c>
      <c r="AD79" s="3">
        <f t="shared" si="10"/>
        <v>0.600446428571429</v>
      </c>
      <c r="AE79" s="3">
        <f t="shared" si="11"/>
        <v>2.11320754716981</v>
      </c>
      <c r="AF79" s="3">
        <f t="shared" si="12"/>
        <v>0.0763392857142857</v>
      </c>
      <c r="AG79" s="3">
        <f t="shared" si="13"/>
        <v>140.880503144654</v>
      </c>
      <c r="AH79" s="3">
        <f t="shared" si="14"/>
        <v>0.906094593515998</v>
      </c>
      <c r="AI79" s="3">
        <f t="shared" si="15"/>
        <v>289.400295896846</v>
      </c>
      <c r="AJ79" s="3">
        <f t="shared" si="16"/>
        <v>0.540492153898848</v>
      </c>
      <c r="AK79" s="3">
        <v>0.7</v>
      </c>
      <c r="AL79" s="3">
        <v>1</v>
      </c>
      <c r="AM79" s="4">
        <f t="shared" si="17"/>
        <v>676.6546224133</v>
      </c>
      <c r="AN79" s="5">
        <f t="shared" si="18"/>
        <v>2.11277980918126</v>
      </c>
    </row>
    <row r="80" spans="1:40">
      <c r="A80" s="2" t="s">
        <v>120</v>
      </c>
      <c r="B80" s="2" t="s">
        <v>124</v>
      </c>
      <c r="C80" s="2" t="s">
        <v>47</v>
      </c>
      <c r="D80" s="3">
        <v>15.2</v>
      </c>
      <c r="E80" s="3">
        <v>31.3417889413294</v>
      </c>
      <c r="F80" s="3">
        <v>0.512335992973711</v>
      </c>
      <c r="G80" s="3">
        <v>0.256472786581005</v>
      </c>
      <c r="H80" s="3">
        <v>628.07139761533</v>
      </c>
      <c r="I80" s="3">
        <v>1.27037805176754</v>
      </c>
      <c r="J80" s="3">
        <v>0.0165869543270247</v>
      </c>
      <c r="K80" s="3">
        <v>24.102632189096</v>
      </c>
      <c r="L80" s="3">
        <v>0.0372226471475421</v>
      </c>
      <c r="M80" s="3">
        <v>0.765980129562749</v>
      </c>
      <c r="N80" s="3">
        <v>1.78599323570136</v>
      </c>
      <c r="O80" s="3">
        <v>0.916646774553719</v>
      </c>
      <c r="P80" s="3">
        <v>10.8348878425581</v>
      </c>
      <c r="Q80" s="3">
        <v>3.38683532457668</v>
      </c>
      <c r="R80" s="3">
        <v>42.3144085684333</v>
      </c>
      <c r="S80" s="3">
        <v>16.1834998110461</v>
      </c>
      <c r="T80" s="3">
        <v>80.9131773379678</v>
      </c>
      <c r="U80" s="3">
        <v>19.7781392723173</v>
      </c>
      <c r="V80" s="3">
        <v>227.873899724445</v>
      </c>
      <c r="W80" s="3">
        <v>41.3805556377287</v>
      </c>
      <c r="X80" s="4">
        <v>13568.626855201</v>
      </c>
      <c r="Y80" s="3">
        <v>0.191413446336115</v>
      </c>
      <c r="Z80" s="3">
        <v>0.138426211480301</v>
      </c>
      <c r="AA80" s="3">
        <v>402.123579195927</v>
      </c>
      <c r="AB80" s="3">
        <v>601.605691719376</v>
      </c>
      <c r="AC80" s="17">
        <f t="shared" si="19"/>
        <v>607.422782467871</v>
      </c>
      <c r="AD80" s="3">
        <f t="shared" si="10"/>
        <v>0.668417178778125</v>
      </c>
      <c r="AE80" s="3">
        <f t="shared" si="11"/>
        <v>2.64008160849866</v>
      </c>
      <c r="AF80" s="3">
        <f t="shared" si="12"/>
        <v>0.0400638366971084</v>
      </c>
      <c r="AG80" s="3">
        <f t="shared" si="13"/>
        <v>1174.2405374011</v>
      </c>
      <c r="AH80" s="3">
        <f t="shared" si="14"/>
        <v>1.37287523687293</v>
      </c>
      <c r="AI80" s="3">
        <f t="shared" si="15"/>
        <v>160.55968126475</v>
      </c>
      <c r="AJ80" s="3">
        <f t="shared" si="16"/>
        <v>0.63679163570812</v>
      </c>
      <c r="AK80" s="3">
        <v>0.7</v>
      </c>
      <c r="AL80" s="3">
        <v>1</v>
      </c>
      <c r="AM80" s="4">
        <f t="shared" si="17"/>
        <v>547.847956946429</v>
      </c>
      <c r="AN80" s="5">
        <f t="shared" si="18"/>
        <v>2.83424902402288</v>
      </c>
    </row>
    <row r="81" spans="1:40">
      <c r="A81" s="2" t="s">
        <v>120</v>
      </c>
      <c r="B81" s="2" t="s">
        <v>125</v>
      </c>
      <c r="C81" s="2" t="s">
        <v>47</v>
      </c>
      <c r="D81" s="3">
        <v>15.2</v>
      </c>
      <c r="E81" s="3">
        <v>28.8386754023643</v>
      </c>
      <c r="F81" s="3">
        <v>2.15</v>
      </c>
      <c r="G81" s="3">
        <v>0.298</v>
      </c>
      <c r="H81" s="3">
        <v>407</v>
      </c>
      <c r="I81" s="3">
        <v>1.17</v>
      </c>
      <c r="J81" s="3">
        <v>0.016</v>
      </c>
      <c r="K81" s="3">
        <v>22.9</v>
      </c>
      <c r="L81" s="3">
        <v>0.034</v>
      </c>
      <c r="M81" s="3">
        <v>0.77</v>
      </c>
      <c r="N81" s="3">
        <v>2.24</v>
      </c>
      <c r="O81" s="3">
        <v>0.743</v>
      </c>
      <c r="P81" s="3">
        <v>11.3</v>
      </c>
      <c r="Q81" s="3">
        <v>3.3</v>
      </c>
      <c r="R81" s="3">
        <v>35.9</v>
      </c>
      <c r="S81" s="3">
        <v>12.46</v>
      </c>
      <c r="T81" s="3">
        <v>58.8</v>
      </c>
      <c r="U81" s="3">
        <v>12.3</v>
      </c>
      <c r="V81" s="3">
        <v>123.1</v>
      </c>
      <c r="W81" s="3">
        <v>28.4</v>
      </c>
      <c r="X81" s="4">
        <v>12220</v>
      </c>
      <c r="Y81" s="3">
        <v>0.358</v>
      </c>
      <c r="Z81" s="3">
        <v>0.908068</v>
      </c>
      <c r="AA81" s="3">
        <v>239</v>
      </c>
      <c r="AB81" s="3">
        <v>328</v>
      </c>
      <c r="AC81" s="17">
        <f t="shared" si="19"/>
        <v>331.171522131138</v>
      </c>
      <c r="AD81" s="3">
        <f t="shared" si="10"/>
        <v>0.728658536585366</v>
      </c>
      <c r="AE81" s="3">
        <f t="shared" si="11"/>
        <v>2.66450040617384</v>
      </c>
      <c r="AF81" s="3">
        <f t="shared" si="12"/>
        <v>0.0698170731707317</v>
      </c>
      <c r="AG81" s="3">
        <f t="shared" si="13"/>
        <v>152.558139534884</v>
      </c>
      <c r="AH81" s="3">
        <f t="shared" si="14"/>
        <v>0.862341586560404</v>
      </c>
      <c r="AI81" s="3">
        <f t="shared" si="15"/>
        <v>189.334288474218</v>
      </c>
      <c r="AJ81" s="3">
        <f t="shared" si="16"/>
        <v>0.451308001473117</v>
      </c>
      <c r="AK81" s="3">
        <v>0.7</v>
      </c>
      <c r="AL81" s="3">
        <v>1</v>
      </c>
      <c r="AM81" s="4">
        <f t="shared" si="17"/>
        <v>645.746020385262</v>
      </c>
      <c r="AN81" s="5">
        <f t="shared" si="18"/>
        <v>2.02684596344393</v>
      </c>
    </row>
    <row r="82" spans="1:40">
      <c r="A82" s="2" t="s">
        <v>120</v>
      </c>
      <c r="B82" s="2" t="s">
        <v>126</v>
      </c>
      <c r="C82" s="2" t="s">
        <v>47</v>
      </c>
      <c r="D82" s="3">
        <v>15.2</v>
      </c>
      <c r="E82" s="3">
        <v>30.5597905868573</v>
      </c>
      <c r="F82" s="3">
        <v>2.1607932887465</v>
      </c>
      <c r="G82" s="3">
        <v>0.260800590864118</v>
      </c>
      <c r="H82" s="3">
        <v>662.928331759112</v>
      </c>
      <c r="I82" s="3">
        <v>1.07489110679172</v>
      </c>
      <c r="J82" s="3">
        <v>0.0121747814044544</v>
      </c>
      <c r="K82" s="3">
        <v>23.6556301039315</v>
      </c>
      <c r="L82" s="3">
        <v>0.0336679924317564</v>
      </c>
      <c r="M82" s="3">
        <v>1.0164826515277</v>
      </c>
      <c r="N82" s="3">
        <v>2.36682494017043</v>
      </c>
      <c r="O82" s="3">
        <v>1.0818052816799</v>
      </c>
      <c r="P82" s="3">
        <v>12.3421252846862</v>
      </c>
      <c r="Q82" s="3">
        <v>3.71427663063798</v>
      </c>
      <c r="R82" s="3">
        <v>45.7265215978458</v>
      </c>
      <c r="S82" s="3">
        <v>17.5400071419563</v>
      </c>
      <c r="T82" s="3">
        <v>87.0588871747066</v>
      </c>
      <c r="U82" s="3">
        <v>20.8812132836296</v>
      </c>
      <c r="V82" s="3">
        <v>244.607712131992</v>
      </c>
      <c r="W82" s="3">
        <v>43.9663134234044</v>
      </c>
      <c r="X82" s="4">
        <v>13968.4401533572</v>
      </c>
      <c r="Y82" s="3">
        <v>0.197621162034935</v>
      </c>
      <c r="Z82" s="3">
        <v>0.286168826156975</v>
      </c>
      <c r="AA82" s="3">
        <v>316.603413620072</v>
      </c>
      <c r="AB82" s="3">
        <v>539.12871052635</v>
      </c>
      <c r="AC82" s="17">
        <f t="shared" si="19"/>
        <v>544.341694175636</v>
      </c>
      <c r="AD82" s="3">
        <f t="shared" si="10"/>
        <v>0.587250145352069</v>
      </c>
      <c r="AE82" s="3">
        <f t="shared" si="11"/>
        <v>2.20405442586958</v>
      </c>
      <c r="AF82" s="3">
        <f t="shared" si="12"/>
        <v>0.0438775187484201</v>
      </c>
      <c r="AG82" s="3">
        <f t="shared" si="13"/>
        <v>249.504991215103</v>
      </c>
      <c r="AH82" s="3">
        <f t="shared" si="14"/>
        <v>0.693077307249331</v>
      </c>
      <c r="AI82" s="3">
        <f t="shared" si="15"/>
        <v>118.584502914414</v>
      </c>
      <c r="AJ82" s="3">
        <f t="shared" si="16"/>
        <v>0.611671864260706</v>
      </c>
      <c r="AK82" s="3">
        <v>0.7</v>
      </c>
      <c r="AL82" s="3">
        <v>1</v>
      </c>
      <c r="AM82" s="4">
        <f t="shared" si="17"/>
        <v>646.128743033588</v>
      </c>
      <c r="AN82" s="5">
        <f t="shared" si="18"/>
        <v>1.64744515424723</v>
      </c>
    </row>
    <row r="83" spans="1:40">
      <c r="A83" s="2" t="s">
        <v>120</v>
      </c>
      <c r="B83" s="2" t="s">
        <v>127</v>
      </c>
      <c r="C83" s="2" t="s">
        <v>47</v>
      </c>
      <c r="D83" s="3">
        <v>15.2</v>
      </c>
      <c r="E83" s="3">
        <v>29.2994282214869</v>
      </c>
      <c r="F83" s="3">
        <v>1.55098926269833</v>
      </c>
      <c r="G83" s="3">
        <v>0.283222793036425</v>
      </c>
      <c r="H83" s="3">
        <v>828.289327387086</v>
      </c>
      <c r="I83" s="3">
        <v>3.37331162235456</v>
      </c>
      <c r="J83" s="3">
        <v>0.0902556940676341</v>
      </c>
      <c r="K83" s="3">
        <v>27.0155116125706</v>
      </c>
      <c r="L83" s="3">
        <v>0.0321805085727659</v>
      </c>
      <c r="M83" s="3">
        <v>0.864171089752854</v>
      </c>
      <c r="N83" s="3">
        <v>1.75255094599811</v>
      </c>
      <c r="O83" s="3">
        <v>0.39534944802085</v>
      </c>
      <c r="P83" s="3">
        <v>12.0483290730135</v>
      </c>
      <c r="Q83" s="3">
        <v>4.29826256055917</v>
      </c>
      <c r="R83" s="3">
        <v>59.9599569443518</v>
      </c>
      <c r="S83" s="3">
        <v>23.9226236605302</v>
      </c>
      <c r="T83" s="3">
        <v>126.116160153785</v>
      </c>
      <c r="U83" s="3">
        <v>30.6681455619215</v>
      </c>
      <c r="V83" s="3">
        <v>333.368113587936</v>
      </c>
      <c r="W83" s="3">
        <v>55.0270005954132</v>
      </c>
      <c r="X83" s="4">
        <v>15280.3576433653</v>
      </c>
      <c r="Y83" s="3">
        <v>1.59335652649273</v>
      </c>
      <c r="Z83" s="3">
        <v>0.687988285280758</v>
      </c>
      <c r="AA83" s="3">
        <v>288.825775035563</v>
      </c>
      <c r="AB83" s="3">
        <v>315.182894858298</v>
      </c>
      <c r="AC83" s="17">
        <f t="shared" si="19"/>
        <v>318.230484877807</v>
      </c>
      <c r="AD83" s="3">
        <f t="shared" si="10"/>
        <v>0.916375157875922</v>
      </c>
      <c r="AE83" s="3">
        <f t="shared" si="11"/>
        <v>0.945450035596035</v>
      </c>
      <c r="AF83" s="3">
        <f t="shared" si="12"/>
        <v>0.0857137619245373</v>
      </c>
      <c r="AG83" s="3">
        <f t="shared" si="13"/>
        <v>203.214104983525</v>
      </c>
      <c r="AH83" s="3">
        <f t="shared" si="14"/>
        <v>1.22187697440517</v>
      </c>
      <c r="AI83" s="3">
        <f t="shared" si="15"/>
        <v>138.743166887214</v>
      </c>
      <c r="AJ83" s="3">
        <f t="shared" si="16"/>
        <v>0.262923770154418</v>
      </c>
      <c r="AK83" s="3">
        <v>0.7</v>
      </c>
      <c r="AL83" s="3">
        <v>1</v>
      </c>
      <c r="AM83" s="4">
        <f t="shared" si="17"/>
        <v>621.456209697109</v>
      </c>
      <c r="AN83" s="5">
        <f t="shared" si="18"/>
        <v>2.63193586841351</v>
      </c>
    </row>
    <row r="84" spans="1:40">
      <c r="A84" s="2" t="s">
        <v>120</v>
      </c>
      <c r="B84" s="2" t="s">
        <v>119</v>
      </c>
      <c r="C84" s="2" t="s">
        <v>47</v>
      </c>
      <c r="D84" s="3">
        <v>15.2</v>
      </c>
      <c r="E84" s="3">
        <v>31.556302232461</v>
      </c>
      <c r="F84" s="3">
        <v>4.00956248851082</v>
      </c>
      <c r="G84" s="3">
        <v>0.229783936169635</v>
      </c>
      <c r="H84" s="3">
        <v>889.548046234905</v>
      </c>
      <c r="I84" s="3">
        <v>1.90862017454608</v>
      </c>
      <c r="J84" s="3">
        <v>0.00149734038544867</v>
      </c>
      <c r="K84" s="3">
        <v>33.0331028691435</v>
      </c>
      <c r="L84" s="3">
        <v>0.0740040744991263</v>
      </c>
      <c r="M84" s="3">
        <v>1.4953824253505</v>
      </c>
      <c r="N84" s="3">
        <v>4.4089811109209</v>
      </c>
      <c r="O84" s="3">
        <v>1.64835438294733</v>
      </c>
      <c r="P84" s="3">
        <v>21.760617977251</v>
      </c>
      <c r="Q84" s="3">
        <v>6.29066994053163</v>
      </c>
      <c r="R84" s="3">
        <v>75.9313119448904</v>
      </c>
      <c r="S84" s="3">
        <v>25.1526646188949</v>
      </c>
      <c r="T84" s="3">
        <v>114.634066892235</v>
      </c>
      <c r="U84" s="3">
        <v>24.6274485741868</v>
      </c>
      <c r="V84" s="3">
        <v>249.46278669804</v>
      </c>
      <c r="W84" s="3">
        <v>39.7821303887087</v>
      </c>
      <c r="X84" s="4">
        <v>13097.7093207851</v>
      </c>
      <c r="Y84" s="3">
        <v>0.685055307604456</v>
      </c>
      <c r="Z84" s="3">
        <v>0.381900466729544</v>
      </c>
      <c r="AA84" s="3">
        <v>436.262442426458</v>
      </c>
      <c r="AB84" s="3">
        <v>516.138603887125</v>
      </c>
      <c r="AC84" s="17">
        <f t="shared" si="19"/>
        <v>521.129289877864</v>
      </c>
      <c r="AD84" s="3">
        <f t="shared" si="10"/>
        <v>0.845242807146944</v>
      </c>
      <c r="AE84" s="3">
        <f t="shared" si="11"/>
        <v>2.06900039368149</v>
      </c>
      <c r="AF84" s="3">
        <f t="shared" si="12"/>
        <v>0.0640004499186183</v>
      </c>
      <c r="AG84" s="3">
        <f t="shared" si="13"/>
        <v>128.726913563784</v>
      </c>
      <c r="AH84" s="3">
        <f t="shared" si="14"/>
        <v>0.726135559873368</v>
      </c>
      <c r="AI84" s="3">
        <f t="shared" si="15"/>
        <v>142.531312741385</v>
      </c>
      <c r="AJ84" s="3">
        <f t="shared" si="16"/>
        <v>0.514272505554449</v>
      </c>
      <c r="AK84" s="3">
        <v>0.7</v>
      </c>
      <c r="AL84" s="3">
        <v>1</v>
      </c>
      <c r="AM84" s="4">
        <f t="shared" si="17"/>
        <v>695.959424353731</v>
      </c>
      <c r="AN84" s="5">
        <f t="shared" si="18"/>
        <v>1.72834878573269</v>
      </c>
    </row>
    <row r="85" spans="1:40">
      <c r="A85" s="2" t="s">
        <v>120</v>
      </c>
      <c r="B85" s="2" t="s">
        <v>128</v>
      </c>
      <c r="C85" s="2" t="s">
        <v>47</v>
      </c>
      <c r="D85" s="3">
        <v>15.2</v>
      </c>
      <c r="E85" s="3">
        <v>30.8354868424978</v>
      </c>
      <c r="F85" s="3">
        <v>2.26743541699273</v>
      </c>
      <c r="G85" s="3">
        <v>0.222513971016278</v>
      </c>
      <c r="H85" s="3">
        <v>711.159256501285</v>
      </c>
      <c r="I85" s="3">
        <v>1.21049328878003</v>
      </c>
      <c r="J85" s="3">
        <v>0.0399732035540769</v>
      </c>
      <c r="K85" s="3">
        <v>22.5960280931929</v>
      </c>
      <c r="L85" s="3">
        <v>0.0537355930959367</v>
      </c>
      <c r="M85" s="3">
        <v>1.66540807024813</v>
      </c>
      <c r="N85" s="3">
        <v>3.77443400349306</v>
      </c>
      <c r="O85" s="3">
        <v>1.44699828187114</v>
      </c>
      <c r="P85" s="3">
        <v>16.8670570774646</v>
      </c>
      <c r="Q85" s="3">
        <v>4.87591818629642</v>
      </c>
      <c r="R85" s="3">
        <v>58.8570119817935</v>
      </c>
      <c r="S85" s="3">
        <v>20.7010037209174</v>
      </c>
      <c r="T85" s="3">
        <v>95.4426812094096</v>
      </c>
      <c r="U85" s="3">
        <v>22.4814898069801</v>
      </c>
      <c r="V85" s="3">
        <v>237.125074174163</v>
      </c>
      <c r="W85" s="3">
        <v>39.4300452561681</v>
      </c>
      <c r="X85" s="4">
        <v>13760.3419101604</v>
      </c>
      <c r="Y85" s="3">
        <v>0.355038354361002</v>
      </c>
      <c r="Z85" s="3">
        <v>0.190711698861725</v>
      </c>
      <c r="AA85" s="3">
        <v>258.107623088265</v>
      </c>
      <c r="AB85" s="3">
        <v>381.995920919676</v>
      </c>
      <c r="AC85" s="17">
        <f t="shared" si="19"/>
        <v>385.689544447728</v>
      </c>
      <c r="AD85" s="3">
        <f t="shared" si="10"/>
        <v>0.675681621067725</v>
      </c>
      <c r="AE85" s="3">
        <f t="shared" si="11"/>
        <v>1.61094697492475</v>
      </c>
      <c r="AF85" s="3">
        <f t="shared" si="12"/>
        <v>0.0591525376469772</v>
      </c>
      <c r="AG85" s="3">
        <f t="shared" si="13"/>
        <v>168.470474641484</v>
      </c>
      <c r="AH85" s="3">
        <f t="shared" si="14"/>
        <v>0.767777322371541</v>
      </c>
      <c r="AI85" s="3">
        <f t="shared" si="15"/>
        <v>67.2929913073456</v>
      </c>
      <c r="AJ85" s="3">
        <f t="shared" si="16"/>
        <v>0.554204299491835</v>
      </c>
      <c r="AK85" s="3">
        <v>0.7</v>
      </c>
      <c r="AL85" s="3">
        <v>1</v>
      </c>
      <c r="AM85" s="4">
        <f t="shared" si="17"/>
        <v>649.826972827121</v>
      </c>
      <c r="AN85" s="5">
        <f t="shared" si="18"/>
        <v>1.82517065077404</v>
      </c>
    </row>
    <row r="86" spans="1:40">
      <c r="A86" s="2" t="s">
        <v>120</v>
      </c>
      <c r="B86" s="2" t="s">
        <v>129</v>
      </c>
      <c r="C86" s="2" t="s">
        <v>47</v>
      </c>
      <c r="D86" s="3">
        <v>15.2</v>
      </c>
      <c r="E86" s="3">
        <v>29.9105180241197</v>
      </c>
      <c r="F86" s="3">
        <v>1.62361966894893</v>
      </c>
      <c r="G86" s="3">
        <v>0.34678770929894</v>
      </c>
      <c r="H86" s="3">
        <v>255.916844529837</v>
      </c>
      <c r="I86" s="3">
        <v>1.01860375103911</v>
      </c>
      <c r="J86" s="3">
        <v>0.156447750661254</v>
      </c>
      <c r="K86" s="3">
        <v>17.1349715916045</v>
      </c>
      <c r="L86" s="3">
        <v>0.106052542097794</v>
      </c>
      <c r="M86" s="3">
        <v>1.21408304157282</v>
      </c>
      <c r="N86" s="3">
        <v>1.99806202616528</v>
      </c>
      <c r="O86" s="3">
        <v>0.52576057390344</v>
      </c>
      <c r="P86" s="3">
        <v>7.47439081804951</v>
      </c>
      <c r="Q86" s="3">
        <v>2.05630343163553</v>
      </c>
      <c r="R86" s="3">
        <v>22.928686127721</v>
      </c>
      <c r="S86" s="3">
        <v>7.21453390916278</v>
      </c>
      <c r="T86" s="3">
        <v>33.6121406330097</v>
      </c>
      <c r="U86" s="3">
        <v>7.66405796246284</v>
      </c>
      <c r="V86" s="3">
        <v>80.132272520935</v>
      </c>
      <c r="W86" s="3">
        <v>13.362159004053</v>
      </c>
      <c r="X86" s="4">
        <v>14659.9176470277</v>
      </c>
      <c r="Y86" s="3">
        <v>0.260787380714156</v>
      </c>
      <c r="Z86" s="3">
        <v>0.203994002225309</v>
      </c>
      <c r="AA86" s="3">
        <v>900.914803965864</v>
      </c>
      <c r="AB86" s="3">
        <v>330.327232480017</v>
      </c>
      <c r="AC86" s="17">
        <f t="shared" si="19"/>
        <v>333.521257261504</v>
      </c>
      <c r="AD86" s="3">
        <f t="shared" si="10"/>
        <v>2.72734039274332</v>
      </c>
      <c r="AE86" s="3">
        <f t="shared" si="11"/>
        <v>4.12227461031655</v>
      </c>
      <c r="AF86" s="3">
        <f t="shared" si="12"/>
        <v>0.0518727186461719</v>
      </c>
      <c r="AG86" s="3">
        <f t="shared" si="13"/>
        <v>203.451115305753</v>
      </c>
      <c r="AH86" s="3">
        <f t="shared" si="14"/>
        <v>0.739893219547478</v>
      </c>
      <c r="AI86" s="3">
        <f t="shared" si="15"/>
        <v>50.8303137635328</v>
      </c>
      <c r="AJ86" s="3">
        <f t="shared" si="16"/>
        <v>0.415760362269677</v>
      </c>
      <c r="AK86" s="3">
        <v>0.7</v>
      </c>
      <c r="AL86" s="3">
        <v>1</v>
      </c>
      <c r="AM86" s="4">
        <f t="shared" si="17"/>
        <v>624.782442726187</v>
      </c>
      <c r="AN86" s="5">
        <f t="shared" si="18"/>
        <v>1.76093785159946</v>
      </c>
    </row>
    <row r="87" spans="1:40">
      <c r="A87" s="2" t="s">
        <v>120</v>
      </c>
      <c r="B87" s="2" t="s">
        <v>125</v>
      </c>
      <c r="C87" s="2" t="s">
        <v>47</v>
      </c>
      <c r="D87" s="3">
        <v>15.2</v>
      </c>
      <c r="E87" s="3">
        <v>28.8686835982998</v>
      </c>
      <c r="F87" s="3">
        <v>1.92049368857907</v>
      </c>
      <c r="G87" s="3">
        <v>0.278925475476995</v>
      </c>
      <c r="H87" s="3">
        <v>555.307602415447</v>
      </c>
      <c r="I87" s="3">
        <v>1.83294443504199</v>
      </c>
      <c r="J87" s="3">
        <v>0.0175341430867028</v>
      </c>
      <c r="K87" s="3">
        <v>22.5150766354513</v>
      </c>
      <c r="L87" s="3">
        <v>0.0286143728035941</v>
      </c>
      <c r="M87" s="3">
        <v>0.950434990957021</v>
      </c>
      <c r="N87" s="3">
        <v>1.35700978387611</v>
      </c>
      <c r="O87" s="3">
        <v>0.875980097644698</v>
      </c>
      <c r="P87" s="3">
        <v>12.1704841210236</v>
      </c>
      <c r="Q87" s="3">
        <v>3.91673380379498</v>
      </c>
      <c r="R87" s="3">
        <v>45.0553022970464</v>
      </c>
      <c r="S87" s="3">
        <v>15.4229523536015</v>
      </c>
      <c r="T87" s="3">
        <v>75.3298703907551</v>
      </c>
      <c r="U87" s="3">
        <v>17.7660983953675</v>
      </c>
      <c r="V87" s="3">
        <v>198.195247089587</v>
      </c>
      <c r="W87" s="3">
        <v>35.8801679642091</v>
      </c>
      <c r="X87" s="4">
        <v>13908.0420547584</v>
      </c>
      <c r="Y87" s="3">
        <v>0.45450893598413</v>
      </c>
      <c r="Z87" s="3">
        <v>0.202227584686676</v>
      </c>
      <c r="AA87" s="3">
        <v>365.571077259411</v>
      </c>
      <c r="AB87" s="3">
        <v>511.470564214947</v>
      </c>
      <c r="AC87" s="17">
        <f t="shared" si="19"/>
        <v>516.416113647365</v>
      </c>
      <c r="AD87" s="3">
        <f t="shared" si="10"/>
        <v>0.714745095488581</v>
      </c>
      <c r="AE87" s="3">
        <f t="shared" si="11"/>
        <v>2.58063990799818</v>
      </c>
      <c r="AF87" s="3">
        <f t="shared" si="12"/>
        <v>0.0440202784103706</v>
      </c>
      <c r="AG87" s="3">
        <f t="shared" si="13"/>
        <v>266.322439514692</v>
      </c>
      <c r="AH87" s="3">
        <f t="shared" si="14"/>
        <v>0.718384023234958</v>
      </c>
      <c r="AI87" s="3">
        <f t="shared" si="15"/>
        <v>74.0182471779221</v>
      </c>
      <c r="AJ87" s="3">
        <f t="shared" si="16"/>
        <v>0.658713058601594</v>
      </c>
      <c r="AK87" s="3">
        <v>0.7</v>
      </c>
      <c r="AL87" s="3">
        <v>1</v>
      </c>
      <c r="AM87" s="4">
        <f t="shared" si="17"/>
        <v>637.202099207013</v>
      </c>
      <c r="AN87" s="5">
        <f t="shared" si="18"/>
        <v>1.70971394713052</v>
      </c>
    </row>
    <row r="88" spans="1:40">
      <c r="A88" s="2" t="s">
        <v>120</v>
      </c>
      <c r="B88" s="2" t="s">
        <v>130</v>
      </c>
      <c r="C88" s="2" t="s">
        <v>47</v>
      </c>
      <c r="D88" s="3">
        <v>15.2</v>
      </c>
      <c r="E88" s="3">
        <v>28.9879420761777</v>
      </c>
      <c r="F88" s="3">
        <v>1.2</v>
      </c>
      <c r="G88" s="3">
        <v>0.264893052649113</v>
      </c>
      <c r="H88" s="3">
        <v>260.002961120764</v>
      </c>
      <c r="I88" s="3">
        <v>0.910120836479166</v>
      </c>
      <c r="J88" s="3">
        <v>0.0295288015215953</v>
      </c>
      <c r="K88" s="3">
        <v>16.6234657994021</v>
      </c>
      <c r="L88" s="3">
        <v>0.039061152331163</v>
      </c>
      <c r="M88" s="3">
        <v>0.472108214069096</v>
      </c>
      <c r="N88" s="3">
        <v>1.21324264947317</v>
      </c>
      <c r="O88" s="3">
        <v>0.420221794039616</v>
      </c>
      <c r="P88" s="3">
        <v>5.6834223473614</v>
      </c>
      <c r="Q88" s="3">
        <v>1.63139911952772</v>
      </c>
      <c r="R88" s="3">
        <v>19.4991796501281</v>
      </c>
      <c r="S88" s="3">
        <v>6.88507725680852</v>
      </c>
      <c r="T88" s="3">
        <v>36.2080103341729</v>
      </c>
      <c r="U88" s="3">
        <v>9.36962390628626</v>
      </c>
      <c r="V88" s="3">
        <v>108.184182774585</v>
      </c>
      <c r="W88" s="3">
        <v>19.840118545672</v>
      </c>
      <c r="X88" s="4">
        <v>14042.0764738607</v>
      </c>
      <c r="Y88" s="3">
        <v>0.270955902537692</v>
      </c>
      <c r="Z88" s="3">
        <v>0.404875876107239</v>
      </c>
      <c r="AA88" s="3">
        <v>320.984366658751</v>
      </c>
      <c r="AB88" s="3">
        <v>497.918608815683</v>
      </c>
      <c r="AC88" s="17">
        <f t="shared" si="19"/>
        <v>502.733120667404</v>
      </c>
      <c r="AD88" s="3">
        <f t="shared" si="10"/>
        <v>0.644652280464519</v>
      </c>
      <c r="AE88" s="3">
        <f t="shared" si="11"/>
        <v>4.6025083893563</v>
      </c>
      <c r="AF88" s="3">
        <f t="shared" si="12"/>
        <v>0.033385909875796</v>
      </c>
      <c r="AG88" s="3">
        <f t="shared" si="13"/>
        <v>414.93217401307</v>
      </c>
      <c r="AH88" s="3">
        <f t="shared" si="14"/>
        <v>0.680067111272984</v>
      </c>
      <c r="AI88" s="3">
        <f t="shared" si="15"/>
        <v>198.021958397528</v>
      </c>
      <c r="AJ88" s="3">
        <f t="shared" si="16"/>
        <v>0.489043198730027</v>
      </c>
      <c r="AK88" s="3">
        <v>0.7</v>
      </c>
      <c r="AL88" s="3">
        <v>1</v>
      </c>
      <c r="AM88" s="4">
        <f t="shared" si="17"/>
        <v>603.255499767255</v>
      </c>
      <c r="AN88" s="5">
        <f t="shared" si="18"/>
        <v>1.61454198620577</v>
      </c>
    </row>
    <row r="89" spans="1:40">
      <c r="A89" s="2" t="s">
        <v>120</v>
      </c>
      <c r="B89" s="2" t="s">
        <v>131</v>
      </c>
      <c r="C89" s="2" t="s">
        <v>47</v>
      </c>
      <c r="D89" s="3">
        <v>15.2</v>
      </c>
      <c r="E89" s="3">
        <v>29.7228109996725</v>
      </c>
      <c r="F89" s="3">
        <v>0.88</v>
      </c>
      <c r="G89" s="3">
        <v>0.178775356259842</v>
      </c>
      <c r="H89" s="3">
        <v>433.550521654173</v>
      </c>
      <c r="I89" s="3">
        <v>1.55063248618174</v>
      </c>
      <c r="J89" s="3">
        <v>0.0136411085013871</v>
      </c>
      <c r="K89" s="3">
        <v>19.5379125379965</v>
      </c>
      <c r="L89" s="3">
        <v>0.0340174081211083</v>
      </c>
      <c r="M89" s="3">
        <v>0.529360814433636</v>
      </c>
      <c r="N89" s="3">
        <v>1.69207379899854</v>
      </c>
      <c r="O89" s="3">
        <v>0.70783573896131</v>
      </c>
      <c r="P89" s="3">
        <v>8.74730492845833</v>
      </c>
      <c r="Q89" s="3">
        <v>2.83680641692308</v>
      </c>
      <c r="R89" s="3">
        <v>32.4477564190084</v>
      </c>
      <c r="S89" s="3">
        <v>11.8749395550038</v>
      </c>
      <c r="T89" s="3">
        <v>60.3344423865226</v>
      </c>
      <c r="U89" s="3">
        <v>14.5004271056933</v>
      </c>
      <c r="V89" s="3">
        <v>161.746054643152</v>
      </c>
      <c r="W89" s="3">
        <v>28.890528029794</v>
      </c>
      <c r="X89" s="4">
        <v>15640.6977627806</v>
      </c>
      <c r="Y89" s="3">
        <v>0.553529370331044</v>
      </c>
      <c r="Z89" s="3">
        <v>0.519518312602307</v>
      </c>
      <c r="AA89" s="3">
        <v>641.022256122443</v>
      </c>
      <c r="AB89" s="3">
        <v>985.832959683991</v>
      </c>
      <c r="AC89" s="17">
        <f t="shared" si="19"/>
        <v>995.365249468268</v>
      </c>
      <c r="AD89" s="3">
        <f t="shared" si="10"/>
        <v>0.650234149533733</v>
      </c>
      <c r="AE89" s="3">
        <f t="shared" si="11"/>
        <v>6.09494285260288</v>
      </c>
      <c r="AF89" s="3">
        <f t="shared" si="12"/>
        <v>0.0198186846423347</v>
      </c>
      <c r="AG89" s="3">
        <f t="shared" si="13"/>
        <v>1120.26472691363</v>
      </c>
      <c r="AH89" s="3">
        <f t="shared" si="14"/>
        <v>0.663338429289912</v>
      </c>
      <c r="AI89" s="3">
        <f t="shared" si="15"/>
        <v>258.179112613203</v>
      </c>
      <c r="AJ89" s="3">
        <f t="shared" si="16"/>
        <v>0.562254776725662</v>
      </c>
      <c r="AK89" s="3">
        <v>0.7</v>
      </c>
      <c r="AL89" s="3">
        <v>1</v>
      </c>
      <c r="AM89" s="4">
        <f t="shared" si="17"/>
        <v>582.218674675754</v>
      </c>
      <c r="AN89" s="5">
        <f t="shared" si="18"/>
        <v>1.5712971619957</v>
      </c>
    </row>
    <row r="90" spans="1:40">
      <c r="A90" s="2" t="s">
        <v>120</v>
      </c>
      <c r="B90" s="2" t="s">
        <v>132</v>
      </c>
      <c r="C90" s="2" t="s">
        <v>47</v>
      </c>
      <c r="D90" s="3">
        <v>15.2</v>
      </c>
      <c r="E90" s="3">
        <v>29.2356603237188</v>
      </c>
      <c r="F90" s="3">
        <v>1.92100066429124</v>
      </c>
      <c r="G90" s="3">
        <v>0.208402337024795</v>
      </c>
      <c r="H90" s="3">
        <v>467.832304059053</v>
      </c>
      <c r="I90" s="3">
        <v>1.56110233275934</v>
      </c>
      <c r="J90" s="3">
        <v>0.00881712082330303</v>
      </c>
      <c r="K90" s="3">
        <v>28.7231236287267</v>
      </c>
      <c r="L90" s="3">
        <v>0.0122498055589975</v>
      </c>
      <c r="M90" s="3">
        <v>0.871226220908065</v>
      </c>
      <c r="N90" s="3">
        <v>2.4676591255092</v>
      </c>
      <c r="O90" s="3">
        <v>0.962602293338717</v>
      </c>
      <c r="P90" s="3">
        <v>12.4662382961905</v>
      </c>
      <c r="Q90" s="3">
        <v>3.62084515996707</v>
      </c>
      <c r="R90" s="3">
        <v>41.0896916200121</v>
      </c>
      <c r="S90" s="3">
        <v>13.7565584794819</v>
      </c>
      <c r="T90" s="3">
        <v>64.1773969209871</v>
      </c>
      <c r="U90" s="3">
        <v>14.4653961702618</v>
      </c>
      <c r="V90" s="3">
        <v>150.22498735406</v>
      </c>
      <c r="W90" s="3">
        <v>25.5730298946975</v>
      </c>
      <c r="X90" s="4">
        <v>13994.6930025824</v>
      </c>
      <c r="Y90" s="3">
        <v>0.477473748202124</v>
      </c>
      <c r="Z90" s="3">
        <v>0.188851267282157</v>
      </c>
      <c r="AA90" s="3">
        <v>443.394268975722</v>
      </c>
      <c r="AB90" s="3">
        <v>630.011157728389</v>
      </c>
      <c r="AC90" s="17">
        <f t="shared" si="19"/>
        <v>636.102908733264</v>
      </c>
      <c r="AD90" s="3">
        <f t="shared" si="10"/>
        <v>0.703787962382214</v>
      </c>
      <c r="AE90" s="3">
        <f t="shared" si="11"/>
        <v>4.19378406232472</v>
      </c>
      <c r="AF90" s="3">
        <f t="shared" si="12"/>
        <v>0.0455914522725165</v>
      </c>
      <c r="AG90" s="3">
        <f t="shared" si="13"/>
        <v>327.959885407344</v>
      </c>
      <c r="AH90" s="3">
        <f t="shared" si="14"/>
        <v>0.825645825553034</v>
      </c>
      <c r="AI90" s="3">
        <f t="shared" si="15"/>
        <v>204.353547406957</v>
      </c>
      <c r="AJ90" s="3">
        <f t="shared" si="16"/>
        <v>0.530376223587543</v>
      </c>
      <c r="AK90" s="3">
        <v>0.7</v>
      </c>
      <c r="AL90" s="3">
        <v>1</v>
      </c>
      <c r="AM90" s="4">
        <f t="shared" si="17"/>
        <v>637.221891142417</v>
      </c>
      <c r="AN90" s="5">
        <f t="shared" si="18"/>
        <v>1.95134157025373</v>
      </c>
    </row>
    <row r="91" spans="1:38">
      <c r="A91" s="2" t="s">
        <v>120</v>
      </c>
      <c r="B91" s="2" t="s">
        <v>123</v>
      </c>
      <c r="C91" s="2" t="s">
        <v>47</v>
      </c>
      <c r="D91" s="3">
        <v>15.2</v>
      </c>
      <c r="E91" s="3">
        <v>30.978216923102</v>
      </c>
      <c r="F91" s="3">
        <v>0</v>
      </c>
      <c r="G91" s="3">
        <v>0.355951287958837</v>
      </c>
      <c r="H91" s="3">
        <v>872.183713588558</v>
      </c>
      <c r="I91" s="3">
        <v>1.35348329734116</v>
      </c>
      <c r="J91" s="3">
        <v>0.0416856771567969</v>
      </c>
      <c r="K91" s="3">
        <v>24.7066262548849</v>
      </c>
      <c r="L91" s="3">
        <v>0.218904884693448</v>
      </c>
      <c r="M91" s="3">
        <v>3.60997179492526</v>
      </c>
      <c r="N91" s="3">
        <v>5.8411590982282</v>
      </c>
      <c r="O91" s="3">
        <v>2.33318694402152</v>
      </c>
      <c r="P91" s="3">
        <v>24.8521053306895</v>
      </c>
      <c r="Q91" s="3">
        <v>6.91044810074736</v>
      </c>
      <c r="R91" s="3">
        <v>76.4957058527767</v>
      </c>
      <c r="S91" s="3">
        <v>24.1496344546658</v>
      </c>
      <c r="T91" s="3">
        <v>106.571406855649</v>
      </c>
      <c r="U91" s="3">
        <v>22.9624994703167</v>
      </c>
      <c r="V91" s="3">
        <v>223.881554197822</v>
      </c>
      <c r="W91" s="3">
        <v>34.7902994581585</v>
      </c>
      <c r="X91" s="4">
        <v>14434.2467580374</v>
      </c>
      <c r="Y91" s="3">
        <v>0.470797038286823</v>
      </c>
      <c r="Z91" s="3">
        <v>0.26642384715213</v>
      </c>
      <c r="AA91" s="3">
        <v>461.946941408706</v>
      </c>
      <c r="AB91" s="3">
        <v>402.448090430163</v>
      </c>
      <c r="AC91" s="17">
        <f t="shared" si="19"/>
        <v>406.339471605264</v>
      </c>
      <c r="AD91" s="3">
        <f t="shared" si="10"/>
        <v>1.14784229915204</v>
      </c>
      <c r="AE91" s="3">
        <f t="shared" si="11"/>
        <v>1.79759378512514</v>
      </c>
      <c r="AF91" s="3">
        <f t="shared" si="12"/>
        <v>0.0613908398185636</v>
      </c>
      <c r="AI91" s="3">
        <f t="shared" si="15"/>
        <v>24.2343895816447</v>
      </c>
      <c r="AJ91" s="3">
        <f t="shared" si="16"/>
        <v>0.591787622662293</v>
      </c>
      <c r="AK91" s="3">
        <v>0.7</v>
      </c>
      <c r="AL91" s="3">
        <v>1</v>
      </c>
    </row>
    <row r="92" spans="1:38">
      <c r="A92" s="2" t="s">
        <v>120</v>
      </c>
      <c r="B92" s="2" t="s">
        <v>133</v>
      </c>
      <c r="C92" s="2" t="s">
        <v>47</v>
      </c>
      <c r="D92" s="3">
        <v>15.2</v>
      </c>
      <c r="E92" s="3">
        <v>29.6300256414375</v>
      </c>
      <c r="F92" s="3">
        <v>0</v>
      </c>
      <c r="G92" s="3">
        <v>0.248120325162544</v>
      </c>
      <c r="H92" s="3">
        <v>500.931561057238</v>
      </c>
      <c r="I92" s="3">
        <v>1.54028839859409</v>
      </c>
      <c r="J92" s="3">
        <v>0.074518671895053</v>
      </c>
      <c r="K92" s="3">
        <v>22.9701418576658</v>
      </c>
      <c r="L92" s="3">
        <v>0.0246814987108234</v>
      </c>
      <c r="M92" s="3">
        <v>0.784667269004922</v>
      </c>
      <c r="N92" s="3">
        <v>1.3488150955</v>
      </c>
      <c r="O92" s="3">
        <v>0.918261842470292</v>
      </c>
      <c r="P92" s="3">
        <v>9.82077571403885</v>
      </c>
      <c r="Q92" s="3">
        <v>2.94369231938636</v>
      </c>
      <c r="R92" s="3">
        <v>38.6441124463871</v>
      </c>
      <c r="S92" s="3">
        <v>14.4910708016045</v>
      </c>
      <c r="T92" s="3">
        <v>67.5346172256353</v>
      </c>
      <c r="U92" s="3">
        <v>15.5592674780373</v>
      </c>
      <c r="V92" s="3">
        <v>172.921424692259</v>
      </c>
      <c r="W92" s="3">
        <v>31.0318545459672</v>
      </c>
      <c r="X92" s="4">
        <v>14335.7895744547</v>
      </c>
      <c r="Y92" s="3">
        <v>0.285137279624023</v>
      </c>
      <c r="Z92" s="3">
        <v>0.349578350565435</v>
      </c>
      <c r="AA92" s="3">
        <v>320.422998494148</v>
      </c>
      <c r="AB92" s="3">
        <v>484.99521366566</v>
      </c>
      <c r="AC92" s="17">
        <f t="shared" si="19"/>
        <v>489.684765658454</v>
      </c>
      <c r="AD92" s="3">
        <f t="shared" si="10"/>
        <v>0.660672496275474</v>
      </c>
      <c r="AE92" s="3">
        <f t="shared" si="11"/>
        <v>2.80471442175997</v>
      </c>
      <c r="AF92" s="3">
        <f t="shared" si="12"/>
        <v>0.0473615846310201</v>
      </c>
      <c r="AI92" s="3">
        <f t="shared" si="15"/>
        <v>110.121531414465</v>
      </c>
      <c r="AJ92" s="3">
        <f t="shared" si="16"/>
        <v>0.771018650061589</v>
      </c>
      <c r="AK92" s="3">
        <v>0.7</v>
      </c>
      <c r="AL92" s="3">
        <v>1</v>
      </c>
    </row>
    <row r="93" spans="1:40">
      <c r="A93" s="2" t="s">
        <v>120</v>
      </c>
      <c r="B93" s="2" t="s">
        <v>134</v>
      </c>
      <c r="C93" s="2" t="s">
        <v>47</v>
      </c>
      <c r="D93" s="3">
        <v>15.2</v>
      </c>
      <c r="E93" s="3">
        <v>31.6406237774564</v>
      </c>
      <c r="F93" s="3">
        <v>1.0831033380478</v>
      </c>
      <c r="G93" s="3">
        <v>0.280800952388224</v>
      </c>
      <c r="H93" s="3">
        <v>462.237301561625</v>
      </c>
      <c r="I93" s="3">
        <v>1.36646082336847</v>
      </c>
      <c r="J93" s="3">
        <v>0.0138987369462126</v>
      </c>
      <c r="K93" s="3">
        <v>21.9925414911588</v>
      </c>
      <c r="L93" s="3">
        <v>0.0245753350777645</v>
      </c>
      <c r="M93" s="3">
        <v>0.684250295808953</v>
      </c>
      <c r="N93" s="3">
        <v>1.69814685738657</v>
      </c>
      <c r="O93" s="3">
        <v>0.89589351222617</v>
      </c>
      <c r="P93" s="3">
        <v>11.5203065105926</v>
      </c>
      <c r="Q93" s="3">
        <v>3.37614250225823</v>
      </c>
      <c r="R93" s="3">
        <v>40.4116838209319</v>
      </c>
      <c r="S93" s="3">
        <v>14.1532792032084</v>
      </c>
      <c r="T93" s="3">
        <v>64.6067261547494</v>
      </c>
      <c r="U93" s="3">
        <v>14.218608667779</v>
      </c>
      <c r="V93" s="3">
        <v>144.036959789738</v>
      </c>
      <c r="W93" s="3">
        <v>24.6826778614572</v>
      </c>
      <c r="X93" s="4">
        <v>13561.8084141508</v>
      </c>
      <c r="Y93" s="3">
        <v>0.382855898624668</v>
      </c>
      <c r="Z93" s="3">
        <v>0.04670093409598</v>
      </c>
      <c r="AA93" s="3">
        <v>232.30919283213</v>
      </c>
      <c r="AB93" s="3">
        <v>334.586457770548</v>
      </c>
      <c r="AC93" s="17">
        <f t="shared" si="19"/>
        <v>337.821666171762</v>
      </c>
      <c r="AD93" s="3">
        <f t="shared" si="10"/>
        <v>0.694317380267204</v>
      </c>
      <c r="AE93" s="3">
        <f t="shared" si="11"/>
        <v>2.32292085489009</v>
      </c>
      <c r="AF93" s="3">
        <f t="shared" si="12"/>
        <v>0.0657305189149072</v>
      </c>
      <c r="AG93" s="3">
        <f t="shared" ref="AG93:AG98" si="20">AB93/F93</f>
        <v>308.914621548126</v>
      </c>
      <c r="AH93" s="3">
        <f t="shared" ref="AH93:AH98" si="21">AF93*AG93^0.5</f>
        <v>1.1552774417436</v>
      </c>
      <c r="AI93" s="3">
        <f t="shared" si="15"/>
        <v>174.561272697932</v>
      </c>
      <c r="AJ93" s="3">
        <f t="shared" si="16"/>
        <v>0.618990811434609</v>
      </c>
      <c r="AK93" s="3">
        <v>0.7</v>
      </c>
      <c r="AL93" s="3">
        <v>1</v>
      </c>
      <c r="AM93" s="4">
        <f t="shared" ref="AM93:AM98" si="22">4800/(5.711+LOG(AK93)-LOG(F93))-273.15</f>
        <v>596.190299887225</v>
      </c>
      <c r="AN93" s="5">
        <f t="shared" ref="AN93:AN98" si="23">((3.998*LOG(AH93))+2.284)</f>
        <v>2.53461980051322</v>
      </c>
    </row>
    <row r="94" s="1" customFormat="1" spans="1:40">
      <c r="A94" s="2" t="s">
        <v>120</v>
      </c>
      <c r="B94" s="12" t="s">
        <v>135</v>
      </c>
      <c r="C94" s="12" t="s">
        <v>47</v>
      </c>
      <c r="D94" s="3">
        <v>15.2</v>
      </c>
      <c r="E94" s="1">
        <v>30.44</v>
      </c>
      <c r="F94" s="1">
        <v>5.80346797890575</v>
      </c>
      <c r="G94" s="1">
        <v>3.18665440039212</v>
      </c>
      <c r="H94" s="1">
        <v>413.067368888658</v>
      </c>
      <c r="I94" s="1">
        <v>2.0262185895544</v>
      </c>
      <c r="J94" s="1">
        <v>6.93723029634693</v>
      </c>
      <c r="K94" s="1">
        <v>37.4667985395075</v>
      </c>
      <c r="L94" s="1">
        <v>1.4649489319422</v>
      </c>
      <c r="M94" s="1">
        <v>11.4279603971897</v>
      </c>
      <c r="N94" s="1">
        <v>7.85488329377077</v>
      </c>
      <c r="O94" s="1">
        <v>1.76951665738481</v>
      </c>
      <c r="P94" s="1">
        <v>20.0593647344056</v>
      </c>
      <c r="Q94" s="1">
        <v>3.71269247072264</v>
      </c>
      <c r="R94" s="1">
        <v>42.4048724106076</v>
      </c>
      <c r="S94" s="1">
        <v>11.9004928406416</v>
      </c>
      <c r="T94" s="1">
        <v>48.1437257776421</v>
      </c>
      <c r="U94" s="1">
        <v>10.1785118765025</v>
      </c>
      <c r="V94" s="1">
        <v>125.116410773643</v>
      </c>
      <c r="W94" s="1">
        <v>13.3894035511784</v>
      </c>
      <c r="X94" s="15">
        <v>15545.0483352354</v>
      </c>
      <c r="Y94" s="1">
        <v>0.65768325543269</v>
      </c>
      <c r="Z94" s="1">
        <v>0.536485588623493</v>
      </c>
      <c r="AA94" s="1">
        <v>298.170919921268</v>
      </c>
      <c r="AB94" s="1">
        <v>355.222857613864</v>
      </c>
      <c r="AC94" s="17">
        <f t="shared" si="19"/>
        <v>358.657605035841</v>
      </c>
      <c r="AD94" s="1">
        <f t="shared" si="10"/>
        <v>0.839391141448973</v>
      </c>
      <c r="AE94" s="1">
        <f t="shared" si="11"/>
        <v>2.83913881014796</v>
      </c>
      <c r="AF94" s="1">
        <f t="shared" si="12"/>
        <v>0.105474064341419</v>
      </c>
      <c r="AG94" s="1">
        <f t="shared" si="20"/>
        <v>61.2087219064559</v>
      </c>
      <c r="AH94" s="1">
        <f t="shared" si="21"/>
        <v>0.825186923124412</v>
      </c>
      <c r="AI94" s="1">
        <f t="shared" si="15"/>
        <v>4.93146653175911</v>
      </c>
      <c r="AJ94" s="1">
        <f t="shared" si="16"/>
        <v>0.430797971695548</v>
      </c>
      <c r="AK94" s="1">
        <v>0.7</v>
      </c>
      <c r="AL94" s="1">
        <v>1</v>
      </c>
      <c r="AM94" s="15">
        <f t="shared" si="22"/>
        <v>728.43366078996</v>
      </c>
      <c r="AN94" s="20">
        <f t="shared" si="23"/>
        <v>1.95037624339853</v>
      </c>
    </row>
    <row r="95" s="1" customFormat="1" spans="1:40">
      <c r="A95" s="12" t="s">
        <v>100</v>
      </c>
      <c r="B95" s="12" t="s">
        <v>136</v>
      </c>
      <c r="C95" s="12" t="s">
        <v>47</v>
      </c>
      <c r="D95" s="3">
        <v>15.2</v>
      </c>
      <c r="E95" s="1">
        <v>31.0090535089144</v>
      </c>
      <c r="F95" s="1">
        <v>3.45355037903307</v>
      </c>
      <c r="G95" s="1">
        <v>8.28906593050974</v>
      </c>
      <c r="H95" s="1">
        <v>374.730380916438</v>
      </c>
      <c r="I95" s="1">
        <v>1.38481412852127</v>
      </c>
      <c r="J95" s="1">
        <v>6.14678586406444</v>
      </c>
      <c r="K95" s="1">
        <v>37.0297135572021</v>
      </c>
      <c r="L95" s="1">
        <v>1.71746772170274</v>
      </c>
      <c r="M95" s="1">
        <v>8.28615566716579</v>
      </c>
      <c r="N95" s="1">
        <v>3.14713091425618</v>
      </c>
      <c r="O95" s="1">
        <v>0.972447979246789</v>
      </c>
      <c r="P95" s="1">
        <v>10.483701502791</v>
      </c>
      <c r="Q95" s="1">
        <v>2.95086201384697</v>
      </c>
      <c r="R95" s="1">
        <v>33.1629880640476</v>
      </c>
      <c r="S95" s="1">
        <v>10.9696739453324</v>
      </c>
      <c r="T95" s="1">
        <v>48.8296299047603</v>
      </c>
      <c r="U95" s="1">
        <v>11.3603550078725</v>
      </c>
      <c r="V95" s="1">
        <v>116.630769350233</v>
      </c>
      <c r="W95" s="1">
        <v>19.3465728292022</v>
      </c>
      <c r="X95" s="15">
        <v>13904.9977983624</v>
      </c>
      <c r="Y95" s="1">
        <v>0.418790544343325</v>
      </c>
      <c r="Z95" s="1">
        <v>0.237021603060404</v>
      </c>
      <c r="AA95" s="1">
        <v>448.706202567019</v>
      </c>
      <c r="AB95" s="1">
        <v>521.347566410841</v>
      </c>
      <c r="AC95" s="17">
        <f t="shared" si="19"/>
        <v>526.388619291594</v>
      </c>
      <c r="AD95" s="1">
        <f t="shared" si="10"/>
        <v>0.860666149563306</v>
      </c>
      <c r="AE95" s="1">
        <f t="shared" si="11"/>
        <v>4.47006882759449</v>
      </c>
      <c r="AF95" s="1">
        <f t="shared" si="12"/>
        <v>0.0710269231946914</v>
      </c>
      <c r="AG95" s="1">
        <f t="shared" si="20"/>
        <v>150.959884522318</v>
      </c>
      <c r="AH95" s="1">
        <f t="shared" si="21"/>
        <v>0.872677501186374</v>
      </c>
      <c r="AI95" s="1">
        <f t="shared" si="15"/>
        <v>3.71437893299124</v>
      </c>
      <c r="AJ95" s="1">
        <f t="shared" si="16"/>
        <v>0.517367448789751</v>
      </c>
      <c r="AK95" s="1">
        <v>0.7</v>
      </c>
      <c r="AL95" s="1">
        <v>1</v>
      </c>
      <c r="AM95" s="15">
        <f t="shared" si="22"/>
        <v>683.438376473517</v>
      </c>
      <c r="AN95" s="20">
        <f t="shared" si="23"/>
        <v>2.04753341007426</v>
      </c>
    </row>
    <row r="96" s="1" customFormat="1" spans="1:40">
      <c r="A96" s="12" t="s">
        <v>100</v>
      </c>
      <c r="B96" s="12" t="s">
        <v>137</v>
      </c>
      <c r="C96" s="12" t="s">
        <v>47</v>
      </c>
      <c r="D96" s="3">
        <v>15.2</v>
      </c>
      <c r="E96" s="1">
        <v>30.9139172148268</v>
      </c>
      <c r="F96" s="1">
        <v>15.1517000602851</v>
      </c>
      <c r="G96" s="1">
        <v>0.324904953053279</v>
      </c>
      <c r="H96" s="1">
        <v>973.403020901717</v>
      </c>
      <c r="I96" s="1">
        <v>1.6285227837393</v>
      </c>
      <c r="J96" s="1">
        <v>0.0384047332493784</v>
      </c>
      <c r="K96" s="1">
        <v>9.59112468042966</v>
      </c>
      <c r="L96" s="1">
        <v>0.100834860161087</v>
      </c>
      <c r="M96" s="1">
        <v>1.72746093109358</v>
      </c>
      <c r="N96" s="1">
        <v>3.19371067133095</v>
      </c>
      <c r="O96" s="1">
        <v>0.45325621490122</v>
      </c>
      <c r="P96" s="1">
        <v>17.9414007598039</v>
      </c>
      <c r="Q96" s="1">
        <v>5.91303663635733</v>
      </c>
      <c r="R96" s="1">
        <v>75.7464453592667</v>
      </c>
      <c r="S96" s="1">
        <v>26.7070553556721</v>
      </c>
      <c r="T96" s="1">
        <v>127.55720307866</v>
      </c>
      <c r="U96" s="1">
        <v>28.5716371933515</v>
      </c>
      <c r="V96" s="1">
        <v>280.45362836232</v>
      </c>
      <c r="W96" s="1">
        <v>45.3252542393828</v>
      </c>
      <c r="X96" s="15">
        <v>11225.9098651287</v>
      </c>
      <c r="Y96" s="1">
        <v>0.520330810256777</v>
      </c>
      <c r="Z96" s="1">
        <v>1.62917867974514</v>
      </c>
      <c r="AA96" s="1">
        <v>149.243152445803</v>
      </c>
      <c r="AB96" s="1">
        <v>180.934179833046</v>
      </c>
      <c r="AC96" s="17">
        <f t="shared" si="19"/>
        <v>182.683682136765</v>
      </c>
      <c r="AD96" s="1">
        <f t="shared" si="10"/>
        <v>0.824847757253577</v>
      </c>
      <c r="AE96" s="1">
        <f t="shared" si="11"/>
        <v>0.645148293818099</v>
      </c>
      <c r="AF96" s="1">
        <f t="shared" si="12"/>
        <v>0.0530089156691108</v>
      </c>
      <c r="AG96" s="1">
        <f t="shared" si="20"/>
        <v>11.9415101350443</v>
      </c>
      <c r="AH96" s="1">
        <f t="shared" si="21"/>
        <v>0.183180207372912</v>
      </c>
      <c r="AI96" s="1">
        <f t="shared" si="15"/>
        <v>22.4634190931401</v>
      </c>
      <c r="AJ96" s="1">
        <f t="shared" si="16"/>
        <v>0.18298490292277</v>
      </c>
      <c r="AK96" s="1">
        <v>0.7</v>
      </c>
      <c r="AL96" s="1">
        <v>1</v>
      </c>
      <c r="AM96" s="15">
        <f t="shared" si="22"/>
        <v>823.833217759235</v>
      </c>
      <c r="AN96" s="20">
        <f t="shared" si="23"/>
        <v>-0.663011571754422</v>
      </c>
    </row>
    <row r="97" s="1" customFormat="1" spans="1:40">
      <c r="A97" s="12" t="s">
        <v>100</v>
      </c>
      <c r="B97" s="12" t="s">
        <v>105</v>
      </c>
      <c r="C97" s="12" t="s">
        <v>47</v>
      </c>
      <c r="D97" s="3">
        <v>15.2</v>
      </c>
      <c r="E97" s="1">
        <v>29.75</v>
      </c>
      <c r="F97" s="1">
        <v>1.81776547398446</v>
      </c>
      <c r="G97" s="1">
        <v>4.71481262951177</v>
      </c>
      <c r="H97" s="1">
        <v>523.117701503517</v>
      </c>
      <c r="I97" s="1">
        <v>1.39412138979806</v>
      </c>
      <c r="J97" s="1">
        <v>4.06839004806648</v>
      </c>
      <c r="K97" s="1">
        <v>20.6702622632641</v>
      </c>
      <c r="L97" s="1">
        <v>0.873776799459219</v>
      </c>
      <c r="M97" s="1">
        <v>5.06541557494782</v>
      </c>
      <c r="N97" s="1">
        <v>2.05194087803335</v>
      </c>
      <c r="O97" s="1">
        <v>1.1470474552975</v>
      </c>
      <c r="P97" s="1">
        <v>9.05933389207868</v>
      </c>
      <c r="Q97" s="1">
        <v>2.63871262730376</v>
      </c>
      <c r="R97" s="1">
        <v>30.5143579763328</v>
      </c>
      <c r="S97" s="1">
        <v>12.02310702749</v>
      </c>
      <c r="T97" s="1">
        <v>64.041944945436</v>
      </c>
      <c r="U97" s="1">
        <v>18.294101620873</v>
      </c>
      <c r="V97" s="1">
        <v>275.163629939676</v>
      </c>
      <c r="W97" s="1">
        <v>36.954274570851</v>
      </c>
      <c r="X97" s="15">
        <v>17512.5295217442</v>
      </c>
      <c r="Y97" s="1">
        <v>0.164225166535871</v>
      </c>
      <c r="Z97" s="1">
        <v>0.417878502589844</v>
      </c>
      <c r="AA97" s="1">
        <v>210.145074812481</v>
      </c>
      <c r="AB97" s="1">
        <v>463.117144790335</v>
      </c>
      <c r="AC97" s="17">
        <f t="shared" si="19"/>
        <v>467.595151723298</v>
      </c>
      <c r="AD97" s="1">
        <f t="shared" si="10"/>
        <v>0.453762243908329</v>
      </c>
      <c r="AE97" s="1">
        <f t="shared" si="11"/>
        <v>1.68306089322874</v>
      </c>
      <c r="AF97" s="1">
        <f t="shared" si="12"/>
        <v>0.0446329022705952</v>
      </c>
      <c r="AG97" s="1">
        <f t="shared" si="20"/>
        <v>254.772769875095</v>
      </c>
      <c r="AH97" s="1">
        <f t="shared" si="21"/>
        <v>0.712412666145568</v>
      </c>
      <c r="AI97" s="1">
        <f t="shared" si="15"/>
        <v>3.6174945807398</v>
      </c>
      <c r="AJ97" s="1">
        <f t="shared" si="16"/>
        <v>0.813014481652682</v>
      </c>
      <c r="AK97" s="1">
        <v>0.7</v>
      </c>
      <c r="AL97" s="1">
        <v>1</v>
      </c>
      <c r="AM97" s="15">
        <f t="shared" si="22"/>
        <v>633.098551530422</v>
      </c>
      <c r="AN97" s="20">
        <f t="shared" si="23"/>
        <v>1.69522106585325</v>
      </c>
    </row>
    <row r="98" s="1" customFormat="1" spans="1:40">
      <c r="A98" s="21" t="s">
        <v>120</v>
      </c>
      <c r="B98" s="21" t="s">
        <v>138</v>
      </c>
      <c r="C98" s="21" t="s">
        <v>47</v>
      </c>
      <c r="D98" s="10">
        <v>15.2</v>
      </c>
      <c r="E98" s="22">
        <v>30.7545173859247</v>
      </c>
      <c r="F98" s="22">
        <v>1.44516103711041</v>
      </c>
      <c r="G98" s="22">
        <v>8.17722255892255</v>
      </c>
      <c r="H98" s="22">
        <v>257.744630870141</v>
      </c>
      <c r="I98" s="22">
        <v>0.871481229126501</v>
      </c>
      <c r="J98" s="22">
        <v>3.17968502309062</v>
      </c>
      <c r="K98" s="22">
        <v>16.0121375837986</v>
      </c>
      <c r="L98" s="22">
        <v>0.563433409092842</v>
      </c>
      <c r="M98" s="22">
        <v>2.86195185653359</v>
      </c>
      <c r="N98" s="22">
        <v>1.27718013178717</v>
      </c>
      <c r="O98" s="22">
        <v>0.593956113812478</v>
      </c>
      <c r="P98" s="22">
        <v>6.22557480479471</v>
      </c>
      <c r="Q98" s="22">
        <v>1.64907708128321</v>
      </c>
      <c r="R98" s="22">
        <v>21.2282658697188</v>
      </c>
      <c r="S98" s="22">
        <v>7.21720911348874</v>
      </c>
      <c r="T98" s="22">
        <v>33.5832296202448</v>
      </c>
      <c r="U98" s="22">
        <v>8.27908773935088</v>
      </c>
      <c r="V98" s="22">
        <v>85.5826661511586</v>
      </c>
      <c r="W98" s="22">
        <v>14.7331446089345</v>
      </c>
      <c r="X98" s="35">
        <v>14488.4078286804</v>
      </c>
      <c r="Y98" s="22">
        <v>0.303437712215298</v>
      </c>
      <c r="Z98" s="22">
        <v>0.841295140464554</v>
      </c>
      <c r="AA98" s="22">
        <v>89.01374568481</v>
      </c>
      <c r="AB98" s="22">
        <v>165.201045103419</v>
      </c>
      <c r="AC98" s="37">
        <f t="shared" si="19"/>
        <v>166.798419404128</v>
      </c>
      <c r="AD98" s="22">
        <f t="shared" si="10"/>
        <v>0.538820717684234</v>
      </c>
      <c r="AE98" s="22">
        <f t="shared" si="11"/>
        <v>1.93030963550068</v>
      </c>
      <c r="AF98" s="22">
        <f t="shared" si="12"/>
        <v>0.0969251591221756</v>
      </c>
      <c r="AG98" s="22">
        <f t="shared" si="20"/>
        <v>114.313243203496</v>
      </c>
      <c r="AH98" s="22">
        <f t="shared" si="21"/>
        <v>1.0362983241882</v>
      </c>
      <c r="AI98" s="22">
        <f t="shared" si="15"/>
        <v>5.46391633797748</v>
      </c>
      <c r="AJ98" s="22">
        <f t="shared" si="16"/>
        <v>0.643703695974537</v>
      </c>
      <c r="AK98" s="22">
        <v>0.7</v>
      </c>
      <c r="AL98" s="22">
        <v>1</v>
      </c>
      <c r="AM98" s="35">
        <f t="shared" si="22"/>
        <v>616.367844563206</v>
      </c>
      <c r="AN98" s="39">
        <f t="shared" si="23"/>
        <v>2.34590821381486</v>
      </c>
    </row>
    <row r="99" s="1" customFormat="1" spans="1:40">
      <c r="A99" s="23"/>
      <c r="B99" s="24"/>
      <c r="C99" s="24"/>
      <c r="D99" s="8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36"/>
      <c r="Y99" s="25"/>
      <c r="Z99" s="25"/>
      <c r="AA99" s="25"/>
      <c r="AB99" s="38"/>
      <c r="AC99" s="17"/>
      <c r="AM99" s="15"/>
      <c r="AN99" s="20"/>
    </row>
    <row r="100" spans="1:28">
      <c r="A100" s="26" t="s">
        <v>139</v>
      </c>
      <c r="B100" s="27"/>
      <c r="C100" s="27"/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33"/>
      <c r="Y100" s="28"/>
      <c r="Z100" s="28"/>
      <c r="AA100" s="28"/>
      <c r="AB100" s="28"/>
    </row>
    <row r="101" spans="1:28">
      <c r="A101" s="7"/>
      <c r="B101" s="7"/>
      <c r="C101" s="7"/>
      <c r="D101" s="29"/>
      <c r="E101" s="29"/>
      <c r="F101" s="8" t="s">
        <v>6</v>
      </c>
      <c r="G101" s="8" t="s">
        <v>7</v>
      </c>
      <c r="H101" s="8" t="s">
        <v>8</v>
      </c>
      <c r="I101" s="8" t="s">
        <v>9</v>
      </c>
      <c r="J101" s="8" t="s">
        <v>10</v>
      </c>
      <c r="K101" s="8" t="s">
        <v>11</v>
      </c>
      <c r="L101" s="8" t="s">
        <v>12</v>
      </c>
      <c r="M101" s="8" t="s">
        <v>13</v>
      </c>
      <c r="N101" s="8" t="s">
        <v>14</v>
      </c>
      <c r="O101" s="8" t="s">
        <v>15</v>
      </c>
      <c r="P101" s="8" t="s">
        <v>16</v>
      </c>
      <c r="Q101" s="8" t="s">
        <v>17</v>
      </c>
      <c r="R101" s="8" t="s">
        <v>18</v>
      </c>
      <c r="S101" s="8" t="s">
        <v>19</v>
      </c>
      <c r="T101" s="8" t="s">
        <v>20</v>
      </c>
      <c r="U101" s="8" t="s">
        <v>21</v>
      </c>
      <c r="V101" s="8" t="s">
        <v>22</v>
      </c>
      <c r="W101" s="8" t="s">
        <v>23</v>
      </c>
      <c r="X101" s="13" t="s">
        <v>24</v>
      </c>
      <c r="Y101" s="8" t="s">
        <v>25</v>
      </c>
      <c r="Z101" s="8" t="s">
        <v>26</v>
      </c>
      <c r="AA101" s="8" t="s">
        <v>27</v>
      </c>
      <c r="AB101" s="8" t="s">
        <v>28</v>
      </c>
    </row>
    <row r="102" spans="1:28">
      <c r="A102" s="9"/>
      <c r="B102" s="9"/>
      <c r="C102" s="9"/>
      <c r="D102" s="30"/>
      <c r="E102" s="30"/>
      <c r="F102" s="10" t="s">
        <v>42</v>
      </c>
      <c r="G102" s="10" t="s">
        <v>42</v>
      </c>
      <c r="H102" s="10" t="s">
        <v>42</v>
      </c>
      <c r="I102" s="10" t="s">
        <v>42</v>
      </c>
      <c r="J102" s="10" t="s">
        <v>42</v>
      </c>
      <c r="K102" s="10" t="s">
        <v>42</v>
      </c>
      <c r="L102" s="10" t="s">
        <v>42</v>
      </c>
      <c r="M102" s="10" t="s">
        <v>42</v>
      </c>
      <c r="N102" s="10" t="s">
        <v>42</v>
      </c>
      <c r="O102" s="10" t="s">
        <v>42</v>
      </c>
      <c r="P102" s="10" t="s">
        <v>42</v>
      </c>
      <c r="Q102" s="10" t="s">
        <v>42</v>
      </c>
      <c r="R102" s="10" t="s">
        <v>42</v>
      </c>
      <c r="S102" s="10" t="s">
        <v>42</v>
      </c>
      <c r="T102" s="10" t="s">
        <v>42</v>
      </c>
      <c r="U102" s="10" t="s">
        <v>42</v>
      </c>
      <c r="V102" s="10" t="s">
        <v>42</v>
      </c>
      <c r="W102" s="10" t="s">
        <v>42</v>
      </c>
      <c r="X102" s="10" t="s">
        <v>42</v>
      </c>
      <c r="Y102" s="10" t="s">
        <v>42</v>
      </c>
      <c r="Z102" s="10" t="s">
        <v>42</v>
      </c>
      <c r="AA102" s="10" t="s">
        <v>42</v>
      </c>
      <c r="AB102" s="10" t="s">
        <v>42</v>
      </c>
    </row>
    <row r="103" spans="1:28">
      <c r="A103" s="31" t="s">
        <v>140</v>
      </c>
      <c r="B103" s="27"/>
      <c r="C103" s="27"/>
      <c r="D103" s="28"/>
      <c r="E103" s="28"/>
      <c r="F103" s="32">
        <v>436.850196534162</v>
      </c>
      <c r="G103" s="32">
        <v>490.563768975421</v>
      </c>
      <c r="H103" s="32">
        <v>441.140831621506</v>
      </c>
      <c r="I103" s="32">
        <v>433.393265485958</v>
      </c>
      <c r="J103" s="32">
        <v>433.951140394672</v>
      </c>
      <c r="K103" s="32">
        <v>420.885174377581</v>
      </c>
      <c r="L103" s="32">
        <v>425.986173804946</v>
      </c>
      <c r="M103" s="32">
        <v>420.814279703777</v>
      </c>
      <c r="N103" s="32">
        <v>436.25272266767</v>
      </c>
      <c r="O103" s="32">
        <v>410.043388062611</v>
      </c>
      <c r="P103" s="32">
        <v>402.944587634504</v>
      </c>
      <c r="Q103" s="32">
        <v>412.437783215786</v>
      </c>
      <c r="R103" s="32">
        <v>404.545074984232</v>
      </c>
      <c r="S103" s="32">
        <v>433.984215929181</v>
      </c>
      <c r="T103" s="32">
        <v>411.771826504286</v>
      </c>
      <c r="U103" s="32">
        <v>416.281219475099</v>
      </c>
      <c r="V103" s="32">
        <v>424.087069547636</v>
      </c>
      <c r="W103" s="32">
        <v>413.139712084968</v>
      </c>
      <c r="X103" s="32">
        <v>395.997241833748</v>
      </c>
      <c r="Y103" s="32">
        <v>441.100676325413</v>
      </c>
      <c r="Z103" s="32">
        <v>390.274948128517</v>
      </c>
      <c r="AA103" s="32">
        <v>436.353822552489</v>
      </c>
      <c r="AB103" s="32">
        <v>376.969869819544</v>
      </c>
    </row>
    <row r="104" spans="1:28">
      <c r="A104" s="31" t="s">
        <v>141</v>
      </c>
      <c r="B104" s="27"/>
      <c r="C104" s="27"/>
      <c r="D104" s="28"/>
      <c r="E104" s="28"/>
      <c r="F104" s="32">
        <v>453.5193827839</v>
      </c>
      <c r="G104" s="32">
        <v>527.283138721897</v>
      </c>
      <c r="H104" s="32">
        <v>479.578105825977</v>
      </c>
      <c r="I104" s="32">
        <v>461.639013758246</v>
      </c>
      <c r="J104" s="32">
        <v>458.754290222408</v>
      </c>
      <c r="K104" s="32">
        <v>455.958530608157</v>
      </c>
      <c r="L104" s="32">
        <v>439.934194687756</v>
      </c>
      <c r="M104" s="32">
        <v>444.715148422521</v>
      </c>
      <c r="N104" s="32">
        <v>474.206620121974</v>
      </c>
      <c r="O104" s="32">
        <v>464.190363717458</v>
      </c>
      <c r="P104" s="32">
        <v>454.347314701387</v>
      </c>
      <c r="Q104" s="32">
        <v>461.944123918709</v>
      </c>
      <c r="R104" s="32">
        <v>458.16144413429</v>
      </c>
      <c r="S104" s="32">
        <v>471.313571115776</v>
      </c>
      <c r="T104" s="32">
        <v>460.772921194749</v>
      </c>
      <c r="U104" s="32">
        <v>460.687922265647</v>
      </c>
      <c r="V104" s="32">
        <v>470.509867774772</v>
      </c>
      <c r="W104" s="32">
        <v>456.218389159242</v>
      </c>
      <c r="X104" s="32">
        <v>448.837986791689</v>
      </c>
      <c r="Y104" s="32">
        <v>488.593545253793</v>
      </c>
      <c r="Z104" s="32">
        <v>426.338212618915</v>
      </c>
      <c r="AA104" s="32">
        <v>484.865292696243</v>
      </c>
      <c r="AB104" s="32">
        <v>422.218608684847</v>
      </c>
    </row>
    <row r="105" spans="1:28">
      <c r="A105" s="31" t="s">
        <v>142</v>
      </c>
      <c r="B105" s="27"/>
      <c r="C105" s="27"/>
      <c r="D105" s="28"/>
      <c r="E105" s="28"/>
      <c r="F105" s="32">
        <v>489.00667721973</v>
      </c>
      <c r="G105" s="32">
        <v>539.802902752597</v>
      </c>
      <c r="H105" s="32">
        <v>461.993896239951</v>
      </c>
      <c r="I105" s="32">
        <v>473.125793450908</v>
      </c>
      <c r="J105" s="32">
        <v>487.764707986667</v>
      </c>
      <c r="K105" s="32">
        <v>465.515745995122</v>
      </c>
      <c r="L105" s="32">
        <v>446.181356374415</v>
      </c>
      <c r="M105" s="32">
        <v>464.915653315143</v>
      </c>
      <c r="N105" s="32">
        <v>470.047566986894</v>
      </c>
      <c r="O105" s="32">
        <v>491.827505177942</v>
      </c>
      <c r="P105" s="32">
        <v>483.823536184264</v>
      </c>
      <c r="Q105" s="32">
        <v>454.833206180825</v>
      </c>
      <c r="R105" s="32">
        <v>443.156626089537</v>
      </c>
      <c r="S105" s="32">
        <v>505.039422642032</v>
      </c>
      <c r="T105" s="32">
        <v>462.014607390979</v>
      </c>
      <c r="U105" s="32">
        <v>458.152504626157</v>
      </c>
      <c r="V105" s="32">
        <v>474.541727452957</v>
      </c>
      <c r="W105" s="32">
        <v>468.475838276391</v>
      </c>
      <c r="X105" s="32">
        <v>480.055410804084</v>
      </c>
      <c r="Y105" s="32">
        <v>494.342019948047</v>
      </c>
      <c r="Z105" s="32">
        <v>457.687186977981</v>
      </c>
      <c r="AA105" s="32">
        <v>514.308040695038</v>
      </c>
      <c r="AB105" s="32">
        <v>463.968062896242</v>
      </c>
    </row>
    <row r="106" spans="1:28">
      <c r="A106" s="31" t="s">
        <v>143</v>
      </c>
      <c r="B106" s="27"/>
      <c r="C106" s="27"/>
      <c r="D106" s="28"/>
      <c r="E106" s="28"/>
      <c r="F106" s="32">
        <v>452.156378999653</v>
      </c>
      <c r="G106" s="32">
        <v>518.750708901118</v>
      </c>
      <c r="H106" s="32">
        <v>457.415399693216</v>
      </c>
      <c r="I106" s="32">
        <v>405.226684500504</v>
      </c>
      <c r="J106" s="32">
        <v>440.003061380382</v>
      </c>
      <c r="K106" s="32">
        <v>429.27134031283</v>
      </c>
      <c r="L106" s="32">
        <v>443.402125476903</v>
      </c>
      <c r="M106" s="32">
        <v>432.233292111459</v>
      </c>
      <c r="N106" s="32">
        <v>434.556382835611</v>
      </c>
      <c r="O106" s="32">
        <v>447.662598980508</v>
      </c>
      <c r="P106" s="32">
        <v>434.190441287061</v>
      </c>
      <c r="Q106" s="32">
        <v>450.133041176459</v>
      </c>
      <c r="R106" s="32">
        <v>430.299563757653</v>
      </c>
      <c r="S106" s="32">
        <v>452.319767575198</v>
      </c>
      <c r="T106" s="32">
        <v>435.079719547969</v>
      </c>
      <c r="U106" s="32">
        <v>446.969998252567</v>
      </c>
      <c r="V106" s="32">
        <v>452.928277943955</v>
      </c>
      <c r="W106" s="32">
        <v>456.964001167608</v>
      </c>
      <c r="X106" s="32">
        <v>456.412745608693</v>
      </c>
      <c r="Y106" s="32">
        <v>462.226834920898</v>
      </c>
      <c r="Z106" s="32">
        <v>417.309289550027</v>
      </c>
      <c r="AA106" s="32">
        <v>455.927212544889</v>
      </c>
      <c r="AB106" s="32">
        <v>451.427537488277</v>
      </c>
    </row>
    <row r="107" spans="1:28">
      <c r="A107" s="31" t="s">
        <v>144</v>
      </c>
      <c r="B107" s="27"/>
      <c r="C107" s="27"/>
      <c r="D107" s="28"/>
      <c r="E107" s="28"/>
      <c r="F107" s="32">
        <v>456.253664614231</v>
      </c>
      <c r="G107" s="32">
        <v>516.048448194102</v>
      </c>
      <c r="H107" s="32">
        <v>469.078612651858</v>
      </c>
      <c r="I107" s="32">
        <v>419.952644596026</v>
      </c>
      <c r="J107" s="32">
        <v>443.030891412489</v>
      </c>
      <c r="K107" s="32">
        <v>424.370584195603</v>
      </c>
      <c r="L107" s="32">
        <v>431.839555929383</v>
      </c>
      <c r="M107" s="32">
        <v>437.077393344981</v>
      </c>
      <c r="N107" s="32">
        <v>453.662521091482</v>
      </c>
      <c r="O107" s="32">
        <v>470.564696988932</v>
      </c>
      <c r="P107" s="32">
        <v>438.245014119007</v>
      </c>
      <c r="Q107" s="32">
        <v>450.683760223002</v>
      </c>
      <c r="R107" s="32">
        <v>440.989931283552</v>
      </c>
      <c r="S107" s="32">
        <v>448.633845105419</v>
      </c>
      <c r="T107" s="32">
        <v>440.432321699677</v>
      </c>
      <c r="U107" s="32">
        <v>433.839012853025</v>
      </c>
      <c r="V107" s="32">
        <v>473.109743998049</v>
      </c>
      <c r="W107" s="32">
        <v>445.139868634114</v>
      </c>
      <c r="X107" s="32">
        <v>471.542238883396</v>
      </c>
      <c r="Y107" s="32">
        <v>463.697128419746</v>
      </c>
      <c r="Z107" s="32">
        <v>437.460535870052</v>
      </c>
      <c r="AA107" s="32">
        <v>461.596611997433</v>
      </c>
      <c r="AB107" s="32">
        <v>464.546582862358</v>
      </c>
    </row>
    <row r="108" spans="1:28">
      <c r="A108" s="31" t="s">
        <v>145</v>
      </c>
      <c r="B108" s="27"/>
      <c r="C108" s="27"/>
      <c r="D108" s="28"/>
      <c r="E108" s="28"/>
      <c r="F108" s="32">
        <v>475.783859473367</v>
      </c>
      <c r="G108" s="32">
        <v>538.451892276412</v>
      </c>
      <c r="H108" s="32">
        <v>469.332063052248</v>
      </c>
      <c r="I108" s="32">
        <v>407.242038683168</v>
      </c>
      <c r="J108" s="32">
        <v>469.784962675566</v>
      </c>
      <c r="K108" s="32">
        <v>456.929545816248</v>
      </c>
      <c r="L108" s="32">
        <v>456.377150114674</v>
      </c>
      <c r="M108" s="32">
        <v>456.747562046643</v>
      </c>
      <c r="N108" s="32">
        <v>465.668156128072</v>
      </c>
      <c r="O108" s="32">
        <v>478.392829716904</v>
      </c>
      <c r="P108" s="32">
        <v>443.214394146651</v>
      </c>
      <c r="Q108" s="32">
        <v>447.147625887323</v>
      </c>
      <c r="R108" s="32">
        <v>420.436290758498</v>
      </c>
      <c r="S108" s="32">
        <v>428.654552615221</v>
      </c>
      <c r="T108" s="32">
        <v>437.922372312581</v>
      </c>
      <c r="U108" s="32">
        <v>421.277335599526</v>
      </c>
      <c r="V108" s="32">
        <v>453.501645150162</v>
      </c>
      <c r="W108" s="32">
        <v>441.015758915934</v>
      </c>
      <c r="X108" s="32">
        <v>463.767601198372</v>
      </c>
      <c r="Y108" s="32">
        <v>477.973129513222</v>
      </c>
      <c r="Z108" s="32">
        <v>418.3898434198</v>
      </c>
      <c r="AA108" s="32">
        <v>467.713033503765</v>
      </c>
      <c r="AB108" s="32">
        <v>468.65133097447</v>
      </c>
    </row>
    <row r="109" spans="1:28">
      <c r="A109" s="31" t="s">
        <v>146</v>
      </c>
      <c r="B109" s="27"/>
      <c r="C109" s="27"/>
      <c r="D109" s="28"/>
      <c r="E109" s="28"/>
      <c r="F109" s="33">
        <v>455</v>
      </c>
      <c r="G109" s="33">
        <v>508</v>
      </c>
      <c r="H109" s="33">
        <v>463</v>
      </c>
      <c r="I109" s="33">
        <v>464</v>
      </c>
      <c r="J109" s="33">
        <v>437</v>
      </c>
      <c r="K109" s="33">
        <v>451</v>
      </c>
      <c r="L109" s="33">
        <v>443</v>
      </c>
      <c r="M109" s="33">
        <v>426</v>
      </c>
      <c r="N109" s="33">
        <v>448</v>
      </c>
      <c r="O109" s="33">
        <v>445</v>
      </c>
      <c r="P109" s="33">
        <v>441</v>
      </c>
      <c r="Q109" s="33">
        <v>434</v>
      </c>
      <c r="R109" s="33">
        <v>432</v>
      </c>
      <c r="S109" s="33">
        <v>445</v>
      </c>
      <c r="T109" s="33">
        <v>451</v>
      </c>
      <c r="U109" s="33">
        <v>432</v>
      </c>
      <c r="V109" s="33">
        <v>448</v>
      </c>
      <c r="W109" s="33">
        <v>437</v>
      </c>
      <c r="X109" s="33">
        <v>428</v>
      </c>
      <c r="Y109" s="33">
        <v>444</v>
      </c>
      <c r="Z109" s="33">
        <v>417.299</v>
      </c>
      <c r="AA109" s="33">
        <v>457</v>
      </c>
      <c r="AB109" s="33">
        <v>459</v>
      </c>
    </row>
    <row r="110" spans="1:28">
      <c r="A110" s="31" t="s">
        <v>147</v>
      </c>
      <c r="B110" s="27"/>
      <c r="C110" s="27"/>
      <c r="D110" s="28"/>
      <c r="E110" s="28"/>
      <c r="F110" s="33">
        <v>450</v>
      </c>
      <c r="G110" s="33">
        <v>526</v>
      </c>
      <c r="H110" s="33">
        <v>467</v>
      </c>
      <c r="I110" s="33">
        <v>474</v>
      </c>
      <c r="J110" s="33">
        <v>446</v>
      </c>
      <c r="K110" s="33">
        <v>455</v>
      </c>
      <c r="L110" s="33">
        <v>450</v>
      </c>
      <c r="M110" s="33">
        <v>428</v>
      </c>
      <c r="N110" s="33">
        <v>460</v>
      </c>
      <c r="O110" s="33">
        <v>448</v>
      </c>
      <c r="P110" s="33">
        <v>448</v>
      </c>
      <c r="Q110" s="33">
        <v>436</v>
      </c>
      <c r="R110" s="33">
        <v>441</v>
      </c>
      <c r="S110" s="33">
        <v>453</v>
      </c>
      <c r="T110" s="33">
        <v>458</v>
      </c>
      <c r="U110" s="33">
        <v>437</v>
      </c>
      <c r="V110" s="33">
        <v>452</v>
      </c>
      <c r="W110" s="33">
        <v>444</v>
      </c>
      <c r="X110" s="33">
        <v>448</v>
      </c>
      <c r="Y110" s="33">
        <v>457</v>
      </c>
      <c r="Z110" s="33">
        <v>424.643</v>
      </c>
      <c r="AA110" s="33">
        <v>461</v>
      </c>
      <c r="AB110" s="33">
        <v>469</v>
      </c>
    </row>
    <row r="111" spans="1:28">
      <c r="A111" s="31" t="s">
        <v>148</v>
      </c>
      <c r="B111" s="27"/>
      <c r="C111" s="27"/>
      <c r="D111" s="28"/>
      <c r="E111" s="28"/>
      <c r="F111" s="33">
        <v>457</v>
      </c>
      <c r="G111" s="33">
        <v>515</v>
      </c>
      <c r="H111" s="33">
        <v>460</v>
      </c>
      <c r="I111" s="33">
        <v>464</v>
      </c>
      <c r="J111" s="33">
        <v>440</v>
      </c>
      <c r="K111" s="33">
        <v>459</v>
      </c>
      <c r="L111" s="33">
        <v>452</v>
      </c>
      <c r="M111" s="33">
        <v>434.3</v>
      </c>
      <c r="N111" s="33">
        <v>457</v>
      </c>
      <c r="O111" s="33">
        <v>450</v>
      </c>
      <c r="P111" s="33">
        <v>453</v>
      </c>
      <c r="Q111" s="33">
        <v>441</v>
      </c>
      <c r="R111" s="33">
        <v>439</v>
      </c>
      <c r="S111" s="33">
        <v>451</v>
      </c>
      <c r="T111" s="33">
        <v>459</v>
      </c>
      <c r="U111" s="33">
        <v>436</v>
      </c>
      <c r="V111" s="33">
        <v>450</v>
      </c>
      <c r="W111" s="33">
        <v>441</v>
      </c>
      <c r="X111" s="33">
        <v>434</v>
      </c>
      <c r="Y111" s="33">
        <v>445</v>
      </c>
      <c r="Z111" s="33">
        <v>422.552</v>
      </c>
      <c r="AA111" s="33">
        <v>461</v>
      </c>
      <c r="AB111" s="33">
        <v>464</v>
      </c>
    </row>
    <row r="112" spans="1:28">
      <c r="A112" s="31" t="s">
        <v>149</v>
      </c>
      <c r="B112" s="27"/>
      <c r="C112" s="27"/>
      <c r="D112" s="28"/>
      <c r="E112" s="28"/>
      <c r="F112" s="33">
        <v>446</v>
      </c>
      <c r="G112" s="33">
        <v>516</v>
      </c>
      <c r="H112" s="33">
        <v>456</v>
      </c>
      <c r="I112" s="33">
        <v>459</v>
      </c>
      <c r="J112" s="33">
        <v>434</v>
      </c>
      <c r="K112" s="33">
        <v>449</v>
      </c>
      <c r="L112" s="33">
        <v>446</v>
      </c>
      <c r="M112" s="33">
        <v>430</v>
      </c>
      <c r="N112" s="33">
        <v>449</v>
      </c>
      <c r="O112" s="33">
        <v>443</v>
      </c>
      <c r="P112" s="33">
        <v>449</v>
      </c>
      <c r="Q112" s="33">
        <v>434</v>
      </c>
      <c r="R112" s="33">
        <v>431</v>
      </c>
      <c r="S112" s="33">
        <v>445</v>
      </c>
      <c r="T112" s="33">
        <v>450</v>
      </c>
      <c r="U112" s="33">
        <v>433</v>
      </c>
      <c r="V112" s="33">
        <v>443</v>
      </c>
      <c r="W112" s="33">
        <v>432</v>
      </c>
      <c r="X112" s="33">
        <v>433</v>
      </c>
      <c r="Y112" s="33">
        <v>440</v>
      </c>
      <c r="Z112" s="33">
        <v>416.1982</v>
      </c>
      <c r="AA112" s="33">
        <v>450</v>
      </c>
      <c r="AB112" s="33">
        <v>457</v>
      </c>
    </row>
    <row r="113" spans="1:28">
      <c r="A113" s="31" t="s">
        <v>150</v>
      </c>
      <c r="B113" s="27"/>
      <c r="C113" s="27"/>
      <c r="D113" s="28"/>
      <c r="E113" s="28"/>
      <c r="F113" s="33">
        <v>460</v>
      </c>
      <c r="G113" s="33">
        <v>521</v>
      </c>
      <c r="H113" s="33">
        <v>471</v>
      </c>
      <c r="I113" s="33">
        <v>476</v>
      </c>
      <c r="J113" s="33">
        <v>448</v>
      </c>
      <c r="K113" s="33">
        <v>455</v>
      </c>
      <c r="L113" s="33">
        <v>452</v>
      </c>
      <c r="M113" s="33">
        <v>433</v>
      </c>
      <c r="N113" s="33">
        <v>457</v>
      </c>
      <c r="O113" s="33">
        <v>451</v>
      </c>
      <c r="P113" s="33">
        <v>458</v>
      </c>
      <c r="Q113" s="33">
        <v>446</v>
      </c>
      <c r="R113" s="33">
        <v>444</v>
      </c>
      <c r="S113" s="33">
        <v>459</v>
      </c>
      <c r="T113" s="33">
        <v>463</v>
      </c>
      <c r="U113" s="33">
        <v>445</v>
      </c>
      <c r="V113" s="33">
        <v>462</v>
      </c>
      <c r="W113" s="33">
        <v>444</v>
      </c>
      <c r="X113" s="33">
        <v>438</v>
      </c>
      <c r="Y113" s="33">
        <v>450</v>
      </c>
      <c r="Z113" s="33">
        <v>422.828</v>
      </c>
      <c r="AA113" s="33">
        <v>461</v>
      </c>
      <c r="AB113" s="33">
        <v>464</v>
      </c>
    </row>
    <row r="114" spans="1:28">
      <c r="A114" s="31" t="s">
        <v>151</v>
      </c>
      <c r="B114" s="27"/>
      <c r="C114" s="27"/>
      <c r="D114" s="28"/>
      <c r="E114" s="28"/>
      <c r="F114" s="33">
        <v>440</v>
      </c>
      <c r="G114" s="33">
        <v>513</v>
      </c>
      <c r="H114" s="33">
        <v>459</v>
      </c>
      <c r="I114" s="33">
        <v>459</v>
      </c>
      <c r="J114" s="33">
        <v>437</v>
      </c>
      <c r="K114" s="33">
        <v>452</v>
      </c>
      <c r="L114" s="33">
        <v>444</v>
      </c>
      <c r="M114" s="33">
        <v>431</v>
      </c>
      <c r="N114" s="33">
        <v>452</v>
      </c>
      <c r="O114" s="33">
        <v>445</v>
      </c>
      <c r="P114" s="33">
        <v>449</v>
      </c>
      <c r="Q114" s="33">
        <v>432</v>
      </c>
      <c r="R114" s="33">
        <v>438</v>
      </c>
      <c r="S114" s="33">
        <v>447</v>
      </c>
      <c r="T114" s="33">
        <v>451</v>
      </c>
      <c r="U114" s="33">
        <v>432</v>
      </c>
      <c r="V114" s="33">
        <v>450</v>
      </c>
      <c r="W114" s="33">
        <v>441</v>
      </c>
      <c r="X114" s="33">
        <v>437</v>
      </c>
      <c r="Y114" s="33">
        <v>445</v>
      </c>
      <c r="Z114" s="33">
        <v>421.67</v>
      </c>
      <c r="AA114" s="33">
        <v>458</v>
      </c>
      <c r="AB114" s="33">
        <v>460</v>
      </c>
    </row>
    <row r="115" spans="1:28">
      <c r="A115" s="27" t="s">
        <v>152</v>
      </c>
      <c r="B115" s="27"/>
      <c r="C115" s="27"/>
      <c r="D115" s="28"/>
      <c r="E115" s="28"/>
      <c r="F115" s="33">
        <f t="shared" ref="F115:AB115" si="24">AVERAGE(F103:F114)</f>
        <v>455.964179968754</v>
      </c>
      <c r="G115" s="33">
        <f t="shared" si="24"/>
        <v>519.158404985129</v>
      </c>
      <c r="H115" s="33">
        <f t="shared" si="24"/>
        <v>462.87824242373</v>
      </c>
      <c r="I115" s="33">
        <f t="shared" si="24"/>
        <v>449.714953372901</v>
      </c>
      <c r="J115" s="33">
        <f t="shared" si="24"/>
        <v>447.940754506015</v>
      </c>
      <c r="K115" s="33">
        <f t="shared" si="24"/>
        <v>447.827576775462</v>
      </c>
      <c r="L115" s="33">
        <f t="shared" si="24"/>
        <v>444.22671303234</v>
      </c>
      <c r="M115" s="33">
        <f t="shared" si="24"/>
        <v>436.56694407871</v>
      </c>
      <c r="N115" s="33">
        <f t="shared" si="24"/>
        <v>454.782830819309</v>
      </c>
      <c r="O115" s="33">
        <f t="shared" si="24"/>
        <v>453.723448553696</v>
      </c>
      <c r="P115" s="33">
        <f t="shared" si="24"/>
        <v>446.23044067274</v>
      </c>
      <c r="Q115" s="33">
        <f t="shared" si="24"/>
        <v>441.681628383509</v>
      </c>
      <c r="R115" s="33">
        <f t="shared" si="24"/>
        <v>435.215744250647</v>
      </c>
      <c r="S115" s="33">
        <f t="shared" si="24"/>
        <v>453.328781248569</v>
      </c>
      <c r="T115" s="33">
        <f t="shared" si="24"/>
        <v>448.332814054187</v>
      </c>
      <c r="U115" s="33">
        <f t="shared" si="24"/>
        <v>437.683999422668</v>
      </c>
      <c r="V115" s="33">
        <f t="shared" si="24"/>
        <v>454.473194322294</v>
      </c>
      <c r="W115" s="33">
        <f t="shared" si="24"/>
        <v>443.329464019855</v>
      </c>
      <c r="X115" s="33">
        <f t="shared" si="24"/>
        <v>444.551102093332</v>
      </c>
      <c r="Y115" s="33">
        <f t="shared" si="24"/>
        <v>459.077777865093</v>
      </c>
      <c r="Z115" s="33">
        <f t="shared" si="24"/>
        <v>422.720851380441</v>
      </c>
      <c r="AA115" s="33">
        <f t="shared" si="24"/>
        <v>464.063667832488</v>
      </c>
      <c r="AB115" s="33">
        <f t="shared" si="24"/>
        <v>451.731832727145</v>
      </c>
    </row>
    <row r="116" spans="1:28">
      <c r="A116" s="2" t="s">
        <v>153</v>
      </c>
      <c r="F116" s="4">
        <f t="shared" ref="F116:AB116" si="25">_xlfn.STDEV.S(F103:F114)</f>
        <v>14.3923358472409</v>
      </c>
      <c r="G116" s="4">
        <f t="shared" si="25"/>
        <v>13.2522354768739</v>
      </c>
      <c r="H116" s="4">
        <f t="shared" si="25"/>
        <v>9.6092923574459</v>
      </c>
      <c r="I116" s="4">
        <f t="shared" si="25"/>
        <v>26.0886847290771</v>
      </c>
      <c r="J116" s="4">
        <f t="shared" si="25"/>
        <v>16.4135275736936</v>
      </c>
      <c r="K116" s="4">
        <f t="shared" si="25"/>
        <v>14.5815741510239</v>
      </c>
      <c r="L116" s="4">
        <f t="shared" si="25"/>
        <v>8.61076459474699</v>
      </c>
      <c r="M116" s="4">
        <f t="shared" si="25"/>
        <v>12.8682767375622</v>
      </c>
      <c r="N116" s="4">
        <f t="shared" si="25"/>
        <v>12.0858966434639</v>
      </c>
      <c r="O116" s="4">
        <f t="shared" si="25"/>
        <v>20.7136134525558</v>
      </c>
      <c r="P116" s="4">
        <f t="shared" si="25"/>
        <v>18.5883490740947</v>
      </c>
      <c r="Q116" s="4">
        <f t="shared" si="25"/>
        <v>13.0878837020819</v>
      </c>
      <c r="R116" s="4">
        <f t="shared" si="25"/>
        <v>13.372298227738</v>
      </c>
      <c r="S116" s="4">
        <f t="shared" si="25"/>
        <v>19.5866793963374</v>
      </c>
      <c r="T116" s="4">
        <f t="shared" si="25"/>
        <v>14.9680571712281</v>
      </c>
      <c r="U116" s="4">
        <f t="shared" si="25"/>
        <v>13.2108584742349</v>
      </c>
      <c r="V116" s="4">
        <f t="shared" si="25"/>
        <v>14.1749266983288</v>
      </c>
      <c r="W116" s="4">
        <f t="shared" si="25"/>
        <v>13.766190345104</v>
      </c>
      <c r="X116" s="4">
        <f t="shared" si="25"/>
        <v>22.3717114946578</v>
      </c>
      <c r="Y116" s="4">
        <f t="shared" si="25"/>
        <v>18.8308369255236</v>
      </c>
      <c r="Z116" s="4">
        <f t="shared" si="25"/>
        <v>15.4641752697605</v>
      </c>
      <c r="AA116" s="4">
        <f t="shared" si="25"/>
        <v>19.3608195525359</v>
      </c>
      <c r="AB116" s="4">
        <f t="shared" si="25"/>
        <v>26.6438369931391</v>
      </c>
    </row>
    <row r="117" spans="1:28">
      <c r="A117" s="9" t="s">
        <v>154</v>
      </c>
      <c r="B117" s="9"/>
      <c r="C117" s="9"/>
      <c r="D117" s="10"/>
      <c r="E117" s="10"/>
      <c r="F117" s="14">
        <v>437.3</v>
      </c>
      <c r="G117" s="14">
        <v>512</v>
      </c>
      <c r="H117" s="14">
        <v>469.6</v>
      </c>
      <c r="I117" s="14">
        <v>432.17</v>
      </c>
      <c r="J117" s="14">
        <v>432.5</v>
      </c>
      <c r="K117" s="14">
        <v>430.3</v>
      </c>
      <c r="L117" s="14">
        <v>462.9</v>
      </c>
      <c r="M117" s="14">
        <v>426.1</v>
      </c>
      <c r="N117" s="14">
        <v>449.4</v>
      </c>
      <c r="O117" s="14">
        <v>442.7</v>
      </c>
      <c r="P117" s="14">
        <v>425.2</v>
      </c>
      <c r="Q117" s="14">
        <v>454.8</v>
      </c>
      <c r="R117" s="14">
        <v>439</v>
      </c>
      <c r="S117" s="14">
        <v>460.3</v>
      </c>
      <c r="T117" s="14">
        <v>439.2</v>
      </c>
      <c r="U117" s="14">
        <v>422.6</v>
      </c>
      <c r="V117" s="14">
        <v>450.6</v>
      </c>
      <c r="W117" s="14">
        <v>439.7</v>
      </c>
      <c r="X117" s="14">
        <v>440</v>
      </c>
      <c r="Y117" s="14">
        <v>340.13</v>
      </c>
      <c r="Z117" s="14">
        <v>419</v>
      </c>
      <c r="AA117" s="14">
        <v>454</v>
      </c>
      <c r="AB117" s="14">
        <v>464</v>
      </c>
    </row>
    <row r="118" spans="1:28">
      <c r="A118" s="27"/>
      <c r="B118" s="27"/>
      <c r="C118" s="27"/>
      <c r="D118" s="28"/>
      <c r="E118" s="28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</row>
    <row r="119" ht="14.4" spans="1:2">
      <c r="A119" s="27" t="s">
        <v>155</v>
      </c>
      <c r="B119" s="27"/>
    </row>
    <row r="120" spans="1:16">
      <c r="A120" s="34" t="s">
        <v>156</v>
      </c>
      <c r="B120" s="34"/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34"/>
      <c r="N120" s="34"/>
      <c r="O120" s="34"/>
      <c r="P120" s="34"/>
    </row>
  </sheetData>
  <mergeCells count="3">
    <mergeCell ref="A4:C4"/>
    <mergeCell ref="A56:B56"/>
    <mergeCell ref="A119:B119"/>
  </mergeCells>
  <pageMargins left="0.7" right="0.7" top="0.75" bottom="0.75" header="0.3" footer="0.3"/>
  <pageSetup paperSize="9" scale="3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S2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郑旭</cp:lastModifiedBy>
  <dcterms:created xsi:type="dcterms:W3CDTF">2022-10-24T03:42:00Z</dcterms:created>
  <dcterms:modified xsi:type="dcterms:W3CDTF">2022-10-24T03:55:18Z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A1824CDC4125434B80C782E36B29034F</vt:lpwstr>
  </property>
  <property fmtid="{D5CDD505-2E9C-101B-9397-08002B2CF9AE}" pid="3" name="KSOProductBuildVer">
    <vt:lpwstr>2052-11.1.0.12598</vt:lpwstr>
  </property>
</Properties>
</file>