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defaultThemeVersion="124226"/>
  <xr:revisionPtr revIDLastSave="0" documentId="13_ncr:1_{51A40E02-1C03-43C2-8C81-C655ADFCBD3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6" i="1" l="1"/>
  <c r="K46" i="1"/>
  <c r="L46" i="1" s="1"/>
  <c r="I46" i="1"/>
  <c r="J46" i="1" s="1"/>
  <c r="M45" i="1"/>
  <c r="K45" i="1"/>
  <c r="L45" i="1" s="1"/>
  <c r="I45" i="1"/>
  <c r="J45" i="1" s="1"/>
  <c r="M44" i="1"/>
  <c r="L44" i="1"/>
  <c r="K44" i="1"/>
  <c r="I44" i="1"/>
  <c r="J44" i="1" s="1"/>
  <c r="M43" i="1"/>
  <c r="L43" i="1"/>
  <c r="K43" i="1"/>
  <c r="I43" i="1"/>
  <c r="J43" i="1" s="1"/>
  <c r="M42" i="1"/>
  <c r="K42" i="1"/>
  <c r="L42" i="1" s="1"/>
  <c r="J42" i="1"/>
  <c r="I42" i="1"/>
  <c r="M41" i="1"/>
  <c r="L41" i="1"/>
  <c r="K41" i="1"/>
  <c r="J41" i="1"/>
  <c r="I41" i="1"/>
  <c r="M40" i="1"/>
  <c r="K40" i="1"/>
  <c r="L40" i="1" s="1"/>
  <c r="I40" i="1"/>
  <c r="J40" i="1" s="1"/>
  <c r="M39" i="1"/>
  <c r="L39" i="1" s="1"/>
  <c r="K39" i="1"/>
  <c r="J39" i="1"/>
  <c r="I39" i="1"/>
  <c r="M38" i="1"/>
  <c r="K38" i="1"/>
  <c r="L38" i="1" s="1"/>
  <c r="I38" i="1"/>
  <c r="J38" i="1" s="1"/>
  <c r="M37" i="1"/>
  <c r="K37" i="1"/>
  <c r="L37" i="1" s="1"/>
  <c r="J37" i="1"/>
  <c r="I37" i="1"/>
  <c r="M35" i="1"/>
  <c r="K35" i="1"/>
  <c r="L35" i="1" s="1"/>
  <c r="I35" i="1"/>
  <c r="J35" i="1" s="1"/>
  <c r="M34" i="1"/>
  <c r="K34" i="1"/>
  <c r="L34" i="1" s="1"/>
  <c r="I34" i="1"/>
  <c r="J34" i="1" s="1"/>
  <c r="M33" i="1"/>
  <c r="K33" i="1"/>
  <c r="L33" i="1" s="1"/>
  <c r="I33" i="1"/>
  <c r="J33" i="1" s="1"/>
  <c r="M32" i="1"/>
  <c r="L32" i="1"/>
  <c r="K32" i="1"/>
  <c r="I32" i="1"/>
  <c r="J32" i="1" s="1"/>
  <c r="M31" i="1"/>
  <c r="L31" i="1"/>
  <c r="K31" i="1"/>
  <c r="I31" i="1"/>
  <c r="J31" i="1" s="1"/>
  <c r="M30" i="1"/>
  <c r="L30" i="1"/>
  <c r="K30" i="1"/>
  <c r="J30" i="1"/>
  <c r="I30" i="1"/>
  <c r="M29" i="1"/>
  <c r="K29" i="1"/>
  <c r="L29" i="1" s="1"/>
  <c r="J29" i="1"/>
  <c r="I29" i="1"/>
  <c r="M28" i="1"/>
  <c r="L28" i="1"/>
  <c r="K28" i="1"/>
  <c r="J28" i="1"/>
  <c r="I28" i="1"/>
  <c r="M27" i="1"/>
  <c r="K27" i="1"/>
  <c r="L27" i="1" s="1"/>
  <c r="I27" i="1"/>
  <c r="J27" i="1" s="1"/>
  <c r="M26" i="1"/>
  <c r="L26" i="1" s="1"/>
  <c r="K26" i="1"/>
  <c r="J26" i="1"/>
  <c r="I26" i="1"/>
  <c r="M24" i="1"/>
  <c r="K24" i="1"/>
  <c r="L24" i="1" s="1"/>
  <c r="I24" i="1"/>
  <c r="J24" i="1" s="1"/>
  <c r="M23" i="1"/>
  <c r="K23" i="1"/>
  <c r="L23" i="1" s="1"/>
  <c r="J23" i="1"/>
  <c r="I23" i="1"/>
  <c r="M22" i="1"/>
  <c r="K22" i="1"/>
  <c r="L22" i="1" s="1"/>
  <c r="I22" i="1"/>
  <c r="J22" i="1" s="1"/>
  <c r="M21" i="1"/>
  <c r="K21" i="1"/>
  <c r="L21" i="1" s="1"/>
  <c r="I21" i="1"/>
  <c r="J21" i="1" s="1"/>
  <c r="M20" i="1"/>
  <c r="K20" i="1"/>
  <c r="L20" i="1" s="1"/>
  <c r="I20" i="1"/>
  <c r="J20" i="1" s="1"/>
  <c r="M19" i="1"/>
  <c r="L19" i="1"/>
  <c r="K19" i="1"/>
  <c r="I19" i="1"/>
  <c r="J19" i="1" s="1"/>
  <c r="M18" i="1"/>
  <c r="L18" i="1"/>
  <c r="K18" i="1"/>
  <c r="I18" i="1"/>
  <c r="J18" i="1" s="1"/>
  <c r="M17" i="1"/>
  <c r="L17" i="1"/>
  <c r="K17" i="1"/>
  <c r="J17" i="1"/>
  <c r="I17" i="1"/>
  <c r="M16" i="1"/>
  <c r="K16" i="1"/>
  <c r="L16" i="1" s="1"/>
  <c r="J16" i="1"/>
  <c r="I16" i="1"/>
  <c r="M15" i="1"/>
  <c r="L15" i="1"/>
  <c r="K15" i="1"/>
  <c r="J15" i="1"/>
  <c r="I15" i="1"/>
  <c r="M13" i="1"/>
  <c r="K13" i="1"/>
  <c r="L13" i="1" s="1"/>
  <c r="I13" i="1"/>
  <c r="J13" i="1" s="1"/>
  <c r="M12" i="1"/>
  <c r="L12" i="1" s="1"/>
  <c r="K12" i="1"/>
  <c r="J12" i="1"/>
  <c r="I12" i="1"/>
  <c r="M11" i="1"/>
  <c r="K11" i="1"/>
  <c r="L11" i="1" s="1"/>
  <c r="I11" i="1"/>
  <c r="J11" i="1" s="1"/>
  <c r="M10" i="1"/>
  <c r="K10" i="1"/>
  <c r="L10" i="1" s="1"/>
  <c r="J10" i="1"/>
  <c r="I10" i="1"/>
  <c r="M9" i="1"/>
  <c r="K9" i="1"/>
  <c r="L9" i="1" s="1"/>
  <c r="I9" i="1"/>
  <c r="J9" i="1" s="1"/>
  <c r="M8" i="1"/>
  <c r="K8" i="1"/>
  <c r="L8" i="1" s="1"/>
  <c r="I8" i="1"/>
  <c r="J8" i="1" s="1"/>
  <c r="M7" i="1"/>
  <c r="K7" i="1"/>
  <c r="L7" i="1" s="1"/>
  <c r="I7" i="1"/>
  <c r="J7" i="1" s="1"/>
  <c r="M6" i="1"/>
  <c r="L6" i="1"/>
  <c r="K6" i="1"/>
  <c r="I6" i="1"/>
  <c r="J6" i="1" s="1"/>
  <c r="M5" i="1"/>
  <c r="L5" i="1"/>
  <c r="K5" i="1"/>
  <c r="I5" i="1"/>
  <c r="J5" i="1" s="1"/>
  <c r="M4" i="1"/>
  <c r="L4" i="1"/>
  <c r="K4" i="1"/>
  <c r="J4" i="1"/>
  <c r="I4" i="1"/>
</calcChain>
</file>

<file path=xl/sharedStrings.xml><?xml version="1.0" encoding="utf-8"?>
<sst xmlns="http://schemas.openxmlformats.org/spreadsheetml/2006/main" count="18" uniqueCount="16">
  <si>
    <t>spot no.</t>
    <phoneticPr fontId="1" type="noConversion"/>
  </si>
  <si>
    <t>U-Pb age</t>
  </si>
  <si>
    <r>
      <rPr>
        <b/>
        <vertAlign val="superscript"/>
        <sz val="9"/>
        <color theme="1"/>
        <rFont val="Times New Roman"/>
        <family val="1"/>
      </rPr>
      <t>176</t>
    </r>
    <r>
      <rPr>
        <b/>
        <sz val="9"/>
        <color theme="1"/>
        <rFont val="Times New Roman"/>
        <family val="1"/>
      </rPr>
      <t>Yb/</t>
    </r>
    <r>
      <rPr>
        <b/>
        <vertAlign val="superscript"/>
        <sz val="9"/>
        <color theme="1"/>
        <rFont val="Times New Roman"/>
        <family val="1"/>
      </rPr>
      <t>177</t>
    </r>
    <r>
      <rPr>
        <b/>
        <sz val="9"/>
        <color theme="1"/>
        <rFont val="Times New Roman"/>
        <family val="1"/>
      </rPr>
      <t>Hf</t>
    </r>
    <phoneticPr fontId="1" type="noConversion"/>
  </si>
  <si>
    <t>2σ</t>
  </si>
  <si>
    <r>
      <rPr>
        <b/>
        <vertAlign val="superscript"/>
        <sz val="9"/>
        <color theme="1"/>
        <rFont val="Times New Roman"/>
        <family val="1"/>
      </rPr>
      <t>176</t>
    </r>
    <r>
      <rPr>
        <b/>
        <sz val="9"/>
        <color theme="1"/>
        <rFont val="Times New Roman"/>
        <family val="1"/>
      </rPr>
      <t>Lu/</t>
    </r>
    <r>
      <rPr>
        <b/>
        <vertAlign val="superscript"/>
        <sz val="9"/>
        <color theme="1"/>
        <rFont val="Times New Roman"/>
        <family val="1"/>
      </rPr>
      <t>177</t>
    </r>
    <r>
      <rPr>
        <b/>
        <sz val="9"/>
        <color theme="1"/>
        <rFont val="Times New Roman"/>
        <family val="1"/>
      </rPr>
      <t>Hf</t>
    </r>
    <phoneticPr fontId="1" type="noConversion"/>
  </si>
  <si>
    <r>
      <rPr>
        <b/>
        <vertAlign val="superscript"/>
        <sz val="9"/>
        <color theme="1"/>
        <rFont val="Times New Roman"/>
        <family val="1"/>
      </rPr>
      <t>176</t>
    </r>
    <r>
      <rPr>
        <b/>
        <sz val="9"/>
        <color theme="1"/>
        <rFont val="Times New Roman"/>
        <family val="1"/>
      </rPr>
      <t>Hf/</t>
    </r>
    <r>
      <rPr>
        <b/>
        <vertAlign val="superscript"/>
        <sz val="9"/>
        <color theme="1"/>
        <rFont val="Times New Roman"/>
        <family val="1"/>
      </rPr>
      <t>177</t>
    </r>
    <r>
      <rPr>
        <b/>
        <sz val="9"/>
        <color theme="1"/>
        <rFont val="Times New Roman"/>
        <family val="1"/>
      </rPr>
      <t>Hf</t>
    </r>
    <phoneticPr fontId="1" type="noConversion"/>
  </si>
  <si>
    <r>
      <t>(</t>
    </r>
    <r>
      <rPr>
        <b/>
        <vertAlign val="superscript"/>
        <sz val="9"/>
        <color theme="1"/>
        <rFont val="Times New Roman"/>
        <family val="1"/>
      </rPr>
      <t>176</t>
    </r>
    <r>
      <rPr>
        <b/>
        <sz val="9"/>
        <color theme="1"/>
        <rFont val="Times New Roman"/>
        <family val="1"/>
      </rPr>
      <t>Hf/</t>
    </r>
    <r>
      <rPr>
        <b/>
        <vertAlign val="superscript"/>
        <sz val="9"/>
        <color theme="1"/>
        <rFont val="Times New Roman"/>
        <family val="1"/>
      </rPr>
      <t>177</t>
    </r>
    <r>
      <rPr>
        <b/>
        <sz val="9"/>
        <color theme="1"/>
        <rFont val="Times New Roman"/>
        <family val="1"/>
      </rPr>
      <t>Hf)i</t>
    </r>
    <phoneticPr fontId="1" type="noConversion"/>
  </si>
  <si>
    <t>ɛHf(t)</t>
  </si>
  <si>
    <r>
      <t>T</t>
    </r>
    <r>
      <rPr>
        <b/>
        <vertAlign val="subscript"/>
        <sz val="9"/>
        <color theme="1"/>
        <rFont val="Times New Roman"/>
        <family val="1"/>
      </rPr>
      <t>DM</t>
    </r>
    <r>
      <rPr>
        <b/>
        <sz val="9"/>
        <color theme="1"/>
        <rFont val="Times New Roman"/>
        <family val="1"/>
      </rPr>
      <t xml:space="preserve"> (Ma)</t>
    </r>
    <phoneticPr fontId="1" type="noConversion"/>
  </si>
  <si>
    <r>
      <t>T</t>
    </r>
    <r>
      <rPr>
        <b/>
        <vertAlign val="subscript"/>
        <sz val="9"/>
        <color theme="1"/>
        <rFont val="Times New Roman"/>
        <family val="1"/>
      </rPr>
      <t>DM</t>
    </r>
    <r>
      <rPr>
        <b/>
        <vertAlign val="superscript"/>
        <sz val="9"/>
        <color theme="1"/>
        <rFont val="Times New Roman"/>
        <family val="1"/>
      </rPr>
      <t>C</t>
    </r>
    <r>
      <rPr>
        <b/>
        <sz val="9"/>
        <color theme="1"/>
        <rFont val="Times New Roman"/>
        <family val="1"/>
      </rPr>
      <t xml:space="preserve"> (Ma)</t>
    </r>
    <phoneticPr fontId="1" type="noConversion"/>
  </si>
  <si>
    <r>
      <t>f</t>
    </r>
    <r>
      <rPr>
        <b/>
        <vertAlign val="subscript"/>
        <sz val="9"/>
        <color theme="1"/>
        <rFont val="Times New Roman"/>
        <family val="1"/>
      </rPr>
      <t>Lu/Hf</t>
    </r>
    <phoneticPr fontId="1" type="noConversion"/>
  </si>
  <si>
    <t>20ZH01</t>
    <phoneticPr fontId="1" type="noConversion"/>
  </si>
  <si>
    <t>20ZH14</t>
    <phoneticPr fontId="1" type="noConversion"/>
  </si>
  <si>
    <t>20ZH18</t>
    <phoneticPr fontId="1" type="noConversion"/>
  </si>
  <si>
    <t>20ZH30</t>
    <phoneticPr fontId="1" type="noConversion"/>
  </si>
  <si>
    <t>Table S3. Zircon  Lu-Hf isotopic data for the early Paleozoic plutons in the Ganqimaodu area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</si>
</sst>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);[Red]\(0\)"/>
    <numFmt numFmtId="177" formatCode="0.000000_ "/>
    <numFmt numFmtId="178" formatCode="0.0_ "/>
    <numFmt numFmtId="179" formatCode="0_ "/>
    <numFmt numFmtId="180" formatCode="0.00_ 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9"/>
      <color theme="1"/>
      <name val="Times New Roman"/>
      <family val="1"/>
    </font>
    <font>
      <b/>
      <vertAlign val="superscript"/>
      <sz val="9"/>
      <color theme="1"/>
      <name val="Times New Roman"/>
      <family val="1"/>
    </font>
    <font>
      <b/>
      <vertAlign val="subscript"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177" fontId="6" fillId="0" borderId="0" xfId="0" applyNumberFormat="1" applyFont="1" applyAlignment="1"/>
    <xf numFmtId="177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179" fontId="5" fillId="0" borderId="0" xfId="0" applyNumberFormat="1" applyFont="1">
      <alignment vertical="center"/>
    </xf>
    <xf numFmtId="180" fontId="5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abSelected="1" zoomScale="145" zoomScaleNormal="145" workbookViewId="0">
      <pane xSplit="13" ySplit="2" topLeftCell="Q3" activePane="bottomRight" state="frozenSplit"/>
      <selection pane="topRight" activeCell="Q1" sqref="Q1"/>
      <selection pane="bottomLeft" activeCell="A18" sqref="A18"/>
      <selection pane="bottomRight" activeCell="A14" sqref="A14:M14"/>
    </sheetView>
  </sheetViews>
  <sheetFormatPr defaultRowHeight="13.5" x14ac:dyDescent="0.15"/>
  <cols>
    <col min="1" max="1" width="8.875" customWidth="1"/>
    <col min="10" max="10" width="5" customWidth="1"/>
    <col min="11" max="11" width="7.75" customWidth="1"/>
    <col min="12" max="12" width="8.625" customWidth="1"/>
    <col min="13" max="13" width="6.25" customWidth="1"/>
  </cols>
  <sheetData>
    <row r="1" spans="1:13" ht="14.25" thickBot="1" x14ac:dyDescent="0.2">
      <c r="A1" s="9" t="s">
        <v>15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15" thickBo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3</v>
      </c>
      <c r="G2" s="1" t="s">
        <v>5</v>
      </c>
      <c r="H2" s="1" t="s">
        <v>3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</row>
    <row r="3" spans="1:13" x14ac:dyDescent="0.15">
      <c r="A3" s="10" t="s">
        <v>11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x14ac:dyDescent="0.2">
      <c r="A4" s="2">
        <v>1</v>
      </c>
      <c r="B4" s="3">
        <v>436</v>
      </c>
      <c r="C4" s="4">
        <v>3.6457742603085902E-2</v>
      </c>
      <c r="D4" s="4">
        <v>7.8202697367813704E-4</v>
      </c>
      <c r="E4" s="4">
        <v>1.3346383180113601E-3</v>
      </c>
      <c r="F4" s="4">
        <v>2.2301524764259301E-5</v>
      </c>
      <c r="G4" s="4">
        <v>0.28270618060031799</v>
      </c>
      <c r="H4" s="4">
        <v>2.59245727344342E-5</v>
      </c>
      <c r="I4" s="5">
        <f>G4-E4*(EXP(B4*1.867*10^-5)-1)</f>
        <v>0.28269527214642515</v>
      </c>
      <c r="J4" s="6">
        <f>(I4/(0.282772-0.0332*(EXP(B4*1.867*10^-5)-1))-1)*10^4</f>
        <v>6.8894378203565587</v>
      </c>
      <c r="K4" s="7">
        <f>LN((G4-0.28325)/(E4-0.0384)+1)/(1.867*10^-5)</f>
        <v>780.14526973165584</v>
      </c>
      <c r="L4" s="7">
        <f>K4-(K4-B4)*(-0.55-M4)/-0.71</f>
        <v>978.78012743760848</v>
      </c>
      <c r="M4" s="8">
        <f>E4/0.0332-1</f>
        <v>-0.95980005066230845</v>
      </c>
    </row>
    <row r="5" spans="1:13" x14ac:dyDescent="0.2">
      <c r="A5" s="2">
        <v>2</v>
      </c>
      <c r="B5" s="3">
        <v>450</v>
      </c>
      <c r="C5" s="4">
        <v>4.0830769412217E-2</v>
      </c>
      <c r="D5" s="4">
        <v>4.3402942342947101E-4</v>
      </c>
      <c r="E5" s="4">
        <v>1.36443583485493E-3</v>
      </c>
      <c r="F5" s="4">
        <v>1.2525941395255801E-5</v>
      </c>
      <c r="G5" s="4">
        <v>0.28271626688886498</v>
      </c>
      <c r="H5" s="4">
        <v>2.0829380889299101E-5</v>
      </c>
      <c r="I5" s="5">
        <f t="shared" ref="I5:I13" si="0">G5-E5*(EXP(B5*1.867*10^-5)-1)</f>
        <v>0.28270475529156841</v>
      </c>
      <c r="J5" s="6">
        <f>(I5/(0.282772-0.0332*(EXP(B5*1.867*10^-5)-1))-1)*10^4</f>
        <v>7.5350867700763047</v>
      </c>
      <c r="K5" s="7">
        <f t="shared" ref="K5:K13" si="1">LN((G5-0.28325)/(E5-0.0384)+1)/(1.867*10^-5)</f>
        <v>766.39048637528435</v>
      </c>
      <c r="L5" s="7">
        <f t="shared" ref="L5:L13" si="2">K5-(K5-B5)*(-0.55-M5)/-0.71</f>
        <v>948.60579899318395</v>
      </c>
      <c r="M5" s="8">
        <f t="shared" ref="M5:M13" si="3">E5/0.0332-1</f>
        <v>-0.958902535094731</v>
      </c>
    </row>
    <row r="6" spans="1:13" x14ac:dyDescent="0.2">
      <c r="A6" s="2">
        <v>3</v>
      </c>
      <c r="B6" s="3">
        <v>441</v>
      </c>
      <c r="C6" s="4">
        <v>5.3229589094916201E-2</v>
      </c>
      <c r="D6" s="4">
        <v>2.5758197928937903E-4</v>
      </c>
      <c r="E6" s="4">
        <v>1.7157968890832401E-3</v>
      </c>
      <c r="F6" s="4">
        <v>1.0530059151110201E-5</v>
      </c>
      <c r="G6" s="4">
        <v>0.28269300201638597</v>
      </c>
      <c r="H6" s="4">
        <v>1.6757097497867001E-5</v>
      </c>
      <c r="I6" s="5">
        <f t="shared" si="0"/>
        <v>0.28267881673727357</v>
      </c>
      <c r="J6" s="6">
        <f t="shared" ref="J6:J13" si="4">(I6/(0.282772-0.0332*(EXP(B6*1.867*10^-5)-1))-1)*10^4</f>
        <v>6.4176262600823542</v>
      </c>
      <c r="K6" s="7">
        <f t="shared" si="1"/>
        <v>807.14918281087057</v>
      </c>
      <c r="L6" s="7">
        <f t="shared" si="2"/>
        <v>1012.56370692368</v>
      </c>
      <c r="M6" s="8">
        <f t="shared" si="3"/>
        <v>-0.9483193708107458</v>
      </c>
    </row>
    <row r="7" spans="1:13" x14ac:dyDescent="0.2">
      <c r="A7" s="2">
        <v>4</v>
      </c>
      <c r="B7" s="3">
        <v>431</v>
      </c>
      <c r="C7" s="4">
        <v>3.2449044495914202E-2</v>
      </c>
      <c r="D7" s="4">
        <v>4.07739572654117E-4</v>
      </c>
      <c r="E7" s="4">
        <v>1.2029701758340401E-3</v>
      </c>
      <c r="F7" s="4">
        <v>1.0347915164040399E-5</v>
      </c>
      <c r="G7" s="4">
        <v>0.28269133322293499</v>
      </c>
      <c r="H7" s="4">
        <v>2.2472815501619702E-5</v>
      </c>
      <c r="I7" s="5">
        <f t="shared" si="0"/>
        <v>0.28268161414747361</v>
      </c>
      <c r="J7" s="6">
        <f t="shared" si="4"/>
        <v>6.2953021502742956</v>
      </c>
      <c r="K7" s="7">
        <f t="shared" si="1"/>
        <v>798.47096942104747</v>
      </c>
      <c r="L7" s="7">
        <f t="shared" si="2"/>
        <v>1012.6216425269404</v>
      </c>
      <c r="M7" s="8">
        <f t="shared" si="3"/>
        <v>-0.96376595855921565</v>
      </c>
    </row>
    <row r="8" spans="1:13" x14ac:dyDescent="0.2">
      <c r="A8" s="2">
        <v>5</v>
      </c>
      <c r="B8" s="3">
        <v>451</v>
      </c>
      <c r="C8" s="4">
        <v>2.3969469815789499E-2</v>
      </c>
      <c r="D8" s="4">
        <v>2.6340126313987401E-4</v>
      </c>
      <c r="E8" s="4">
        <v>9.1615524433579898E-4</v>
      </c>
      <c r="F8" s="4">
        <v>6.3412368266119397E-6</v>
      </c>
      <c r="G8" s="4">
        <v>0.282749155390222</v>
      </c>
      <c r="H8" s="4">
        <v>1.8005081480989902E-5</v>
      </c>
      <c r="I8" s="5">
        <f t="shared" si="0"/>
        <v>0.28274140863860536</v>
      </c>
      <c r="J8" s="6">
        <f t="shared" si="4"/>
        <v>8.8547345388700904</v>
      </c>
      <c r="K8" s="7">
        <f t="shared" si="1"/>
        <v>710.93376877750836</v>
      </c>
      <c r="L8" s="7">
        <f t="shared" si="2"/>
        <v>865.57787280306798</v>
      </c>
      <c r="M8" s="8">
        <f t="shared" si="3"/>
        <v>-0.97240496252000608</v>
      </c>
    </row>
    <row r="9" spans="1:13" x14ac:dyDescent="0.2">
      <c r="A9" s="2">
        <v>6</v>
      </c>
      <c r="B9" s="3">
        <v>470</v>
      </c>
      <c r="C9" s="4">
        <v>3.3554860045030901E-2</v>
      </c>
      <c r="D9" s="4">
        <v>1.2533882174653601E-4</v>
      </c>
      <c r="E9" s="4">
        <v>1.1162541973109899E-3</v>
      </c>
      <c r="F9" s="4">
        <v>4.1344441322371101E-6</v>
      </c>
      <c r="G9" s="4">
        <v>0.282447623993828</v>
      </c>
      <c r="H9" s="4">
        <v>2.7078677365274501E-5</v>
      </c>
      <c r="I9" s="5">
        <f t="shared" si="0"/>
        <v>0.28243778587373897</v>
      </c>
      <c r="J9" s="6">
        <f t="shared" si="4"/>
        <v>-1.4728691519894088</v>
      </c>
      <c r="K9" s="7">
        <f t="shared" si="1"/>
        <v>1140.465799672628</v>
      </c>
      <c r="L9" s="7">
        <f t="shared" si="2"/>
        <v>1533.6589434054899</v>
      </c>
      <c r="M9" s="8">
        <f t="shared" si="3"/>
        <v>-0.96637788562316296</v>
      </c>
    </row>
    <row r="10" spans="1:13" x14ac:dyDescent="0.2">
      <c r="A10" s="2">
        <v>8</v>
      </c>
      <c r="B10" s="3">
        <v>440</v>
      </c>
      <c r="C10" s="4">
        <v>2.81659990051197E-2</v>
      </c>
      <c r="D10" s="4">
        <v>3.7675964997277401E-4</v>
      </c>
      <c r="E10" s="4">
        <v>1.13186723719917E-3</v>
      </c>
      <c r="F10" s="4">
        <v>9.6830613015617105E-6</v>
      </c>
      <c r="G10" s="4">
        <v>0.28265556655598201</v>
      </c>
      <c r="H10" s="4">
        <v>2.6697706773875199E-5</v>
      </c>
      <c r="I10" s="5">
        <f t="shared" si="0"/>
        <v>0.28264623019734608</v>
      </c>
      <c r="J10" s="6">
        <f t="shared" si="4"/>
        <v>5.2419759327348991</v>
      </c>
      <c r="K10" s="7">
        <f t="shared" si="1"/>
        <v>847.57970012301735</v>
      </c>
      <c r="L10" s="7">
        <f t="shared" si="2"/>
        <v>1086.3339259299566</v>
      </c>
      <c r="M10" s="8">
        <f t="shared" si="3"/>
        <v>-0.9659076133373744</v>
      </c>
    </row>
    <row r="11" spans="1:13" x14ac:dyDescent="0.2">
      <c r="A11" s="2">
        <v>12</v>
      </c>
      <c r="B11" s="3">
        <v>430</v>
      </c>
      <c r="C11" s="4">
        <v>3.3075163854200701E-2</v>
      </c>
      <c r="D11" s="4">
        <v>1.19961060806012E-4</v>
      </c>
      <c r="E11" s="4">
        <v>1.3240945597688899E-3</v>
      </c>
      <c r="F11" s="4">
        <v>3.3146998589855799E-6</v>
      </c>
      <c r="G11" s="4">
        <v>0.282707796596808</v>
      </c>
      <c r="H11" s="4">
        <v>2.3414699565033899E-5</v>
      </c>
      <c r="I11" s="5">
        <f t="shared" si="0"/>
        <v>0.28269712384965384</v>
      </c>
      <c r="J11" s="6">
        <f t="shared" si="4"/>
        <v>6.8221775932264528</v>
      </c>
      <c r="K11" s="7">
        <f t="shared" si="1"/>
        <v>777.62415916224677</v>
      </c>
      <c r="L11" s="7">
        <f t="shared" si="2"/>
        <v>978.42246562300534</v>
      </c>
      <c r="M11" s="8">
        <f t="shared" si="3"/>
        <v>-0.96011763374190096</v>
      </c>
    </row>
    <row r="12" spans="1:13" x14ac:dyDescent="0.2">
      <c r="A12" s="2">
        <v>16</v>
      </c>
      <c r="B12" s="3">
        <v>447</v>
      </c>
      <c r="C12" s="4">
        <v>3.37386032212207E-2</v>
      </c>
      <c r="D12" s="4">
        <v>2.0709377342852599E-4</v>
      </c>
      <c r="E12" s="4">
        <v>1.1843043722972401E-3</v>
      </c>
      <c r="F12" s="4">
        <v>4.2480674780204999E-6</v>
      </c>
      <c r="G12" s="4">
        <v>0.282731180130607</v>
      </c>
      <c r="H12" s="4">
        <v>2.7925397514845E-5</v>
      </c>
      <c r="I12" s="5">
        <f t="shared" si="0"/>
        <v>0.28272125517360003</v>
      </c>
      <c r="J12" s="6">
        <f t="shared" si="4"/>
        <v>8.0527371558458682</v>
      </c>
      <c r="K12" s="7">
        <f t="shared" si="1"/>
        <v>741.54302458984444</v>
      </c>
      <c r="L12" s="7">
        <f t="shared" si="2"/>
        <v>913.42679327815551</v>
      </c>
      <c r="M12" s="8">
        <f t="shared" si="3"/>
        <v>-0.96432818155731204</v>
      </c>
    </row>
    <row r="13" spans="1:13" x14ac:dyDescent="0.2">
      <c r="A13" s="2">
        <v>17</v>
      </c>
      <c r="B13" s="3">
        <v>453</v>
      </c>
      <c r="C13" s="4">
        <v>3.0824422302644702E-2</v>
      </c>
      <c r="D13" s="4">
        <v>2.02419690922116E-4</v>
      </c>
      <c r="E13" s="4">
        <v>1.17455077054744E-3</v>
      </c>
      <c r="F13" s="4">
        <v>5.8716026148647903E-6</v>
      </c>
      <c r="G13" s="4">
        <v>0.28269574972946399</v>
      </c>
      <c r="H13" s="4">
        <v>2.6661150886432202E-5</v>
      </c>
      <c r="I13" s="5">
        <f t="shared" si="0"/>
        <v>0.28268577382839927</v>
      </c>
      <c r="J13" s="6">
        <f t="shared" si="4"/>
        <v>6.9295865491270092</v>
      </c>
      <c r="K13" s="7">
        <f t="shared" si="1"/>
        <v>791.60480181661501</v>
      </c>
      <c r="L13" s="7">
        <f t="shared" si="2"/>
        <v>989.34140491586243</v>
      </c>
      <c r="M13" s="8">
        <f t="shared" si="3"/>
        <v>-0.96462196474254702</v>
      </c>
    </row>
    <row r="14" spans="1:13" x14ac:dyDescent="0.15">
      <c r="A14" s="11" t="s">
        <v>12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5" spans="1:13" x14ac:dyDescent="0.2">
      <c r="A15" s="2">
        <v>2</v>
      </c>
      <c r="B15" s="3">
        <v>454</v>
      </c>
      <c r="C15" s="4">
        <v>1.4793250791705801E-2</v>
      </c>
      <c r="D15" s="4">
        <v>8.9663548189102495E-5</v>
      </c>
      <c r="E15" s="4">
        <v>6.0015087948102699E-4</v>
      </c>
      <c r="F15" s="4">
        <v>4.5067873903884798E-6</v>
      </c>
      <c r="G15" s="4">
        <v>0.28263725694036601</v>
      </c>
      <c r="H15" s="4">
        <v>6.8588644932630102E-5</v>
      </c>
      <c r="I15" s="5">
        <f t="shared" ref="I15:I24" si="5">G15-E15*(EXP(B15*1.867*10^-5)-1)</f>
        <v>0.28263214833333389</v>
      </c>
      <c r="J15" s="6">
        <f t="shared" ref="J15:J24" si="6">(I15/(0.282772-0.0332*(EXP(B15*1.867*10^-5)-1))-1)*10^4</f>
        <v>5.053411780895356</v>
      </c>
      <c r="K15" s="7">
        <f t="shared" ref="K15:K24" si="7">LN((G15-0.28325)/(E15-0.0384)+1)/(1.867*10^-5)</f>
        <v>861.28634710552603</v>
      </c>
      <c r="L15" s="7">
        <f t="shared" ref="L15:L24" si="8">K15-(K15-B15)*(-0.55-M15)/-0.71</f>
        <v>1109.0559367178016</v>
      </c>
      <c r="M15" s="8">
        <f t="shared" ref="M15:M24" si="9">E15/0.0332-1</f>
        <v>-0.98192316628069198</v>
      </c>
    </row>
    <row r="16" spans="1:13" x14ac:dyDescent="0.2">
      <c r="A16" s="2">
        <v>3</v>
      </c>
      <c r="B16" s="3">
        <v>440</v>
      </c>
      <c r="C16" s="4">
        <v>2.20182711974647E-2</v>
      </c>
      <c r="D16" s="4">
        <v>7.2274635745830498E-5</v>
      </c>
      <c r="E16" s="4">
        <v>7.7150522197122202E-4</v>
      </c>
      <c r="F16" s="4">
        <v>3.2001570182070602E-6</v>
      </c>
      <c r="G16" s="4">
        <v>0.28267787463602201</v>
      </c>
      <c r="H16" s="4">
        <v>2.2543198617881799E-5</v>
      </c>
      <c r="I16" s="5">
        <f t="shared" si="5"/>
        <v>0.28267151077177621</v>
      </c>
      <c r="J16" s="6">
        <f t="shared" si="6"/>
        <v>6.1368693982788436</v>
      </c>
      <c r="K16" s="7">
        <f t="shared" si="7"/>
        <v>808.25636546754174</v>
      </c>
      <c r="L16" s="7">
        <f t="shared" si="8"/>
        <v>1029.6053554175978</v>
      </c>
      <c r="M16" s="8">
        <f t="shared" si="9"/>
        <v>-0.97676189090448129</v>
      </c>
    </row>
    <row r="17" spans="1:13" x14ac:dyDescent="0.2">
      <c r="A17" s="2">
        <v>4</v>
      </c>
      <c r="B17" s="3">
        <v>441</v>
      </c>
      <c r="C17" s="4">
        <v>2.1535139206936699E-2</v>
      </c>
      <c r="D17" s="4">
        <v>4.1639918964456299E-4</v>
      </c>
      <c r="E17" s="4">
        <v>7.2992706027559095E-4</v>
      </c>
      <c r="F17" s="4">
        <v>1.09297487968174E-5</v>
      </c>
      <c r="G17" s="4">
        <v>0.28268313303487203</v>
      </c>
      <c r="H17" s="4">
        <v>2.1184503044114301E-5</v>
      </c>
      <c r="I17" s="5">
        <f t="shared" si="5"/>
        <v>0.28267709839338995</v>
      </c>
      <c r="J17" s="6">
        <f t="shared" si="6"/>
        <v>6.356799394018342</v>
      </c>
      <c r="K17" s="7">
        <f t="shared" si="7"/>
        <v>800.00554841465453</v>
      </c>
      <c r="L17" s="7">
        <f t="shared" si="8"/>
        <v>1016.4273636504429</v>
      </c>
      <c r="M17" s="8">
        <f t="shared" si="9"/>
        <v>-0.97801424517242197</v>
      </c>
    </row>
    <row r="18" spans="1:13" x14ac:dyDescent="0.2">
      <c r="A18" s="2">
        <v>5</v>
      </c>
      <c r="B18" s="3">
        <v>443</v>
      </c>
      <c r="C18" s="4">
        <v>3.3108432684814802E-2</v>
      </c>
      <c r="D18" s="4">
        <v>2.64084745320756E-4</v>
      </c>
      <c r="E18" s="4">
        <v>1.0674923658598699E-3</v>
      </c>
      <c r="F18" s="4">
        <v>5.8289781545757501E-6</v>
      </c>
      <c r="G18" s="4">
        <v>0.28271208084577798</v>
      </c>
      <c r="H18" s="4">
        <v>2.3404481652580499E-5</v>
      </c>
      <c r="I18" s="5">
        <f t="shared" si="5"/>
        <v>0.28270321520677438</v>
      </c>
      <c r="J18" s="6">
        <f t="shared" si="6"/>
        <v>7.3255756657641946</v>
      </c>
      <c r="K18" s="7">
        <f t="shared" si="7"/>
        <v>766.25850229424407</v>
      </c>
      <c r="L18" s="7">
        <f t="shared" si="8"/>
        <v>956.50141935166835</v>
      </c>
      <c r="M18" s="8">
        <f t="shared" si="9"/>
        <v>-0.96784661548614848</v>
      </c>
    </row>
    <row r="19" spans="1:13" x14ac:dyDescent="0.2">
      <c r="A19" s="2">
        <v>6</v>
      </c>
      <c r="B19" s="3">
        <v>460</v>
      </c>
      <c r="C19" s="4">
        <v>2.6447025427409902E-2</v>
      </c>
      <c r="D19" s="4">
        <v>4.4430356613642601E-5</v>
      </c>
      <c r="E19" s="4">
        <v>8.2913657121438001E-4</v>
      </c>
      <c r="F19" s="4">
        <v>2.3453823733556699E-6</v>
      </c>
      <c r="G19" s="4">
        <v>0.28269053096319602</v>
      </c>
      <c r="H19" s="4">
        <v>1.9832523178091299E-5</v>
      </c>
      <c r="I19" s="5">
        <f t="shared" si="5"/>
        <v>0.28268337950738459</v>
      </c>
      <c r="J19" s="6">
        <f t="shared" si="6"/>
        <v>6.9998470161558579</v>
      </c>
      <c r="K19" s="7">
        <f t="shared" si="7"/>
        <v>791.71140369198577</v>
      </c>
      <c r="L19" s="7">
        <f t="shared" si="8"/>
        <v>990.28319714474264</v>
      </c>
      <c r="M19" s="8">
        <f t="shared" si="9"/>
        <v>-0.97502600689113317</v>
      </c>
    </row>
    <row r="20" spans="1:13" x14ac:dyDescent="0.2">
      <c r="A20" s="2">
        <v>8</v>
      </c>
      <c r="B20" s="3">
        <v>443</v>
      </c>
      <c r="C20" s="4">
        <v>2.82662033939746E-2</v>
      </c>
      <c r="D20" s="4">
        <v>2.1599153029993901E-4</v>
      </c>
      <c r="E20" s="4">
        <v>9.2632838819840097E-4</v>
      </c>
      <c r="F20" s="4">
        <v>5.4715483191842497E-6</v>
      </c>
      <c r="G20" s="4">
        <v>0.28268984581725898</v>
      </c>
      <c r="H20" s="4">
        <v>2.2042823856137299E-5</v>
      </c>
      <c r="I20" s="5">
        <f t="shared" si="5"/>
        <v>0.28268215256028478</v>
      </c>
      <c r="J20" s="6">
        <f t="shared" si="6"/>
        <v>6.5799854157466697</v>
      </c>
      <c r="K20" s="7">
        <f t="shared" si="7"/>
        <v>794.71452704992578</v>
      </c>
      <c r="L20" s="7">
        <f t="shared" si="8"/>
        <v>1003.8105682504081</v>
      </c>
      <c r="M20" s="8">
        <f t="shared" si="9"/>
        <v>-0.97209854252414452</v>
      </c>
    </row>
    <row r="21" spans="1:13" x14ac:dyDescent="0.2">
      <c r="A21" s="2">
        <v>9</v>
      </c>
      <c r="B21" s="3">
        <v>442</v>
      </c>
      <c r="C21" s="4">
        <v>2.8537086816896099E-2</v>
      </c>
      <c r="D21" s="4">
        <v>1.274929317361E-4</v>
      </c>
      <c r="E21" s="4">
        <v>8.9620474434669295E-4</v>
      </c>
      <c r="F21" s="4">
        <v>4.5163632225037096E-6</v>
      </c>
      <c r="G21" s="4">
        <v>0.28274386156534598</v>
      </c>
      <c r="H21" s="4">
        <v>1.99264858068887E-5</v>
      </c>
      <c r="I21" s="5">
        <f t="shared" si="5"/>
        <v>0.28273643535942383</v>
      </c>
      <c r="J21" s="6">
        <f t="shared" si="6"/>
        <v>8.4793833466156876</v>
      </c>
      <c r="K21" s="7">
        <f t="shared" si="7"/>
        <v>718.01841425220766</v>
      </c>
      <c r="L21" s="7">
        <f t="shared" si="8"/>
        <v>882.46547417703812</v>
      </c>
      <c r="M21" s="8">
        <f t="shared" si="9"/>
        <v>-0.9730058811943767</v>
      </c>
    </row>
    <row r="22" spans="1:13" x14ac:dyDescent="0.2">
      <c r="A22" s="2">
        <v>10</v>
      </c>
      <c r="B22" s="3">
        <v>446</v>
      </c>
      <c r="C22" s="4">
        <v>2.0166798284774801E-2</v>
      </c>
      <c r="D22" s="4">
        <v>2.5135847321802199E-5</v>
      </c>
      <c r="E22" s="4">
        <v>6.4410947381967503E-4</v>
      </c>
      <c r="F22" s="4">
        <v>2.0290312559867002E-6</v>
      </c>
      <c r="G22" s="4">
        <v>0.28276016283169098</v>
      </c>
      <c r="H22" s="4">
        <v>2.17496535642249E-5</v>
      </c>
      <c r="I22" s="5">
        <f t="shared" si="5"/>
        <v>0.28275477705596863</v>
      </c>
      <c r="J22" s="6">
        <f t="shared" si="6"/>
        <v>9.2172326952089101</v>
      </c>
      <c r="K22" s="7">
        <f t="shared" si="7"/>
        <v>690.43148483930452</v>
      </c>
      <c r="L22" s="7">
        <f t="shared" si="8"/>
        <v>838.67371071807611</v>
      </c>
      <c r="M22" s="8">
        <f t="shared" si="9"/>
        <v>-0.98059911223434715</v>
      </c>
    </row>
    <row r="23" spans="1:13" x14ac:dyDescent="0.2">
      <c r="A23" s="2">
        <v>11</v>
      </c>
      <c r="B23" s="3">
        <v>437</v>
      </c>
      <c r="C23" s="4">
        <v>3.0612884790798801E-2</v>
      </c>
      <c r="D23" s="4">
        <v>3.4711437605999102E-4</v>
      </c>
      <c r="E23" s="4">
        <v>9.1473816733324102E-4</v>
      </c>
      <c r="F23" s="4">
        <v>8.0839133312699994E-6</v>
      </c>
      <c r="G23" s="4">
        <v>0.282724624170478</v>
      </c>
      <c r="H23" s="4">
        <v>2.2015529220997702E-5</v>
      </c>
      <c r="I23" s="5">
        <f t="shared" si="5"/>
        <v>0.28271713048573427</v>
      </c>
      <c r="J23" s="6">
        <f t="shared" si="6"/>
        <v>7.6853204492377536</v>
      </c>
      <c r="K23" s="7">
        <f t="shared" si="7"/>
        <v>745.48586505065032</v>
      </c>
      <c r="L23" s="7">
        <f t="shared" si="8"/>
        <v>929.0339317828782</v>
      </c>
      <c r="M23" s="8">
        <f t="shared" si="9"/>
        <v>-0.97244764556225183</v>
      </c>
    </row>
    <row r="24" spans="1:13" x14ac:dyDescent="0.2">
      <c r="A24" s="2">
        <v>12</v>
      </c>
      <c r="B24" s="3">
        <v>448</v>
      </c>
      <c r="C24" s="4">
        <v>2.7088610643086802E-2</v>
      </c>
      <c r="D24" s="4">
        <v>1.21933702141431E-4</v>
      </c>
      <c r="E24" s="4">
        <v>8.3337453342667903E-4</v>
      </c>
      <c r="F24" s="4">
        <v>4.2007695156028403E-6</v>
      </c>
      <c r="G24" s="4">
        <v>0.28272771811126501</v>
      </c>
      <c r="H24" s="4">
        <v>2.2305496822534201E-5</v>
      </c>
      <c r="I24" s="5">
        <f t="shared" si="5"/>
        <v>0.28272071840078611</v>
      </c>
      <c r="J24" s="6">
        <f t="shared" si="6"/>
        <v>8.0558797064322896</v>
      </c>
      <c r="K24" s="7">
        <f t="shared" si="7"/>
        <v>739.53179185938063</v>
      </c>
      <c r="L24" s="7">
        <f t="shared" si="8"/>
        <v>913.99852354779443</v>
      </c>
      <c r="M24" s="8">
        <f t="shared" si="9"/>
        <v>-0.97489835742690722</v>
      </c>
    </row>
    <row r="25" spans="1:13" x14ac:dyDescent="0.15">
      <c r="A25" s="11" t="s">
        <v>13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13" x14ac:dyDescent="0.2">
      <c r="A26" s="2">
        <v>1</v>
      </c>
      <c r="B26" s="3">
        <v>430</v>
      </c>
      <c r="C26" s="4">
        <v>2.5778482720446302E-2</v>
      </c>
      <c r="D26" s="4">
        <v>2.7092508801261899E-4</v>
      </c>
      <c r="E26" s="4">
        <v>1.0479128149328599E-3</v>
      </c>
      <c r="F26" s="4">
        <v>7.6291444512806999E-6</v>
      </c>
      <c r="G26" s="4">
        <v>0.282653598690631</v>
      </c>
      <c r="H26" s="4">
        <v>2.4287604758375302E-5</v>
      </c>
      <c r="I26" s="5">
        <f t="shared" ref="I26:I35" si="10">G26-E26*(EXP(B26*1.867*10^-5)-1)</f>
        <v>0.28264515208201768</v>
      </c>
      <c r="J26" s="6">
        <f t="shared" ref="J26:J35" si="11">(I26/(0.282772-0.0332*(EXP(B26*1.867*10^-5)-1))-1)*10^4</f>
        <v>4.9824976208645566</v>
      </c>
      <c r="K26" s="7">
        <f t="shared" ref="K26:K35" si="12">LN((G26-0.28325)/(E26-0.0384)+1)/(1.867*10^-5)</f>
        <v>848.46718621847924</v>
      </c>
      <c r="L26" s="7">
        <f t="shared" ref="L26:L35" si="13">K26-(K26-B26)*(-0.55-M26)/-0.71</f>
        <v>1095.0895617079091</v>
      </c>
      <c r="M26" s="8">
        <f t="shared" ref="M26:M35" si="14">E26/0.0332-1</f>
        <v>-0.96843636099599817</v>
      </c>
    </row>
    <row r="27" spans="1:13" x14ac:dyDescent="0.2">
      <c r="A27" s="2">
        <v>2</v>
      </c>
      <c r="B27" s="3">
        <v>443</v>
      </c>
      <c r="C27" s="4">
        <v>3.5962147390691999E-2</v>
      </c>
      <c r="D27" s="4">
        <v>7.8359153757733696E-4</v>
      </c>
      <c r="E27" s="4">
        <v>1.3436520919682901E-3</v>
      </c>
      <c r="F27" s="4">
        <v>2.30605624383309E-5</v>
      </c>
      <c r="G27" s="4">
        <v>0.28262587966469399</v>
      </c>
      <c r="H27" s="4">
        <v>1.9763874898492301E-5</v>
      </c>
      <c r="I27" s="5">
        <f t="shared" si="10"/>
        <v>0.28261472048943914</v>
      </c>
      <c r="J27" s="6">
        <f t="shared" si="11"/>
        <v>4.1929779432625658</v>
      </c>
      <c r="K27" s="7">
        <f t="shared" si="12"/>
        <v>894.60127770914039</v>
      </c>
      <c r="L27" s="7">
        <f t="shared" si="13"/>
        <v>1155.0852454439578</v>
      </c>
      <c r="M27" s="8">
        <f t="shared" si="14"/>
        <v>-0.95952855144673821</v>
      </c>
    </row>
    <row r="28" spans="1:13" x14ac:dyDescent="0.2">
      <c r="A28" s="2">
        <v>3</v>
      </c>
      <c r="B28" s="3">
        <v>435</v>
      </c>
      <c r="C28" s="4">
        <v>3.1190872739467902E-2</v>
      </c>
      <c r="D28" s="4">
        <v>2.5068687100217101E-4</v>
      </c>
      <c r="E28" s="4">
        <v>1.2747615169800301E-3</v>
      </c>
      <c r="F28" s="4">
        <v>8.0397626898775492E-6</v>
      </c>
      <c r="G28" s="4">
        <v>0.28263464773566199</v>
      </c>
      <c r="H28" s="4">
        <v>2.5779520358250099E-5</v>
      </c>
      <c r="I28" s="5">
        <f t="shared" si="10"/>
        <v>0.28262425266937075</v>
      </c>
      <c r="J28" s="6">
        <f t="shared" si="11"/>
        <v>4.353349683683394</v>
      </c>
      <c r="K28" s="7">
        <f t="shared" si="12"/>
        <v>880.51269489888909</v>
      </c>
      <c r="L28" s="7">
        <f t="shared" si="13"/>
        <v>1138.7868007450725</v>
      </c>
      <c r="M28" s="8">
        <f t="shared" si="14"/>
        <v>-0.96160356876566178</v>
      </c>
    </row>
    <row r="29" spans="1:13" x14ac:dyDescent="0.2">
      <c r="A29" s="2">
        <v>4</v>
      </c>
      <c r="B29" s="3">
        <v>425</v>
      </c>
      <c r="C29" s="4">
        <v>3.1786335736370901E-2</v>
      </c>
      <c r="D29" s="4">
        <v>9.9641102617368301E-5</v>
      </c>
      <c r="E29" s="4">
        <v>1.2880303641896399E-3</v>
      </c>
      <c r="F29" s="4">
        <v>4.55387288665473E-6</v>
      </c>
      <c r="G29" s="4">
        <v>0.28269237026257898</v>
      </c>
      <c r="H29" s="4">
        <v>2.4308484843330701E-5</v>
      </c>
      <c r="I29" s="5">
        <f t="shared" si="10"/>
        <v>0.28268210940882754</v>
      </c>
      <c r="J29" s="6">
        <f t="shared" si="11"/>
        <v>6.1800485841678743</v>
      </c>
      <c r="K29" s="7">
        <f t="shared" si="12"/>
        <v>798.81291953303241</v>
      </c>
      <c r="L29" s="7">
        <f t="shared" si="13"/>
        <v>1015.3105704297989</v>
      </c>
      <c r="M29" s="8">
        <f t="shared" si="14"/>
        <v>-0.96120390469308314</v>
      </c>
    </row>
    <row r="30" spans="1:13" x14ac:dyDescent="0.2">
      <c r="A30" s="2">
        <v>5</v>
      </c>
      <c r="B30" s="3">
        <v>434</v>
      </c>
      <c r="C30" s="4">
        <v>4.9983834376424001E-2</v>
      </c>
      <c r="D30" s="4">
        <v>3.7644556169227E-4</v>
      </c>
      <c r="E30" s="4">
        <v>1.75489970063551E-3</v>
      </c>
      <c r="F30" s="4">
        <v>9.9766652435828602E-6</v>
      </c>
      <c r="G30" s="4">
        <v>0.282549059737145</v>
      </c>
      <c r="H30" s="4">
        <v>2.4578993064476701E-5</v>
      </c>
      <c r="I30" s="5">
        <f t="shared" si="10"/>
        <v>0.28253478240602697</v>
      </c>
      <c r="J30" s="6">
        <f t="shared" si="11"/>
        <v>1.1641523823535671</v>
      </c>
      <c r="K30" s="7">
        <f t="shared" si="12"/>
        <v>1014.8455536788413</v>
      </c>
      <c r="L30" s="7">
        <f t="shared" si="13"/>
        <v>1339.7440299937668</v>
      </c>
      <c r="M30" s="8">
        <f t="shared" si="14"/>
        <v>-0.947141575282063</v>
      </c>
    </row>
    <row r="31" spans="1:13" x14ac:dyDescent="0.2">
      <c r="A31" s="2">
        <v>6</v>
      </c>
      <c r="B31" s="3">
        <v>431</v>
      </c>
      <c r="C31" s="4">
        <v>4.4093608462325698E-2</v>
      </c>
      <c r="D31" s="4">
        <v>3.4640746762849899E-4</v>
      </c>
      <c r="E31" s="4">
        <v>1.71528304489955E-3</v>
      </c>
      <c r="F31" s="4">
        <v>1.49401810545265E-5</v>
      </c>
      <c r="G31" s="4">
        <v>0.28261754173033099</v>
      </c>
      <c r="H31" s="4">
        <v>2.3237749430372701E-5</v>
      </c>
      <c r="I31" s="5">
        <f t="shared" si="10"/>
        <v>0.28260368356020688</v>
      </c>
      <c r="J31" s="6">
        <f t="shared" si="11"/>
        <v>3.536734099740535</v>
      </c>
      <c r="K31" s="7">
        <f t="shared" si="12"/>
        <v>915.5568222936347</v>
      </c>
      <c r="L31" s="7">
        <f t="shared" si="13"/>
        <v>1187.4101577550391</v>
      </c>
      <c r="M31" s="8">
        <f t="shared" si="14"/>
        <v>-0.9483348480451943</v>
      </c>
    </row>
    <row r="32" spans="1:13" x14ac:dyDescent="0.2">
      <c r="A32" s="2">
        <v>7</v>
      </c>
      <c r="B32" s="3">
        <v>435</v>
      </c>
      <c r="C32" s="4">
        <v>2.4865194117112899E-2</v>
      </c>
      <c r="D32" s="4">
        <v>2.0231759559928301E-4</v>
      </c>
      <c r="E32" s="4">
        <v>1.0149988692134499E-3</v>
      </c>
      <c r="F32" s="4">
        <v>5.1668420911369099E-6</v>
      </c>
      <c r="G32" s="4">
        <v>0.28263921700355998</v>
      </c>
      <c r="H32" s="4">
        <v>2.2291244806769498E-5</v>
      </c>
      <c r="I32" s="5">
        <f t="shared" si="10"/>
        <v>0.28263094017656881</v>
      </c>
      <c r="J32" s="6">
        <f t="shared" si="11"/>
        <v>4.5900745379956476</v>
      </c>
      <c r="K32" s="7">
        <f t="shared" si="12"/>
        <v>868.00347361248544</v>
      </c>
      <c r="L32" s="7">
        <f t="shared" si="13"/>
        <v>1123.7973756864869</v>
      </c>
      <c r="M32" s="8">
        <f t="shared" si="14"/>
        <v>-0.96942774490320938</v>
      </c>
    </row>
    <row r="33" spans="1:13" x14ac:dyDescent="0.2">
      <c r="A33" s="2">
        <v>8</v>
      </c>
      <c r="B33" s="3">
        <v>434</v>
      </c>
      <c r="C33" s="4">
        <v>3.05973995732889E-2</v>
      </c>
      <c r="D33" s="4">
        <v>1.09429281679445E-3</v>
      </c>
      <c r="E33" s="4">
        <v>1.29945248296193E-3</v>
      </c>
      <c r="F33" s="4">
        <v>4.2817043897487899E-5</v>
      </c>
      <c r="G33" s="4">
        <v>0.28265729709220899</v>
      </c>
      <c r="H33" s="4">
        <v>2.3424408321214302E-5</v>
      </c>
      <c r="I33" s="5">
        <f t="shared" si="10"/>
        <v>0.28264672514136491</v>
      </c>
      <c r="J33" s="6">
        <f t="shared" si="11"/>
        <v>5.1267005056243597</v>
      </c>
      <c r="K33" s="7">
        <f t="shared" si="12"/>
        <v>848.91897296171965</v>
      </c>
      <c r="L33" s="7">
        <f t="shared" si="13"/>
        <v>1089.0225690250563</v>
      </c>
      <c r="M33" s="8">
        <f t="shared" si="14"/>
        <v>-0.96085986497102616</v>
      </c>
    </row>
    <row r="34" spans="1:13" x14ac:dyDescent="0.2">
      <c r="A34" s="2">
        <v>9</v>
      </c>
      <c r="B34" s="3">
        <v>453</v>
      </c>
      <c r="C34" s="4">
        <v>4.6044767722050801E-2</v>
      </c>
      <c r="D34" s="4">
        <v>5.3178209674672105E-4</v>
      </c>
      <c r="E34" s="4">
        <v>1.7705224903558699E-3</v>
      </c>
      <c r="F34" s="4">
        <v>1.9518978894176999E-5</v>
      </c>
      <c r="G34" s="4">
        <v>0.28260363066592398</v>
      </c>
      <c r="H34" s="4">
        <v>2.5762899079547301E-5</v>
      </c>
      <c r="I34" s="5">
        <f t="shared" si="10"/>
        <v>0.28258859295308975</v>
      </c>
      <c r="J34" s="6">
        <f t="shared" si="11"/>
        <v>3.4894340320357209</v>
      </c>
      <c r="K34" s="7">
        <f t="shared" si="12"/>
        <v>936.91839940002103</v>
      </c>
      <c r="L34" s="7">
        <f t="shared" si="13"/>
        <v>1207.2795260503503</v>
      </c>
      <c r="M34" s="8">
        <f t="shared" si="14"/>
        <v>-0.9466710093266304</v>
      </c>
    </row>
    <row r="35" spans="1:13" x14ac:dyDescent="0.2">
      <c r="A35" s="2">
        <v>12</v>
      </c>
      <c r="B35" s="3">
        <v>441</v>
      </c>
      <c r="C35" s="4">
        <v>3.7169207275601898E-2</v>
      </c>
      <c r="D35" s="4">
        <v>6.4062784449667599E-4</v>
      </c>
      <c r="E35" s="4">
        <v>1.3747916138435101E-3</v>
      </c>
      <c r="F35" s="4">
        <v>1.6580782595552798E-5</v>
      </c>
      <c r="G35" s="4">
        <v>0.28265483604867597</v>
      </c>
      <c r="H35" s="4">
        <v>2.0886607586002401E-5</v>
      </c>
      <c r="I35" s="5">
        <f t="shared" si="10"/>
        <v>0.28264347001643297</v>
      </c>
      <c r="J35" s="6">
        <f t="shared" si="11"/>
        <v>5.166403920424667</v>
      </c>
      <c r="K35" s="7">
        <f t="shared" si="12"/>
        <v>854.13673050373825</v>
      </c>
      <c r="L35" s="7">
        <f t="shared" si="13"/>
        <v>1091.8885479676185</v>
      </c>
      <c r="M35" s="8">
        <f t="shared" si="14"/>
        <v>-0.9585906140408581</v>
      </c>
    </row>
    <row r="36" spans="1:13" x14ac:dyDescent="0.15">
      <c r="A36" s="11" t="s">
        <v>14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1:13" x14ac:dyDescent="0.2">
      <c r="A37" s="2">
        <v>1</v>
      </c>
      <c r="B37" s="3">
        <v>452</v>
      </c>
      <c r="C37" s="4">
        <v>2.9900397025201801E-2</v>
      </c>
      <c r="D37" s="4">
        <v>4.8838325965322904E-4</v>
      </c>
      <c r="E37" s="4">
        <v>1.2227043528145901E-3</v>
      </c>
      <c r="F37" s="4">
        <v>2.1195796074356002E-5</v>
      </c>
      <c r="G37" s="4">
        <v>0.28275917766449798</v>
      </c>
      <c r="H37" s="4">
        <v>2.2763243882957299E-5</v>
      </c>
      <c r="I37" s="5">
        <f t="shared" ref="I37:I46" si="15">G37-E37*(EXP(B37*1.867*10^-5)-1)</f>
        <v>0.28274881579852518</v>
      </c>
      <c r="J37" s="6">
        <f t="shared" ref="J37:J46" si="16">(I37/(0.282772-0.0332*(EXP(B37*1.867*10^-5)-1))-1)*10^4</f>
        <v>9.139091016681089</v>
      </c>
      <c r="K37" s="7">
        <f t="shared" ref="K37:K46" si="17">LN((G37-0.28325)/(E37-0.0384)+1)/(1.867*10^-5)</f>
        <v>702.50760203620473</v>
      </c>
      <c r="L37" s="7">
        <f t="shared" ref="L37:L46" si="18">K37-(K37-B37)*(-0.55-M37)/-0.71</f>
        <v>848.28593391292657</v>
      </c>
      <c r="M37" s="8">
        <f t="shared" ref="M37:M46" si="19">E37/0.0332-1</f>
        <v>-0.96317155563811474</v>
      </c>
    </row>
    <row r="38" spans="1:13" x14ac:dyDescent="0.2">
      <c r="A38" s="2">
        <v>2</v>
      </c>
      <c r="B38" s="3">
        <v>455</v>
      </c>
      <c r="C38" s="4">
        <v>2.7988571450324299E-2</v>
      </c>
      <c r="D38" s="4">
        <v>1.4731920406501001E-4</v>
      </c>
      <c r="E38" s="4">
        <v>1.0784419531954499E-3</v>
      </c>
      <c r="F38" s="4">
        <v>7.47453789675238E-6</v>
      </c>
      <c r="G38" s="4">
        <v>0.28274047755432002</v>
      </c>
      <c r="H38" s="4">
        <v>2.64663441395879E-5</v>
      </c>
      <c r="I38" s="5">
        <f t="shared" si="15"/>
        <v>0.28273127732975595</v>
      </c>
      <c r="J38" s="6">
        <f t="shared" si="16"/>
        <v>8.5846827234581369</v>
      </c>
      <c r="K38" s="7">
        <f t="shared" si="17"/>
        <v>726.29226630246706</v>
      </c>
      <c r="L38" s="7">
        <f t="shared" si="18"/>
        <v>885.82618353481075</v>
      </c>
      <c r="M38" s="8">
        <f t="shared" si="19"/>
        <v>-0.96751680863869127</v>
      </c>
    </row>
    <row r="39" spans="1:13" x14ac:dyDescent="0.2">
      <c r="A39" s="2">
        <v>3</v>
      </c>
      <c r="B39" s="3">
        <v>437</v>
      </c>
      <c r="C39" s="4">
        <v>3.2395719377195403E-2</v>
      </c>
      <c r="D39" s="4">
        <v>1.4083744367492299E-4</v>
      </c>
      <c r="E39" s="4">
        <v>1.3415178901121599E-3</v>
      </c>
      <c r="F39" s="4">
        <v>4.9266541225642103E-6</v>
      </c>
      <c r="G39" s="4">
        <v>0.28273846514643403</v>
      </c>
      <c r="H39" s="4">
        <v>1.9807291647945901E-5</v>
      </c>
      <c r="I39" s="5">
        <f t="shared" si="15"/>
        <v>0.28272747521236807</v>
      </c>
      <c r="J39" s="6">
        <f t="shared" si="16"/>
        <v>8.0515054366814276</v>
      </c>
      <c r="K39" s="7">
        <f t="shared" si="17"/>
        <v>734.28220260201454</v>
      </c>
      <c r="L39" s="7">
        <f t="shared" si="18"/>
        <v>905.78172379968748</v>
      </c>
      <c r="M39" s="8">
        <f t="shared" si="19"/>
        <v>-0.95959283463517586</v>
      </c>
    </row>
    <row r="40" spans="1:13" x14ac:dyDescent="0.2">
      <c r="A40" s="2">
        <v>4</v>
      </c>
      <c r="B40" s="3">
        <v>419</v>
      </c>
      <c r="C40" s="4">
        <v>1.8470913631326202E-2</v>
      </c>
      <c r="D40" s="4">
        <v>3.9327125677539001E-4</v>
      </c>
      <c r="E40" s="4">
        <v>7.2563244129128502E-4</v>
      </c>
      <c r="F40" s="4">
        <v>1.54024997296627E-5</v>
      </c>
      <c r="G40" s="4">
        <v>0.28271083355501703</v>
      </c>
      <c r="H40" s="4">
        <v>2.2089981221215199E-5</v>
      </c>
      <c r="I40" s="5">
        <f t="shared" si="15"/>
        <v>0.28270513486776466</v>
      </c>
      <c r="J40" s="6">
        <f t="shared" si="16"/>
        <v>6.8623102616327536</v>
      </c>
      <c r="K40" s="7">
        <f t="shared" si="17"/>
        <v>761.10276095632378</v>
      </c>
      <c r="L40" s="7">
        <f t="shared" si="18"/>
        <v>967.39727932906476</v>
      </c>
      <c r="M40" s="8">
        <f t="shared" si="19"/>
        <v>-0.97814360116592514</v>
      </c>
    </row>
    <row r="41" spans="1:13" x14ac:dyDescent="0.2">
      <c r="A41" s="2">
        <v>5</v>
      </c>
      <c r="B41" s="3">
        <v>424</v>
      </c>
      <c r="C41" s="4">
        <v>4.1260815629459199E-2</v>
      </c>
      <c r="D41" s="4">
        <v>5.3981074024221198E-4</v>
      </c>
      <c r="E41" s="4">
        <v>1.61274089062846E-3</v>
      </c>
      <c r="F41" s="4">
        <v>1.8966207084388301E-5</v>
      </c>
      <c r="G41" s="4">
        <v>0.28276534087201399</v>
      </c>
      <c r="H41" s="4">
        <v>2.2967962855442101E-5</v>
      </c>
      <c r="I41" s="5">
        <f t="shared" si="15"/>
        <v>0.28275252362184761</v>
      </c>
      <c r="J41" s="6">
        <f t="shared" si="16"/>
        <v>8.6503862559950129</v>
      </c>
      <c r="K41" s="7">
        <f t="shared" si="17"/>
        <v>701.05064084067124</v>
      </c>
      <c r="L41" s="7">
        <f t="shared" si="18"/>
        <v>857.69096312563045</v>
      </c>
      <c r="M41" s="8">
        <f t="shared" si="19"/>
        <v>-0.95142346714974524</v>
      </c>
    </row>
    <row r="42" spans="1:13" x14ac:dyDescent="0.2">
      <c r="A42" s="2">
        <v>6</v>
      </c>
      <c r="B42" s="3">
        <v>431</v>
      </c>
      <c r="C42" s="4">
        <v>2.75574832652184E-2</v>
      </c>
      <c r="D42" s="4">
        <v>3.6625759489562803E-4</v>
      </c>
      <c r="E42" s="4">
        <v>1.1880935889452501E-3</v>
      </c>
      <c r="F42" s="4">
        <v>1.5682430213622298E-5</v>
      </c>
      <c r="G42" s="4">
        <v>0.28269570931700899</v>
      </c>
      <c r="H42" s="4">
        <v>2.1234199242933899E-5</v>
      </c>
      <c r="I42" s="5">
        <f t="shared" si="15"/>
        <v>0.28268611043294845</v>
      </c>
      <c r="J42" s="6">
        <f t="shared" si="16"/>
        <v>6.4544605743543926</v>
      </c>
      <c r="K42" s="7">
        <f t="shared" si="17"/>
        <v>791.94809242404187</v>
      </c>
      <c r="L42" s="7">
        <f t="shared" si="18"/>
        <v>1002.5252342136297</v>
      </c>
      <c r="M42" s="8">
        <f t="shared" si="19"/>
        <v>-0.96421404852574544</v>
      </c>
    </row>
    <row r="43" spans="1:13" x14ac:dyDescent="0.2">
      <c r="A43" s="2">
        <v>7</v>
      </c>
      <c r="B43" s="3">
        <v>428</v>
      </c>
      <c r="C43" s="4">
        <v>3.7291098860874103E-2</v>
      </c>
      <c r="D43" s="4">
        <v>6.2604823552510802E-4</v>
      </c>
      <c r="E43" s="4">
        <v>1.5631213607777E-3</v>
      </c>
      <c r="F43" s="4">
        <v>2.9271556471568401E-5</v>
      </c>
      <c r="G43" s="4">
        <v>0.28274608367939502</v>
      </c>
      <c r="H43" s="4">
        <v>2.4872591522868199E-5</v>
      </c>
      <c r="I43" s="5">
        <f t="shared" si="15"/>
        <v>0.28273354311415516</v>
      </c>
      <c r="J43" s="6">
        <f t="shared" si="16"/>
        <v>8.067064399797097</v>
      </c>
      <c r="K43" s="7">
        <f t="shared" si="17"/>
        <v>727.74222526689732</v>
      </c>
      <c r="L43" s="7">
        <f t="shared" si="18"/>
        <v>897.84299611560414</v>
      </c>
      <c r="M43" s="8">
        <f t="shared" si="19"/>
        <v>-0.95291803130187647</v>
      </c>
    </row>
    <row r="44" spans="1:13" x14ac:dyDescent="0.2">
      <c r="A44" s="2">
        <v>8</v>
      </c>
      <c r="B44" s="3">
        <v>428</v>
      </c>
      <c r="C44" s="4">
        <v>2.4567803644536899E-2</v>
      </c>
      <c r="D44" s="4">
        <v>5.4315193171758499E-4</v>
      </c>
      <c r="E44" s="4">
        <v>9.7199031552369305E-4</v>
      </c>
      <c r="F44" s="4">
        <v>1.9833604209416201E-5</v>
      </c>
      <c r="G44" s="4">
        <v>0.28273103644853398</v>
      </c>
      <c r="H44" s="4">
        <v>1.9633855265827201E-5</v>
      </c>
      <c r="I44" s="5">
        <f t="shared" si="15"/>
        <v>0.28272323839249675</v>
      </c>
      <c r="J44" s="6">
        <f t="shared" si="16"/>
        <v>7.7023027790090737</v>
      </c>
      <c r="K44" s="7">
        <f t="shared" si="17"/>
        <v>737.56817724240375</v>
      </c>
      <c r="L44" s="7">
        <f t="shared" si="18"/>
        <v>921.0083307180347</v>
      </c>
      <c r="M44" s="8">
        <f t="shared" si="19"/>
        <v>-0.97072318326735862</v>
      </c>
    </row>
    <row r="45" spans="1:13" x14ac:dyDescent="0.2">
      <c r="A45" s="2">
        <v>9</v>
      </c>
      <c r="B45" s="3">
        <v>435</v>
      </c>
      <c r="C45" s="4">
        <v>2.23673283948202E-2</v>
      </c>
      <c r="D45" s="4">
        <v>1.79761212131615E-4</v>
      </c>
      <c r="E45" s="4">
        <v>8.6324435203077095E-4</v>
      </c>
      <c r="F45" s="4">
        <v>5.5869770024382204E-6</v>
      </c>
      <c r="G45" s="4">
        <v>0.28273639579721399</v>
      </c>
      <c r="H45" s="4">
        <v>2.4525884558427898E-5</v>
      </c>
      <c r="I45" s="5">
        <f t="shared" si="15"/>
        <v>0.2827293564552309</v>
      </c>
      <c r="J45" s="6">
        <f t="shared" si="16"/>
        <v>8.0738209532338345</v>
      </c>
      <c r="K45" s="7">
        <f t="shared" si="17"/>
        <v>727.90241140587352</v>
      </c>
      <c r="L45" s="7">
        <f t="shared" si="18"/>
        <v>902.81822992197044</v>
      </c>
      <c r="M45" s="8">
        <f t="shared" si="19"/>
        <v>-0.97399866409545865</v>
      </c>
    </row>
    <row r="46" spans="1:13" x14ac:dyDescent="0.2">
      <c r="A46" s="2">
        <v>11</v>
      </c>
      <c r="B46" s="3">
        <v>430</v>
      </c>
      <c r="C46" s="4">
        <v>3.2836459190975401E-2</v>
      </c>
      <c r="D46" s="4">
        <v>1.0126156012657399E-4</v>
      </c>
      <c r="E46" s="4">
        <v>1.2242463255399899E-3</v>
      </c>
      <c r="F46" s="4">
        <v>5.0518366309644001E-6</v>
      </c>
      <c r="G46" s="4">
        <v>0.28272846546865299</v>
      </c>
      <c r="H46" s="4">
        <v>1.9824733125848198E-5</v>
      </c>
      <c r="I46" s="5">
        <f t="shared" si="15"/>
        <v>0.28271859753936462</v>
      </c>
      <c r="J46" s="6">
        <f t="shared" si="16"/>
        <v>7.5822963786831288</v>
      </c>
      <c r="K46" s="7">
        <f t="shared" si="17"/>
        <v>746.19149195141813</v>
      </c>
      <c r="L46" s="7">
        <f t="shared" si="18"/>
        <v>930.17268224352972</v>
      </c>
      <c r="M46" s="8">
        <f t="shared" si="19"/>
        <v>-0.9631251106765063</v>
      </c>
    </row>
  </sheetData>
  <mergeCells count="5">
    <mergeCell ref="A1:M1"/>
    <mergeCell ref="A3:M3"/>
    <mergeCell ref="A14:M14"/>
    <mergeCell ref="A25:M25"/>
    <mergeCell ref="A36:M3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2021-07-28T09:35:15Z</dcterms:created>
  <dcterms:modified xsi:type="dcterms:W3CDTF">2022-04-02T06:47:33Z</dcterms:modified>
</cp:coreProperties>
</file>