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Geosphere\Editing\unassigned\Smith_2541\1-supplemental\"/>
    </mc:Choice>
  </mc:AlternateContent>
  <xr:revisionPtr revIDLastSave="0" documentId="13_ncr:1_{6345E99E-8B77-40AB-84AF-A21B41B7891D}" xr6:coauthVersionLast="47" xr6:coauthVersionMax="47" xr10:uidLastSave="{00000000-0000-0000-0000-000000000000}"/>
  <bookViews>
    <workbookView xWindow="885" yWindow="-120" windowWidth="37635" windowHeight="19920" xr2:uid="{F840727A-775F-46C5-B76A-58C59A5E7CA4}"/>
  </bookViews>
  <sheets>
    <sheet name="Sheet1" sheetId="1" r:id="rId1"/>
    <sheet name="averages" sheetId="2" r:id="rId2"/>
    <sheet name="this study_pieCh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" i="3" l="1"/>
  <c r="E9" i="3"/>
  <c r="F9" i="3"/>
  <c r="G9" i="3"/>
  <c r="H9" i="3"/>
  <c r="C9" i="3"/>
  <c r="G3" i="3"/>
  <c r="G4" i="3"/>
  <c r="G5" i="3"/>
  <c r="G6" i="3"/>
  <c r="G7" i="3"/>
  <c r="G2" i="3"/>
  <c r="H2" i="3"/>
  <c r="H3" i="3"/>
  <c r="H4" i="3"/>
  <c r="H5" i="3"/>
  <c r="H6" i="3"/>
  <c r="H7" i="3"/>
  <c r="C3" i="3"/>
  <c r="D3" i="3"/>
  <c r="E3" i="3"/>
  <c r="F3" i="3"/>
  <c r="C4" i="3"/>
  <c r="D4" i="3"/>
  <c r="E4" i="3"/>
  <c r="F4" i="3"/>
  <c r="C5" i="3"/>
  <c r="D5" i="3"/>
  <c r="E5" i="3"/>
  <c r="F5" i="3"/>
  <c r="C6" i="3"/>
  <c r="D6" i="3"/>
  <c r="E6" i="3"/>
  <c r="F6" i="3"/>
  <c r="C7" i="3"/>
  <c r="D7" i="3"/>
  <c r="E7" i="3"/>
  <c r="F7" i="3"/>
  <c r="F2" i="3"/>
  <c r="E2" i="3"/>
  <c r="D2" i="3"/>
  <c r="C2" i="3"/>
  <c r="W7" i="3"/>
  <c r="V7" i="3"/>
  <c r="U7" i="3"/>
  <c r="W6" i="3"/>
  <c r="V6" i="3"/>
  <c r="U6" i="3"/>
  <c r="W5" i="3"/>
  <c r="V5" i="3"/>
  <c r="U5" i="3"/>
  <c r="W4" i="3"/>
  <c r="V4" i="3"/>
  <c r="U4" i="3"/>
  <c r="W3" i="3"/>
  <c r="V3" i="3"/>
  <c r="U3" i="3"/>
  <c r="J2" i="3"/>
  <c r="I2" i="3" s="1"/>
  <c r="U2" i="3" l="1"/>
  <c r="W2" i="3"/>
  <c r="V2" i="3"/>
  <c r="G41" i="1"/>
  <c r="G40" i="1"/>
  <c r="V33" i="1"/>
  <c r="W33" i="1"/>
  <c r="U33" i="1"/>
  <c r="V31" i="1"/>
  <c r="W31" i="1"/>
  <c r="U31" i="1"/>
  <c r="V17" i="1"/>
  <c r="W17" i="1"/>
  <c r="U17" i="1"/>
  <c r="P34" i="1"/>
  <c r="Q34" i="1"/>
  <c r="R34" i="1"/>
  <c r="C34" i="1"/>
  <c r="D34" i="1"/>
  <c r="C33" i="1"/>
  <c r="E34" i="1"/>
  <c r="P33" i="1"/>
  <c r="P35" i="1" l="1"/>
  <c r="Q35" i="1"/>
  <c r="R35" i="1"/>
  <c r="P37" i="1" l="1"/>
  <c r="P38" i="1"/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2" i="1"/>
  <c r="D3" i="1"/>
  <c r="Q3" i="1" s="1"/>
  <c r="D4" i="1"/>
  <c r="P4" i="1" s="1"/>
  <c r="D5" i="1"/>
  <c r="P5" i="1" s="1"/>
  <c r="D6" i="1"/>
  <c r="D7" i="1"/>
  <c r="R7" i="1" s="1"/>
  <c r="D8" i="1"/>
  <c r="P8" i="1" s="1"/>
  <c r="D9" i="1"/>
  <c r="P9" i="1" s="1"/>
  <c r="D10" i="1"/>
  <c r="Q10" i="1" s="1"/>
  <c r="D11" i="1"/>
  <c r="Q11" i="1" s="1"/>
  <c r="D12" i="1"/>
  <c r="P12" i="1" s="1"/>
  <c r="D13" i="1"/>
  <c r="P13" i="1" s="1"/>
  <c r="D14" i="1"/>
  <c r="D15" i="1"/>
  <c r="R15" i="1" s="1"/>
  <c r="D16" i="1"/>
  <c r="P16" i="1" s="1"/>
  <c r="D17" i="1"/>
  <c r="P17" i="1" s="1"/>
  <c r="D18" i="1"/>
  <c r="P18" i="1" s="1"/>
  <c r="D19" i="1"/>
  <c r="P19" i="1" s="1"/>
  <c r="D20" i="1"/>
  <c r="P20" i="1" s="1"/>
  <c r="D21" i="1"/>
  <c r="R21" i="1" s="1"/>
  <c r="D22" i="1"/>
  <c r="D23" i="1"/>
  <c r="R23" i="1" s="1"/>
  <c r="D24" i="1"/>
  <c r="Q24" i="1" s="1"/>
  <c r="D25" i="1"/>
  <c r="Q25" i="1" s="1"/>
  <c r="D26" i="1"/>
  <c r="P26" i="1" s="1"/>
  <c r="D27" i="1"/>
  <c r="R27" i="1" s="1"/>
  <c r="D28" i="1"/>
  <c r="P28" i="1" s="1"/>
  <c r="D29" i="1"/>
  <c r="P29" i="1" s="1"/>
  <c r="D30" i="1"/>
  <c r="D31" i="1"/>
  <c r="R31" i="1" s="1"/>
  <c r="D32" i="1"/>
  <c r="Q32" i="1" s="1"/>
  <c r="D33" i="1"/>
  <c r="D2" i="1"/>
  <c r="R2" i="1" s="1"/>
  <c r="R3" i="1"/>
  <c r="P6" i="1"/>
  <c r="Q6" i="1"/>
  <c r="R6" i="1"/>
  <c r="Q8" i="1"/>
  <c r="R9" i="1"/>
  <c r="P11" i="1"/>
  <c r="Q13" i="1"/>
  <c r="R13" i="1"/>
  <c r="P14" i="1"/>
  <c r="Q14" i="1"/>
  <c r="R14" i="1"/>
  <c r="R17" i="1"/>
  <c r="P22" i="1"/>
  <c r="Q22" i="1"/>
  <c r="R22" i="1"/>
  <c r="P24" i="1"/>
  <c r="P25" i="1"/>
  <c r="P27" i="1"/>
  <c r="Q27" i="1"/>
  <c r="P30" i="1"/>
  <c r="Q30" i="1"/>
  <c r="R30" i="1"/>
  <c r="P36" i="1"/>
  <c r="Q36" i="1"/>
  <c r="R36" i="1"/>
  <c r="Q37" i="1"/>
  <c r="R37" i="1"/>
  <c r="Q38" i="1"/>
  <c r="R38" i="1"/>
  <c r="P39" i="1"/>
  <c r="Q39" i="1"/>
  <c r="R39" i="1"/>
  <c r="Q21" i="1" l="1"/>
  <c r="Q29" i="1"/>
  <c r="P21" i="1"/>
  <c r="R19" i="1"/>
  <c r="P10" i="1"/>
  <c r="Q17" i="1"/>
  <c r="R24" i="1"/>
  <c r="R16" i="1"/>
  <c r="R32" i="1"/>
  <c r="Q16" i="1"/>
  <c r="P32" i="1"/>
  <c r="P3" i="1"/>
  <c r="R26" i="1"/>
  <c r="Q19" i="1"/>
  <c r="Q9" i="1"/>
  <c r="R5" i="1"/>
  <c r="R33" i="1"/>
  <c r="Q26" i="1"/>
  <c r="R11" i="1"/>
  <c r="Q5" i="1"/>
  <c r="Q33" i="1"/>
  <c r="R29" i="1"/>
  <c r="R18" i="1"/>
  <c r="R8" i="1"/>
  <c r="R25" i="1"/>
  <c r="Q18" i="1"/>
  <c r="R10" i="1"/>
  <c r="Q31" i="1"/>
  <c r="R28" i="1"/>
  <c r="Q23" i="1"/>
  <c r="R20" i="1"/>
  <c r="Q15" i="1"/>
  <c r="R12" i="1"/>
  <c r="Q7" i="1"/>
  <c r="R4" i="1"/>
  <c r="P31" i="1"/>
  <c r="Q28" i="1"/>
  <c r="P23" i="1"/>
  <c r="Q20" i="1"/>
  <c r="P15" i="1"/>
  <c r="Q12" i="1"/>
  <c r="P7" i="1"/>
  <c r="Q4" i="1"/>
  <c r="Q2" i="1"/>
  <c r="P2" i="1"/>
</calcChain>
</file>

<file path=xl/sharedStrings.xml><?xml version="1.0" encoding="utf-8"?>
<sst xmlns="http://schemas.openxmlformats.org/spreadsheetml/2006/main" count="425" uniqueCount="86">
  <si>
    <t>sample</t>
  </si>
  <si>
    <t>unit</t>
  </si>
  <si>
    <t>quartz total</t>
  </si>
  <si>
    <t>Qm</t>
  </si>
  <si>
    <t>Qp</t>
  </si>
  <si>
    <t>WG-2</t>
  </si>
  <si>
    <t>WG-3</t>
  </si>
  <si>
    <t>Kerber Fm.</t>
  </si>
  <si>
    <t>source</t>
  </si>
  <si>
    <t>Musgrave, 2003</t>
  </si>
  <si>
    <t>Sharpsdale Fm.</t>
  </si>
  <si>
    <t>Belden Fm.</t>
  </si>
  <si>
    <t>WG-8</t>
  </si>
  <si>
    <t>WG-9</t>
  </si>
  <si>
    <t>WG-10</t>
  </si>
  <si>
    <t>WG-12</t>
  </si>
  <si>
    <t>WG-20</t>
  </si>
  <si>
    <t>WS-1</t>
  </si>
  <si>
    <t>WS-9</t>
  </si>
  <si>
    <t>WS-12</t>
  </si>
  <si>
    <t>WS-13</t>
  </si>
  <si>
    <t>CN-8</t>
  </si>
  <si>
    <t>CN-9</t>
  </si>
  <si>
    <t>BC-6</t>
  </si>
  <si>
    <t>BC-7</t>
  </si>
  <si>
    <t>BC-8</t>
  </si>
  <si>
    <t>WGS-1</t>
  </si>
  <si>
    <t>WGS-2</t>
  </si>
  <si>
    <t>WGS-3</t>
  </si>
  <si>
    <t>WGS-4</t>
  </si>
  <si>
    <t>WGS-5</t>
  </si>
  <si>
    <t>WGS-6</t>
  </si>
  <si>
    <t>WGS-7</t>
  </si>
  <si>
    <t>WGS-9</t>
  </si>
  <si>
    <t>WGS- l C</t>
  </si>
  <si>
    <t>WSS-3</t>
  </si>
  <si>
    <t>WSS-4</t>
  </si>
  <si>
    <t>WSS-5</t>
  </si>
  <si>
    <t>WSS-6</t>
  </si>
  <si>
    <t>BC-1</t>
  </si>
  <si>
    <t>WS-5</t>
  </si>
  <si>
    <t>CN-7</t>
  </si>
  <si>
    <t>n/p</t>
  </si>
  <si>
    <t>Fo</t>
  </si>
  <si>
    <t>Fm</t>
  </si>
  <si>
    <t>Fp</t>
  </si>
  <si>
    <t>Ls</t>
  </si>
  <si>
    <t>Lm</t>
  </si>
  <si>
    <t>this study</t>
  </si>
  <si>
    <t>1SMST9</t>
  </si>
  <si>
    <t>2SMST112</t>
  </si>
  <si>
    <t>4SMST778</t>
  </si>
  <si>
    <t>Minturn Fm.</t>
  </si>
  <si>
    <t>lower Sangre de Cristo Fm.</t>
  </si>
  <si>
    <t>upper Sangre de Cristo Fm.</t>
  </si>
  <si>
    <t>accessory minerals</t>
  </si>
  <si>
    <t>n (framework)</t>
  </si>
  <si>
    <t>n (total)</t>
  </si>
  <si>
    <t>quartz %</t>
  </si>
  <si>
    <t>feldspar %</t>
  </si>
  <si>
    <t>lithic grains %</t>
  </si>
  <si>
    <t>feldspar total</t>
  </si>
  <si>
    <t>lithics total</t>
  </si>
  <si>
    <t>1SBMT4</t>
  </si>
  <si>
    <t>upper Kerber/lower Sharpsdale Fm.</t>
  </si>
  <si>
    <t>SBMT4</t>
  </si>
  <si>
    <t>Leadville Limestone</t>
  </si>
  <si>
    <t>AROM1</t>
  </si>
  <si>
    <t>unk</t>
  </si>
  <si>
    <t>*Qm = monocrystalline quartz, Qp=polycrystalline quartz,Fo=orthoclase, Fm=microcline, plagioclase, Ls=sedimentary lithic grains, Lm=metamorphic lithic grains, n/p=not provided, unk=unknown</t>
  </si>
  <si>
    <t>formation</t>
  </si>
  <si>
    <t>sample #</t>
  </si>
  <si>
    <t>ave. qtz</t>
  </si>
  <si>
    <t>ave. feld.</t>
  </si>
  <si>
    <t>ave. lithics</t>
  </si>
  <si>
    <t>qtz</t>
  </si>
  <si>
    <t>feldspar</t>
  </si>
  <si>
    <t>lithics</t>
  </si>
  <si>
    <t>Qtz%</t>
  </si>
  <si>
    <t>F%</t>
  </si>
  <si>
    <t>L%</t>
  </si>
  <si>
    <t>Qm%</t>
  </si>
  <si>
    <t>K%</t>
  </si>
  <si>
    <t>P%</t>
  </si>
  <si>
    <t>Sangre de Cristo MEAN</t>
  </si>
  <si>
    <t>Smith, T.M., Saylor, J.E., Lapen, T.J., Hatfield, K., and Sundell, K.E., 2022, Identifying sources of non-unique detrital age distributions through integrated provenance analysis: An example from the Paleozoic Central Colorado Trough: Geosphere, v. 18, https://doi.org/10.1130/GES02541.1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</si>
</sst>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0;###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 applyBorder="1"/>
    <xf numFmtId="0" fontId="4" fillId="0" borderId="0" xfId="0" applyFont="1" applyBorder="1"/>
    <xf numFmtId="0" fontId="0" fillId="0" borderId="0" xfId="0" applyFont="1" applyBorder="1"/>
    <xf numFmtId="0" fontId="0" fillId="0" borderId="0" xfId="0" applyFont="1" applyBorder="1" applyAlignment="1">
      <alignment vertical="top" wrapText="1"/>
    </xf>
    <xf numFmtId="0" fontId="6" fillId="0" borderId="0" xfId="0" applyFont="1" applyBorder="1" applyAlignment="1">
      <alignment wrapText="1"/>
    </xf>
    <xf numFmtId="0" fontId="7" fillId="0" borderId="0" xfId="0" applyFont="1" applyBorder="1" applyAlignment="1">
      <alignment vertical="top" wrapText="1"/>
    </xf>
    <xf numFmtId="164" fontId="6" fillId="0" borderId="0" xfId="0" applyNumberFormat="1" applyFont="1" applyBorder="1" applyAlignment="1">
      <alignment vertical="top" wrapText="1"/>
    </xf>
    <xf numFmtId="0" fontId="6" fillId="0" borderId="0" xfId="0" applyFont="1" applyBorder="1" applyAlignment="1">
      <alignment horizontal="left" vertical="top"/>
    </xf>
    <xf numFmtId="0" fontId="0" fillId="0" borderId="0" xfId="0" applyFont="1" applyFill="1" applyBorder="1"/>
    <xf numFmtId="0" fontId="6" fillId="0" borderId="0" xfId="0" applyFont="1" applyFill="1" applyBorder="1" applyAlignment="1">
      <alignment horizontal="left" vertical="top"/>
    </xf>
    <xf numFmtId="164" fontId="0" fillId="0" borderId="0" xfId="0" applyNumberFormat="1" applyFont="1" applyBorder="1"/>
    <xf numFmtId="164" fontId="7" fillId="0" borderId="0" xfId="0" applyNumberFormat="1" applyFont="1" applyBorder="1" applyAlignment="1">
      <alignment vertical="top" wrapText="1"/>
    </xf>
    <xf numFmtId="0" fontId="2" fillId="0" borderId="0" xfId="0" applyFont="1" applyBorder="1"/>
    <xf numFmtId="0" fontId="2" fillId="0" borderId="1" xfId="0" applyFont="1" applyBorder="1"/>
    <xf numFmtId="9" fontId="0" fillId="0" borderId="1" xfId="1" applyFont="1" applyBorder="1" applyAlignment="1">
      <alignment vertical="top" wrapText="1"/>
    </xf>
    <xf numFmtId="9" fontId="0" fillId="0" borderId="0" xfId="1" applyFont="1" applyBorder="1" applyAlignment="1">
      <alignment vertical="top" wrapText="1"/>
    </xf>
    <xf numFmtId="9" fontId="0" fillId="0" borderId="0" xfId="1" applyNumberFormat="1" applyFont="1" applyBorder="1" applyAlignment="1">
      <alignment vertical="top" wrapText="1"/>
    </xf>
    <xf numFmtId="9" fontId="0" fillId="0" borderId="1" xfId="1" applyNumberFormat="1" applyFont="1" applyBorder="1" applyAlignment="1">
      <alignment vertical="top" wrapText="1"/>
    </xf>
    <xf numFmtId="0" fontId="2" fillId="0" borderId="1" xfId="0" applyFont="1" applyFill="1" applyBorder="1"/>
    <xf numFmtId="9" fontId="0" fillId="0" borderId="1" xfId="1" applyFont="1" applyFill="1" applyBorder="1" applyAlignment="1">
      <alignment vertical="top" wrapText="1"/>
    </xf>
    <xf numFmtId="9" fontId="0" fillId="0" borderId="1" xfId="1" applyNumberFormat="1" applyFont="1" applyFill="1" applyBorder="1" applyAlignment="1">
      <alignment vertical="top" wrapText="1"/>
    </xf>
    <xf numFmtId="9" fontId="0" fillId="0" borderId="0" xfId="1" applyFont="1" applyFill="1" applyBorder="1" applyAlignment="1">
      <alignment vertical="top" wrapText="1"/>
    </xf>
    <xf numFmtId="0" fontId="2" fillId="0" borderId="0" xfId="0" applyFont="1"/>
    <xf numFmtId="9" fontId="0" fillId="0" borderId="0" xfId="0" applyNumberFormat="1" applyFont="1" applyBorder="1"/>
    <xf numFmtId="9" fontId="0" fillId="0" borderId="0" xfId="1" applyFont="1"/>
    <xf numFmtId="9" fontId="0" fillId="0" borderId="1" xfId="1" applyFont="1" applyBorder="1"/>
    <xf numFmtId="9" fontId="0" fillId="0" borderId="0" xfId="1" applyNumberFormat="1" applyFont="1" applyBorder="1"/>
    <xf numFmtId="0" fontId="0" fillId="0" borderId="0" xfId="0" applyBorder="1"/>
    <xf numFmtId="0" fontId="8" fillId="4" borderId="0" xfId="0" applyFont="1" applyFill="1" applyBorder="1"/>
    <xf numFmtId="0" fontId="3" fillId="2" borderId="4" xfId="0" applyFont="1" applyFill="1" applyBorder="1"/>
    <xf numFmtId="0" fontId="3" fillId="2" borderId="0" xfId="0" applyFont="1" applyFill="1" applyBorder="1"/>
    <xf numFmtId="0" fontId="3" fillId="3" borderId="0" xfId="0" applyFont="1" applyFill="1" applyBorder="1"/>
    <xf numFmtId="9" fontId="7" fillId="0" borderId="6" xfId="1" applyFont="1" applyBorder="1" applyAlignment="1">
      <alignment vertical="top" wrapText="1"/>
    </xf>
    <xf numFmtId="9" fontId="7" fillId="0" borderId="5" xfId="1" applyFont="1" applyBorder="1" applyAlignment="1">
      <alignment vertical="top" wrapText="1"/>
    </xf>
    <xf numFmtId="9" fontId="7" fillId="0" borderId="3" xfId="1" applyFont="1" applyBorder="1" applyAlignment="1">
      <alignment vertical="top" wrapText="1"/>
    </xf>
    <xf numFmtId="9" fontId="7" fillId="0" borderId="0" xfId="1" applyFont="1" applyBorder="1" applyAlignment="1">
      <alignment vertical="top" wrapText="1"/>
    </xf>
    <xf numFmtId="9" fontId="7" fillId="0" borderId="4" xfId="1" applyFont="1" applyBorder="1" applyAlignment="1">
      <alignment vertical="top" wrapText="1"/>
    </xf>
    <xf numFmtId="9" fontId="7" fillId="0" borderId="2" xfId="1" applyFont="1" applyBorder="1" applyAlignment="1">
      <alignment vertical="top" wrapText="1"/>
    </xf>
    <xf numFmtId="0" fontId="9" fillId="0" borderId="0" xfId="0" applyFont="1" applyFill="1" applyBorder="1" applyAlignment="1">
      <alignment horizontal="left" vertical="top"/>
    </xf>
    <xf numFmtId="9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ave. qtz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averages!$C$2:$C$10</c:f>
              <c:numCache>
                <c:formatCode>0%</c:formatCode>
                <c:ptCount val="9"/>
                <c:pt idx="0">
                  <c:v>0.40068493150684931</c:v>
                </c:pt>
                <c:pt idx="1">
                  <c:v>0.24333333333333335</c:v>
                </c:pt>
                <c:pt idx="2">
                  <c:v>0.30201342281879195</c:v>
                </c:pt>
                <c:pt idx="3">
                  <c:v>0.59044368600682595</c:v>
                </c:pt>
                <c:pt idx="4">
                  <c:v>0.59356123966195207</c:v>
                </c:pt>
                <c:pt idx="5">
                  <c:v>0.73678080596319595</c:v>
                </c:pt>
                <c:pt idx="6">
                  <c:v>0.76666666666666672</c:v>
                </c:pt>
                <c:pt idx="7">
                  <c:v>0.94719010163384221</c:v>
                </c:pt>
                <c:pt idx="8">
                  <c:v>0.98064516129032253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BC4-4D67-A8A9-D616130FE8AD}"/>
            </c:ext>
          </c:extLst>
        </c:ser>
        <c:ser>
          <c:idx val="1"/>
          <c:order val="1"/>
          <c:tx>
            <c:strRef>
              <c:f>averages!$D$1</c:f>
              <c:strCache>
                <c:ptCount val="1"/>
                <c:pt idx="0">
                  <c:v>ave. feld.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averages!$D$2:$D$10</c:f>
              <c:numCache>
                <c:formatCode>0%</c:formatCode>
                <c:ptCount val="9"/>
                <c:pt idx="0">
                  <c:v>0.59246575342465757</c:v>
                </c:pt>
                <c:pt idx="1">
                  <c:v>0.75</c:v>
                </c:pt>
                <c:pt idx="2">
                  <c:v>0.64429530201342278</c:v>
                </c:pt>
                <c:pt idx="3">
                  <c:v>0.32081911262798635</c:v>
                </c:pt>
                <c:pt idx="4">
                  <c:v>0.36522096648470515</c:v>
                </c:pt>
                <c:pt idx="5">
                  <c:v>0.24199277894246446</c:v>
                </c:pt>
                <c:pt idx="6">
                  <c:v>0.22333333333333333</c:v>
                </c:pt>
                <c:pt idx="7">
                  <c:v>4.13235479881605E-2</c:v>
                </c:pt>
                <c:pt idx="8">
                  <c:v>1.935483870967742E-2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BC4-4D67-A8A9-D616130FE8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2439855"/>
        <c:axId val="1172440271"/>
      </c:lineChart>
      <c:catAx>
        <c:axId val="1172439855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2440271"/>
        <c:crosses val="autoZero"/>
        <c:auto val="1"/>
        <c:lblAlgn val="ctr"/>
        <c:lblOffset val="100"/>
        <c:noMultiLvlLbl val="0"/>
      </c:catAx>
      <c:valAx>
        <c:axId val="1172440271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24398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'this study_pieCh'!$B$2</c:f>
              <c:strCache>
                <c:ptCount val="1"/>
                <c:pt idx="0">
                  <c:v>AROM1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9C3-48AC-B8D7-A4B97F651FB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9C3-48AC-B8D7-A4B97F651FB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F9C3-48AC-B8D7-A4B97F651FB3}"/>
              </c:ext>
            </c:extLst>
          </c:dPt>
          <c:val>
            <c:numRef>
              <c:f>'this study_pieCh'!$F$2:$H$2</c:f>
              <c:numCache>
                <c:formatCode>0%</c:formatCode>
                <c:ptCount val="3"/>
                <c:pt idx="0">
                  <c:v>0.98051948051948057</c:v>
                </c:pt>
                <c:pt idx="1">
                  <c:v>9.74025974025974E-3</c:v>
                </c:pt>
                <c:pt idx="2">
                  <c:v>9.74025974025974E-3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35-406F-A967-152E9BB56B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819180620216601"/>
          <c:y val="0.15782407407407409"/>
          <c:w val="0.76586060323575722"/>
          <c:h val="0.6714577865266842"/>
        </c:manualLayout>
      </c:layout>
      <c:pieChart>
        <c:varyColors val="1"/>
        <c:ser>
          <c:idx val="0"/>
          <c:order val="0"/>
          <c:tx>
            <c:strRef>
              <c:f>'this study_pieCh'!$B$3</c:f>
              <c:strCache>
                <c:ptCount val="1"/>
                <c:pt idx="0">
                  <c:v>SBMT4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57D-4322-B166-8ABEB25228C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157D-4322-B166-8ABEB25228C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157D-4322-B166-8ABEB25228CD}"/>
              </c:ext>
            </c:extLst>
          </c:dPt>
          <c:val>
            <c:numRef>
              <c:f>'this study_pieCh'!$F$3:$H$3</c:f>
              <c:numCache>
                <c:formatCode>0%</c:formatCode>
                <c:ptCount val="3"/>
                <c:pt idx="0">
                  <c:v>0.77364864864864868</c:v>
                </c:pt>
                <c:pt idx="1">
                  <c:v>0.12837837837837837</c:v>
                </c:pt>
                <c:pt idx="2">
                  <c:v>9.7972972972972971E-2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57D-4322-B166-8ABEB25228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819180620216601"/>
          <c:y val="0.15782407407407409"/>
          <c:w val="0.76586060323575722"/>
          <c:h val="0.6714577865266842"/>
        </c:manualLayout>
      </c:layout>
      <c:pieChart>
        <c:varyColors val="1"/>
        <c:ser>
          <c:idx val="0"/>
          <c:order val="0"/>
          <c:tx>
            <c:strRef>
              <c:f>'this study_pieCh'!$B$4</c:f>
              <c:strCache>
                <c:ptCount val="1"/>
                <c:pt idx="0">
                  <c:v>1SBMT4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A15-4EED-89E0-1B5436F7AE3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A15-4EED-89E0-1B5436F7AE30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A15-4EED-89E0-1B5436F7AE30}"/>
              </c:ext>
            </c:extLst>
          </c:dPt>
          <c:val>
            <c:numRef>
              <c:f>'this study_pieCh'!$F$4:$H$4</c:f>
              <c:numCache>
                <c:formatCode>0%</c:formatCode>
                <c:ptCount val="3"/>
                <c:pt idx="0">
                  <c:v>0.63565891472868219</c:v>
                </c:pt>
                <c:pt idx="1">
                  <c:v>0.2131782945736434</c:v>
                </c:pt>
                <c:pt idx="2">
                  <c:v>0.15116279069767441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A15-4EED-89E0-1B5436F7AE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819180620216601"/>
          <c:y val="0.15782407407407409"/>
          <c:w val="0.76586060323575722"/>
          <c:h val="0.6714577865266842"/>
        </c:manualLayout>
      </c:layout>
      <c:pieChart>
        <c:varyColors val="1"/>
        <c:ser>
          <c:idx val="0"/>
          <c:order val="0"/>
          <c:tx>
            <c:strRef>
              <c:f>'this study_pieCh'!$B$5</c:f>
              <c:strCache>
                <c:ptCount val="1"/>
                <c:pt idx="0">
                  <c:v>1SMST9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AC6-4F62-82F9-B1E102B141B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AC6-4F62-82F9-B1E102B141B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AC6-4F62-82F9-B1E102B141BE}"/>
              </c:ext>
            </c:extLst>
          </c:dPt>
          <c:val>
            <c:numRef>
              <c:f>'this study_pieCh'!$F$5:$H$5</c:f>
              <c:numCache>
                <c:formatCode>0%</c:formatCode>
                <c:ptCount val="3"/>
                <c:pt idx="0">
                  <c:v>0.30935251798561153</c:v>
                </c:pt>
                <c:pt idx="1">
                  <c:v>0.23021582733812951</c:v>
                </c:pt>
                <c:pt idx="2">
                  <c:v>0.46043165467625902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AC6-4F62-82F9-B1E102B141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819180620216601"/>
          <c:y val="0.15782407407407409"/>
          <c:w val="0.76586060323575722"/>
          <c:h val="0.6714577865266842"/>
        </c:manualLayout>
      </c:layout>
      <c:pieChart>
        <c:varyColors val="1"/>
        <c:ser>
          <c:idx val="0"/>
          <c:order val="0"/>
          <c:tx>
            <c:strRef>
              <c:f>'this study_pieCh'!$B$6</c:f>
              <c:strCache>
                <c:ptCount val="1"/>
                <c:pt idx="0">
                  <c:v>2SMST112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B9A-4A64-AA64-41B3C7F5B68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B9A-4A64-AA64-41B3C7F5B68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B9A-4A64-AA64-41B3C7F5B683}"/>
              </c:ext>
            </c:extLst>
          </c:dPt>
          <c:val>
            <c:numRef>
              <c:f>'this study_pieCh'!$F$6:$H$6</c:f>
              <c:numCache>
                <c:formatCode>0%</c:formatCode>
                <c:ptCount val="3"/>
                <c:pt idx="0">
                  <c:v>0.23728813559322035</c:v>
                </c:pt>
                <c:pt idx="1">
                  <c:v>0.18305084745762712</c:v>
                </c:pt>
                <c:pt idx="2">
                  <c:v>0.57966101694915251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B9A-4A64-AA64-41B3C7F5B6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819180620216601"/>
          <c:y val="0.15782407407407409"/>
          <c:w val="0.76586060323575722"/>
          <c:h val="0.6714577865266842"/>
        </c:manualLayout>
      </c:layout>
      <c:pieChart>
        <c:varyColors val="1"/>
        <c:ser>
          <c:idx val="1"/>
          <c:order val="0"/>
          <c:tx>
            <c:strRef>
              <c:f>'this study_pieCh'!$B$7</c:f>
              <c:strCache>
                <c:ptCount val="1"/>
                <c:pt idx="0">
                  <c:v>4SMST778</c:v>
                </c:pt>
              </c:strCache>
            </c:strRef>
          </c:tx>
          <c:val>
            <c:numRef>
              <c:f>'this study_pieCh'!$F$7:$H$7</c:f>
              <c:numCache>
                <c:formatCode>0%</c:formatCode>
                <c:ptCount val="3"/>
                <c:pt idx="0">
                  <c:v>0.37545126353790614</c:v>
                </c:pt>
                <c:pt idx="1">
                  <c:v>0.13357400722021662</c:v>
                </c:pt>
                <c:pt idx="2">
                  <c:v>0.49097472924187724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47C8-4272-80E5-0A03AEA768C1}"/>
            </c:ext>
          </c:extLst>
        </c:ser>
        <c:ser>
          <c:idx val="0"/>
          <c:order val="1"/>
          <c:tx>
            <c:strRef>
              <c:f>'this study_pieCh'!$B$7</c:f>
              <c:strCache>
                <c:ptCount val="1"/>
                <c:pt idx="0">
                  <c:v>4SMST778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A-47C8-4272-80E5-0A03AEA768C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C-47C8-4272-80E5-0A03AEA768C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E-47C8-4272-80E5-0A03AEA768C1}"/>
              </c:ext>
            </c:extLst>
          </c:dPt>
          <c:val>
            <c:numRef>
              <c:f>'this study_pieCh'!$F$7:$H$7</c:f>
              <c:numCache>
                <c:formatCode>0%</c:formatCode>
                <c:ptCount val="3"/>
                <c:pt idx="0">
                  <c:v>0.37545126353790614</c:v>
                </c:pt>
                <c:pt idx="1">
                  <c:v>0.13357400722021662</c:v>
                </c:pt>
                <c:pt idx="2">
                  <c:v>0.49097472924187724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47C8-4272-80E5-0A03AEA768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9399782874710561"/>
          <c:y val="0.1652686614173228"/>
          <c:w val="0.76586060323575722"/>
          <c:h val="0.6714577865266842"/>
        </c:manualLayout>
      </c:layout>
      <c:pieChart>
        <c:varyColors val="1"/>
        <c:ser>
          <c:idx val="0"/>
          <c:order val="0"/>
          <c:tx>
            <c:strRef>
              <c:f>'this study_pieCh'!$B$9</c:f>
              <c:strCache>
                <c:ptCount val="1"/>
                <c:pt idx="0">
                  <c:v>Sangre de Cristo MEAN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2D4-463A-B972-E95CA7316D2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2D4-463A-B972-E95CA7316D2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2D4-463A-B972-E95CA7316D2B}"/>
              </c:ext>
            </c:extLst>
          </c:dPt>
          <c:val>
            <c:numRef>
              <c:f>'this study_pieCh'!$F$9:$H$9</c:f>
              <c:numCache>
                <c:formatCode>0%</c:formatCode>
                <c:ptCount val="3"/>
                <c:pt idx="0">
                  <c:v>0.307363972372246</c:v>
                </c:pt>
                <c:pt idx="1">
                  <c:v>0.18228022733865776</c:v>
                </c:pt>
                <c:pt idx="2">
                  <c:v>0.51035580028909633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2D4-463A-B972-E95CA7316D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7" Type="http://schemas.openxmlformats.org/officeDocument/2006/relationships/chart" Target="../charts/chart9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6" Type="http://schemas.openxmlformats.org/officeDocument/2006/relationships/chart" Target="../charts/chart8.xml"/><Relationship Id="rId5" Type="http://schemas.openxmlformats.org/officeDocument/2006/relationships/chart" Target="../charts/chart7.xml"/><Relationship Id="rId4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109537</xdr:colOff>
      <xdr:row>43</xdr:row>
      <xdr:rowOff>80962</xdr:rowOff>
    </xdr:from>
    <xdr:to>
      <xdr:col>4</xdr:col>
      <xdr:colOff>619125</xdr:colOff>
      <xdr:row>57</xdr:row>
      <xdr:rowOff>157162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4E81E6D-C488-4FE8-9D7A-C144D9A66FC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128587</xdr:colOff>
      <xdr:row>10</xdr:row>
      <xdr:rowOff>0</xdr:rowOff>
    </xdr:from>
    <xdr:to>
      <xdr:col>14</xdr:col>
      <xdr:colOff>433387</xdr:colOff>
      <xdr:row>24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3889EDE-FA69-489D-9CB7-694BCD6BE08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20</xdr:row>
      <xdr:rowOff>28575</xdr:rowOff>
    </xdr:from>
    <xdr:to>
      <xdr:col>2</xdr:col>
      <xdr:colOff>90488</xdr:colOff>
      <xdr:row>34</xdr:row>
      <xdr:rowOff>104775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68C39CC-ED26-4901-BA1D-8CC43F694A3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138113</xdr:colOff>
      <xdr:row>19</xdr:row>
      <xdr:rowOff>171450</xdr:rowOff>
    </xdr:from>
    <xdr:to>
      <xdr:col>5</xdr:col>
      <xdr:colOff>600076</xdr:colOff>
      <xdr:row>34</xdr:row>
      <xdr:rowOff>57150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24C186D-178B-465B-BF9E-B9702FF285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633413</xdr:colOff>
      <xdr:row>20</xdr:row>
      <xdr:rowOff>19050</xdr:rowOff>
    </xdr:from>
    <xdr:to>
      <xdr:col>9</xdr:col>
      <xdr:colOff>133351</xdr:colOff>
      <xdr:row>34</xdr:row>
      <xdr:rowOff>95250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16DAB35-3F9C-430F-9E97-7857E268AA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233363</xdr:colOff>
      <xdr:row>20</xdr:row>
      <xdr:rowOff>19050</xdr:rowOff>
    </xdr:from>
    <xdr:to>
      <xdr:col>13</xdr:col>
      <xdr:colOff>200026</xdr:colOff>
      <xdr:row>34</xdr:row>
      <xdr:rowOff>95250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F31372A-CA5D-4733-82FF-14D54179DE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519113</xdr:colOff>
      <xdr:row>20</xdr:row>
      <xdr:rowOff>47625</xdr:rowOff>
    </xdr:from>
    <xdr:to>
      <xdr:col>17</xdr:col>
      <xdr:colOff>485776</xdr:colOff>
      <xdr:row>34</xdr:row>
      <xdr:rowOff>123825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6E75FEC-A7B9-44DC-B1F9-8A3873A5F8A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566738</xdr:colOff>
      <xdr:row>19</xdr:row>
      <xdr:rowOff>123825</xdr:rowOff>
    </xdr:from>
    <xdr:to>
      <xdr:col>21</xdr:col>
      <xdr:colOff>533401</xdr:colOff>
      <xdr:row>34</xdr:row>
      <xdr:rowOff>9525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BD73E1B6-EE25-46D8-AE81-03563D9B03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8</xdr:col>
      <xdr:colOff>609600</xdr:colOff>
      <xdr:row>7</xdr:row>
      <xdr:rowOff>47625</xdr:rowOff>
    </xdr:from>
    <xdr:to>
      <xdr:col>12</xdr:col>
      <xdr:colOff>223838</xdr:colOff>
      <xdr:row>19</xdr:row>
      <xdr:rowOff>142875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D7B3AAB3-65C9-488C-A2AB-E3DA5CC7D1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A7EE2F-98B7-41D7-BA3E-8D3DD48DEEEE}">
  <dimension ref="A1:Z42"/>
  <sheetViews>
    <sheetView tabSelected="1" workbookViewId="0">
      <pane ySplit="1950" topLeftCell="A29"/>
      <selection activeCell="Z1" sqref="Z1"/>
      <selection pane="bottomLeft" activeCell="A34" sqref="A34:XFD39"/>
    </sheetView>
  </sheetViews>
  <sheetFormatPr defaultRowHeight="15" x14ac:dyDescent="0.25"/>
  <cols>
    <col min="1" max="1" width="21.140625" style="3" customWidth="1"/>
    <col min="2" max="3" width="11.140625" style="3" customWidth="1"/>
    <col min="4" max="4" width="14.42578125" style="3" bestFit="1" customWidth="1"/>
    <col min="5" max="5" width="11.85546875" style="3" bestFit="1" customWidth="1"/>
    <col min="6" max="6" width="4.7109375" style="3" bestFit="1" customWidth="1"/>
    <col min="7" max="7" width="8.140625" style="3" bestFit="1" customWidth="1"/>
    <col min="8" max="8" width="13.7109375" style="3" bestFit="1" customWidth="1"/>
    <col min="9" max="9" width="4.140625" style="3" bestFit="1" customWidth="1"/>
    <col min="10" max="10" width="4.28515625" style="3" bestFit="1" customWidth="1"/>
    <col min="11" max="11" width="4.140625" style="3" bestFit="1" customWidth="1"/>
    <col min="12" max="12" width="11.85546875" style="3" bestFit="1" customWidth="1"/>
    <col min="13" max="14" width="4.140625" style="3" bestFit="1" customWidth="1"/>
    <col min="15" max="15" width="15.85546875" style="3" customWidth="1"/>
    <col min="16" max="16" width="11.5703125" style="9" bestFit="1" customWidth="1"/>
    <col min="17" max="17" width="11.5703125" style="3" bestFit="1" customWidth="1"/>
    <col min="18" max="18" width="14.140625" style="3" bestFit="1" customWidth="1"/>
    <col min="19" max="19" width="14.7109375" style="3" bestFit="1" customWidth="1"/>
    <col min="20" max="16384" width="9.140625" style="3"/>
  </cols>
  <sheetData>
    <row r="1" spans="1:26" s="1" customFormat="1" ht="15" customHeight="1" x14ac:dyDescent="0.25">
      <c r="A1" s="1" t="s">
        <v>0</v>
      </c>
      <c r="B1" s="1" t="s">
        <v>1</v>
      </c>
      <c r="C1" s="1" t="s">
        <v>57</v>
      </c>
      <c r="D1" s="1" t="s">
        <v>56</v>
      </c>
      <c r="E1" s="2" t="s">
        <v>2</v>
      </c>
      <c r="F1" s="1" t="s">
        <v>3</v>
      </c>
      <c r="G1" s="1" t="s">
        <v>4</v>
      </c>
      <c r="H1" s="2" t="s">
        <v>61</v>
      </c>
      <c r="I1" s="1" t="s">
        <v>43</v>
      </c>
      <c r="J1" s="1" t="s">
        <v>44</v>
      </c>
      <c r="K1" s="1" t="s">
        <v>45</v>
      </c>
      <c r="L1" s="2" t="s">
        <v>62</v>
      </c>
      <c r="M1" s="1" t="s">
        <v>46</v>
      </c>
      <c r="N1" s="1" t="s">
        <v>47</v>
      </c>
      <c r="O1" s="2" t="s">
        <v>55</v>
      </c>
      <c r="P1" s="19" t="s">
        <v>58</v>
      </c>
      <c r="Q1" s="13" t="s">
        <v>59</v>
      </c>
      <c r="R1" s="14" t="s">
        <v>60</v>
      </c>
      <c r="S1" s="1" t="s">
        <v>8</v>
      </c>
      <c r="Z1" s="1" t="s">
        <v>85</v>
      </c>
    </row>
    <row r="2" spans="1:26" ht="13.5" customHeight="1" x14ac:dyDescent="0.25">
      <c r="A2" s="5" t="s">
        <v>7</v>
      </c>
      <c r="B2" s="6" t="s">
        <v>5</v>
      </c>
      <c r="C2" s="12">
        <f>E2+H2+L2+O2</f>
        <v>145</v>
      </c>
      <c r="D2" s="11">
        <f>E2+H2+L2</f>
        <v>145</v>
      </c>
      <c r="E2" s="7">
        <v>143</v>
      </c>
      <c r="F2" s="3" t="s">
        <v>42</v>
      </c>
      <c r="G2" s="3" t="s">
        <v>42</v>
      </c>
      <c r="H2" s="7">
        <v>2</v>
      </c>
      <c r="I2" s="3" t="s">
        <v>42</v>
      </c>
      <c r="J2" s="3" t="s">
        <v>42</v>
      </c>
      <c r="K2" s="3" t="s">
        <v>42</v>
      </c>
      <c r="L2" s="4"/>
      <c r="M2" s="3" t="s">
        <v>42</v>
      </c>
      <c r="N2" s="3" t="s">
        <v>42</v>
      </c>
      <c r="O2" s="4"/>
      <c r="P2" s="20">
        <f>E2/D2</f>
        <v>0.98620689655172411</v>
      </c>
      <c r="Q2" s="16">
        <f>H2/D2</f>
        <v>1.3793103448275862E-2</v>
      </c>
      <c r="R2" s="15">
        <f>L2/D2</f>
        <v>0</v>
      </c>
      <c r="S2" s="3" t="s">
        <v>9</v>
      </c>
    </row>
    <row r="3" spans="1:26" ht="13.5" customHeight="1" x14ac:dyDescent="0.25">
      <c r="A3" s="5" t="s">
        <v>7</v>
      </c>
      <c r="B3" s="6" t="s">
        <v>6</v>
      </c>
      <c r="C3" s="12">
        <f t="shared" ref="C3:C32" si="0">E3+H3+L3+O3</f>
        <v>280</v>
      </c>
      <c r="D3" s="11">
        <f t="shared" ref="D3:D33" si="1">E3+H3+L3</f>
        <v>280</v>
      </c>
      <c r="E3" s="7">
        <v>219</v>
      </c>
      <c r="F3" s="3" t="s">
        <v>42</v>
      </c>
      <c r="G3" s="3" t="s">
        <v>42</v>
      </c>
      <c r="H3" s="7">
        <v>61</v>
      </c>
      <c r="I3" s="3" t="s">
        <v>42</v>
      </c>
      <c r="J3" s="3" t="s">
        <v>42</v>
      </c>
      <c r="K3" s="3" t="s">
        <v>42</v>
      </c>
      <c r="L3" s="4"/>
      <c r="M3" s="3" t="s">
        <v>42</v>
      </c>
      <c r="N3" s="3" t="s">
        <v>42</v>
      </c>
      <c r="O3" s="4"/>
      <c r="P3" s="20">
        <f t="shared" ref="P3:P39" si="2">E3/D3</f>
        <v>0.78214285714285714</v>
      </c>
      <c r="Q3" s="16">
        <f t="shared" ref="Q3:Q39" si="3">H3/D3</f>
        <v>0.21785714285714286</v>
      </c>
      <c r="R3" s="15">
        <f t="shared" ref="R3:R39" si="4">L3/D3</f>
        <v>0</v>
      </c>
      <c r="S3" s="3" t="s">
        <v>9</v>
      </c>
    </row>
    <row r="4" spans="1:26" ht="13.5" customHeight="1" x14ac:dyDescent="0.25">
      <c r="A4" s="5" t="s">
        <v>7</v>
      </c>
      <c r="B4" s="6" t="s">
        <v>12</v>
      </c>
      <c r="C4" s="12">
        <f t="shared" si="0"/>
        <v>185</v>
      </c>
      <c r="D4" s="11">
        <f t="shared" si="1"/>
        <v>133</v>
      </c>
      <c r="E4" s="7">
        <v>133</v>
      </c>
      <c r="F4" s="3" t="s">
        <v>42</v>
      </c>
      <c r="G4" s="3" t="s">
        <v>42</v>
      </c>
      <c r="H4" s="4"/>
      <c r="I4" s="3" t="s">
        <v>42</v>
      </c>
      <c r="J4" s="3" t="s">
        <v>42</v>
      </c>
      <c r="K4" s="3" t="s">
        <v>42</v>
      </c>
      <c r="L4" s="4"/>
      <c r="M4" s="3" t="s">
        <v>42</v>
      </c>
      <c r="N4" s="3" t="s">
        <v>42</v>
      </c>
      <c r="O4" s="7">
        <v>52</v>
      </c>
      <c r="P4" s="20">
        <f>E4/D4</f>
        <v>1</v>
      </c>
      <c r="Q4" s="16">
        <f t="shared" si="3"/>
        <v>0</v>
      </c>
      <c r="R4" s="15">
        <f t="shared" si="4"/>
        <v>0</v>
      </c>
      <c r="S4" s="3" t="s">
        <v>9</v>
      </c>
    </row>
    <row r="5" spans="1:26" ht="13.5" customHeight="1" x14ac:dyDescent="0.25">
      <c r="A5" s="5" t="s">
        <v>7</v>
      </c>
      <c r="B5" s="6" t="s">
        <v>13</v>
      </c>
      <c r="C5" s="12">
        <f t="shared" si="0"/>
        <v>167</v>
      </c>
      <c r="D5" s="11">
        <f t="shared" si="1"/>
        <v>167</v>
      </c>
      <c r="E5" s="7">
        <v>167</v>
      </c>
      <c r="F5" s="3" t="s">
        <v>42</v>
      </c>
      <c r="G5" s="3" t="s">
        <v>42</v>
      </c>
      <c r="H5" s="4"/>
      <c r="I5" s="3" t="s">
        <v>42</v>
      </c>
      <c r="J5" s="3" t="s">
        <v>42</v>
      </c>
      <c r="K5" s="3" t="s">
        <v>42</v>
      </c>
      <c r="L5" s="4"/>
      <c r="M5" s="3" t="s">
        <v>42</v>
      </c>
      <c r="N5" s="3" t="s">
        <v>42</v>
      </c>
      <c r="O5" s="4"/>
      <c r="P5" s="20">
        <f t="shared" si="2"/>
        <v>1</v>
      </c>
      <c r="Q5" s="16">
        <f t="shared" si="3"/>
        <v>0</v>
      </c>
      <c r="R5" s="15">
        <f t="shared" si="4"/>
        <v>0</v>
      </c>
      <c r="S5" s="3" t="s">
        <v>9</v>
      </c>
    </row>
    <row r="6" spans="1:26" ht="13.5" customHeight="1" x14ac:dyDescent="0.25">
      <c r="A6" s="5" t="s">
        <v>7</v>
      </c>
      <c r="B6" s="6" t="s">
        <v>14</v>
      </c>
      <c r="C6" s="12">
        <f t="shared" si="0"/>
        <v>251</v>
      </c>
      <c r="D6" s="11">
        <f t="shared" si="1"/>
        <v>249</v>
      </c>
      <c r="E6" s="7">
        <v>249</v>
      </c>
      <c r="F6" s="3" t="s">
        <v>42</v>
      </c>
      <c r="G6" s="3" t="s">
        <v>42</v>
      </c>
      <c r="H6" s="4"/>
      <c r="I6" s="3" t="s">
        <v>42</v>
      </c>
      <c r="J6" s="3" t="s">
        <v>42</v>
      </c>
      <c r="K6" s="3" t="s">
        <v>42</v>
      </c>
      <c r="L6" s="4"/>
      <c r="M6" s="3" t="s">
        <v>42</v>
      </c>
      <c r="N6" s="3" t="s">
        <v>42</v>
      </c>
      <c r="O6" s="7">
        <v>2</v>
      </c>
      <c r="P6" s="20">
        <f t="shared" si="2"/>
        <v>1</v>
      </c>
      <c r="Q6" s="16">
        <f t="shared" si="3"/>
        <v>0</v>
      </c>
      <c r="R6" s="15">
        <f t="shared" si="4"/>
        <v>0</v>
      </c>
      <c r="S6" s="3" t="s">
        <v>9</v>
      </c>
    </row>
    <row r="7" spans="1:26" ht="13.5" customHeight="1" x14ac:dyDescent="0.25">
      <c r="A7" s="5" t="s">
        <v>7</v>
      </c>
      <c r="B7" s="6" t="s">
        <v>15</v>
      </c>
      <c r="C7" s="12">
        <f t="shared" si="0"/>
        <v>239</v>
      </c>
      <c r="D7" s="11">
        <f t="shared" si="1"/>
        <v>228</v>
      </c>
      <c r="E7" s="7">
        <v>213</v>
      </c>
      <c r="F7" s="3" t="s">
        <v>42</v>
      </c>
      <c r="G7" s="3" t="s">
        <v>42</v>
      </c>
      <c r="H7" s="7">
        <v>15</v>
      </c>
      <c r="I7" s="3" t="s">
        <v>42</v>
      </c>
      <c r="J7" s="3" t="s">
        <v>42</v>
      </c>
      <c r="K7" s="3" t="s">
        <v>42</v>
      </c>
      <c r="L7" s="4"/>
      <c r="M7" s="3" t="s">
        <v>42</v>
      </c>
      <c r="N7" s="3" t="s">
        <v>42</v>
      </c>
      <c r="O7" s="7">
        <v>11</v>
      </c>
      <c r="P7" s="20">
        <f t="shared" si="2"/>
        <v>0.93421052631578949</v>
      </c>
      <c r="Q7" s="16">
        <f t="shared" si="3"/>
        <v>6.5789473684210523E-2</v>
      </c>
      <c r="R7" s="15">
        <f t="shared" si="4"/>
        <v>0</v>
      </c>
      <c r="S7" s="3" t="s">
        <v>9</v>
      </c>
    </row>
    <row r="8" spans="1:26" ht="13.5" customHeight="1" x14ac:dyDescent="0.25">
      <c r="A8" s="5" t="s">
        <v>7</v>
      </c>
      <c r="B8" s="6" t="s">
        <v>16</v>
      </c>
      <c r="C8" s="12">
        <f t="shared" si="0"/>
        <v>91</v>
      </c>
      <c r="D8" s="11">
        <f t="shared" si="1"/>
        <v>73</v>
      </c>
      <c r="E8" s="7">
        <v>73</v>
      </c>
      <c r="F8" s="3" t="s">
        <v>42</v>
      </c>
      <c r="G8" s="3" t="s">
        <v>42</v>
      </c>
      <c r="H8" s="4"/>
      <c r="I8" s="3" t="s">
        <v>42</v>
      </c>
      <c r="J8" s="3" t="s">
        <v>42</v>
      </c>
      <c r="K8" s="3" t="s">
        <v>42</v>
      </c>
      <c r="L8" s="4"/>
      <c r="M8" s="3" t="s">
        <v>42</v>
      </c>
      <c r="N8" s="3" t="s">
        <v>42</v>
      </c>
      <c r="O8" s="7">
        <v>18</v>
      </c>
      <c r="P8" s="20">
        <f t="shared" si="2"/>
        <v>1</v>
      </c>
      <c r="Q8" s="16">
        <f t="shared" si="3"/>
        <v>0</v>
      </c>
      <c r="R8" s="15">
        <f t="shared" si="4"/>
        <v>0</v>
      </c>
      <c r="S8" s="3" t="s">
        <v>9</v>
      </c>
    </row>
    <row r="9" spans="1:26" ht="13.5" customHeight="1" x14ac:dyDescent="0.25">
      <c r="A9" s="5" t="s">
        <v>7</v>
      </c>
      <c r="B9" s="6" t="s">
        <v>17</v>
      </c>
      <c r="C9" s="12">
        <f t="shared" si="0"/>
        <v>171</v>
      </c>
      <c r="D9" s="11">
        <f t="shared" si="1"/>
        <v>165</v>
      </c>
      <c r="E9" s="7">
        <v>159</v>
      </c>
      <c r="F9" s="3" t="s">
        <v>42</v>
      </c>
      <c r="G9" s="3" t="s">
        <v>42</v>
      </c>
      <c r="H9" s="7">
        <v>6</v>
      </c>
      <c r="I9" s="3" t="s">
        <v>42</v>
      </c>
      <c r="J9" s="3" t="s">
        <v>42</v>
      </c>
      <c r="K9" s="3" t="s">
        <v>42</v>
      </c>
      <c r="L9" s="4"/>
      <c r="M9" s="3" t="s">
        <v>42</v>
      </c>
      <c r="N9" s="3" t="s">
        <v>42</v>
      </c>
      <c r="O9" s="7">
        <v>6</v>
      </c>
      <c r="P9" s="20">
        <f t="shared" si="2"/>
        <v>0.96363636363636362</v>
      </c>
      <c r="Q9" s="16">
        <f t="shared" si="3"/>
        <v>3.6363636363636362E-2</v>
      </c>
      <c r="R9" s="15">
        <f t="shared" si="4"/>
        <v>0</v>
      </c>
      <c r="S9" s="3" t="s">
        <v>9</v>
      </c>
    </row>
    <row r="10" spans="1:26" ht="13.5" customHeight="1" x14ac:dyDescent="0.25">
      <c r="A10" s="5" t="s">
        <v>7</v>
      </c>
      <c r="B10" s="6" t="s">
        <v>18</v>
      </c>
      <c r="C10" s="12">
        <f t="shared" si="0"/>
        <v>236</v>
      </c>
      <c r="D10" s="11">
        <f t="shared" si="1"/>
        <v>209</v>
      </c>
      <c r="E10" s="7">
        <v>209</v>
      </c>
      <c r="F10" s="3" t="s">
        <v>42</v>
      </c>
      <c r="G10" s="3" t="s">
        <v>42</v>
      </c>
      <c r="H10" s="4"/>
      <c r="I10" s="3" t="s">
        <v>42</v>
      </c>
      <c r="J10" s="3" t="s">
        <v>42</v>
      </c>
      <c r="K10" s="3" t="s">
        <v>42</v>
      </c>
      <c r="L10" s="4"/>
      <c r="M10" s="3" t="s">
        <v>42</v>
      </c>
      <c r="N10" s="3" t="s">
        <v>42</v>
      </c>
      <c r="O10" s="7">
        <v>27</v>
      </c>
      <c r="P10" s="20">
        <f t="shared" si="2"/>
        <v>1</v>
      </c>
      <c r="Q10" s="16">
        <f t="shared" si="3"/>
        <v>0</v>
      </c>
      <c r="R10" s="15">
        <f t="shared" si="4"/>
        <v>0</v>
      </c>
      <c r="S10" s="3" t="s">
        <v>9</v>
      </c>
    </row>
    <row r="11" spans="1:26" ht="13.5" customHeight="1" x14ac:dyDescent="0.25">
      <c r="A11" s="5" t="s">
        <v>7</v>
      </c>
      <c r="B11" s="6" t="s">
        <v>19</v>
      </c>
      <c r="C11" s="12">
        <f t="shared" si="0"/>
        <v>277</v>
      </c>
      <c r="D11" s="11">
        <f t="shared" si="1"/>
        <v>277</v>
      </c>
      <c r="E11" s="7">
        <v>277</v>
      </c>
      <c r="F11" s="3" t="s">
        <v>42</v>
      </c>
      <c r="G11" s="3" t="s">
        <v>42</v>
      </c>
      <c r="H11" s="7"/>
      <c r="I11" s="3" t="s">
        <v>42</v>
      </c>
      <c r="J11" s="3" t="s">
        <v>42</v>
      </c>
      <c r="K11" s="3" t="s">
        <v>42</v>
      </c>
      <c r="L11" s="4"/>
      <c r="M11" s="3" t="s">
        <v>42</v>
      </c>
      <c r="N11" s="3" t="s">
        <v>42</v>
      </c>
      <c r="O11" s="4"/>
      <c r="P11" s="20">
        <f t="shared" si="2"/>
        <v>1</v>
      </c>
      <c r="Q11" s="16">
        <f t="shared" si="3"/>
        <v>0</v>
      </c>
      <c r="R11" s="15">
        <f t="shared" si="4"/>
        <v>0</v>
      </c>
      <c r="S11" s="3" t="s">
        <v>9</v>
      </c>
    </row>
    <row r="12" spans="1:26" ht="13.5" customHeight="1" x14ac:dyDescent="0.25">
      <c r="A12" s="5" t="s">
        <v>7</v>
      </c>
      <c r="B12" s="6" t="s">
        <v>20</v>
      </c>
      <c r="C12" s="12">
        <f t="shared" si="0"/>
        <v>233</v>
      </c>
      <c r="D12" s="11">
        <f t="shared" si="1"/>
        <v>233</v>
      </c>
      <c r="E12" s="7">
        <v>210</v>
      </c>
      <c r="F12" s="3" t="s">
        <v>42</v>
      </c>
      <c r="G12" s="3" t="s">
        <v>42</v>
      </c>
      <c r="H12" s="4"/>
      <c r="I12" s="3" t="s">
        <v>42</v>
      </c>
      <c r="J12" s="3" t="s">
        <v>42</v>
      </c>
      <c r="K12" s="3" t="s">
        <v>42</v>
      </c>
      <c r="L12" s="7">
        <v>23</v>
      </c>
      <c r="M12" s="3" t="s">
        <v>42</v>
      </c>
      <c r="N12" s="3" t="s">
        <v>42</v>
      </c>
      <c r="O12" s="4"/>
      <c r="P12" s="20">
        <f t="shared" si="2"/>
        <v>0.90128755364806867</v>
      </c>
      <c r="Q12" s="16">
        <f t="shared" si="3"/>
        <v>0</v>
      </c>
      <c r="R12" s="15">
        <f t="shared" si="4"/>
        <v>9.8712446351931327E-2</v>
      </c>
      <c r="S12" s="3" t="s">
        <v>9</v>
      </c>
    </row>
    <row r="13" spans="1:26" ht="13.5" customHeight="1" x14ac:dyDescent="0.25">
      <c r="A13" s="5" t="s">
        <v>7</v>
      </c>
      <c r="B13" s="6" t="s">
        <v>21</v>
      </c>
      <c r="C13" s="12">
        <f t="shared" si="0"/>
        <v>133</v>
      </c>
      <c r="D13" s="11">
        <f t="shared" si="1"/>
        <v>123</v>
      </c>
      <c r="E13" s="7">
        <v>123</v>
      </c>
      <c r="F13" s="3" t="s">
        <v>42</v>
      </c>
      <c r="G13" s="3" t="s">
        <v>42</v>
      </c>
      <c r="H13" s="4"/>
      <c r="I13" s="3" t="s">
        <v>42</v>
      </c>
      <c r="J13" s="3" t="s">
        <v>42</v>
      </c>
      <c r="K13" s="3" t="s">
        <v>42</v>
      </c>
      <c r="L13" s="4"/>
      <c r="M13" s="3" t="s">
        <v>42</v>
      </c>
      <c r="N13" s="3" t="s">
        <v>42</v>
      </c>
      <c r="O13" s="7">
        <v>10</v>
      </c>
      <c r="P13" s="20">
        <f t="shared" si="2"/>
        <v>1</v>
      </c>
      <c r="Q13" s="16">
        <f t="shared" si="3"/>
        <v>0</v>
      </c>
      <c r="R13" s="15">
        <f t="shared" si="4"/>
        <v>0</v>
      </c>
      <c r="S13" s="3" t="s">
        <v>9</v>
      </c>
    </row>
    <row r="14" spans="1:26" ht="13.5" customHeight="1" x14ac:dyDescent="0.25">
      <c r="A14" s="5" t="s">
        <v>7</v>
      </c>
      <c r="B14" s="6" t="s">
        <v>22</v>
      </c>
      <c r="C14" s="12">
        <f t="shared" si="0"/>
        <v>202</v>
      </c>
      <c r="D14" s="11">
        <f t="shared" si="1"/>
        <v>193</v>
      </c>
      <c r="E14" s="7">
        <v>193</v>
      </c>
      <c r="F14" s="3" t="s">
        <v>42</v>
      </c>
      <c r="G14" s="3" t="s">
        <v>42</v>
      </c>
      <c r="H14" s="4"/>
      <c r="I14" s="3" t="s">
        <v>42</v>
      </c>
      <c r="J14" s="3" t="s">
        <v>42</v>
      </c>
      <c r="K14" s="3" t="s">
        <v>42</v>
      </c>
      <c r="L14" s="4"/>
      <c r="M14" s="3" t="s">
        <v>42</v>
      </c>
      <c r="N14" s="3" t="s">
        <v>42</v>
      </c>
      <c r="O14" s="7">
        <v>9</v>
      </c>
      <c r="P14" s="20">
        <f t="shared" si="2"/>
        <v>1</v>
      </c>
      <c r="Q14" s="16">
        <f t="shared" si="3"/>
        <v>0</v>
      </c>
      <c r="R14" s="15">
        <f t="shared" si="4"/>
        <v>0</v>
      </c>
      <c r="S14" s="3" t="s">
        <v>9</v>
      </c>
    </row>
    <row r="15" spans="1:26" ht="13.5" customHeight="1" x14ac:dyDescent="0.25">
      <c r="A15" s="5" t="s">
        <v>7</v>
      </c>
      <c r="B15" s="6" t="s">
        <v>23</v>
      </c>
      <c r="C15" s="12">
        <f t="shared" si="0"/>
        <v>268</v>
      </c>
      <c r="D15" s="11">
        <f t="shared" si="1"/>
        <v>268</v>
      </c>
      <c r="E15" s="7">
        <v>227</v>
      </c>
      <c r="F15" s="3" t="s">
        <v>42</v>
      </c>
      <c r="G15" s="3" t="s">
        <v>42</v>
      </c>
      <c r="H15" s="7">
        <v>29</v>
      </c>
      <c r="I15" s="3" t="s">
        <v>42</v>
      </c>
      <c r="J15" s="3" t="s">
        <v>42</v>
      </c>
      <c r="K15" s="3" t="s">
        <v>42</v>
      </c>
      <c r="L15" s="7">
        <v>12</v>
      </c>
      <c r="M15" s="3" t="s">
        <v>42</v>
      </c>
      <c r="N15" s="3" t="s">
        <v>42</v>
      </c>
      <c r="O15" s="4"/>
      <c r="P15" s="20">
        <f t="shared" si="2"/>
        <v>0.84701492537313428</v>
      </c>
      <c r="Q15" s="16">
        <f t="shared" si="3"/>
        <v>0.10820895522388059</v>
      </c>
      <c r="R15" s="15">
        <f t="shared" si="4"/>
        <v>4.4776119402985072E-2</v>
      </c>
      <c r="S15" s="3" t="s">
        <v>9</v>
      </c>
    </row>
    <row r="16" spans="1:26" ht="13.5" customHeight="1" x14ac:dyDescent="0.25">
      <c r="A16" s="5" t="s">
        <v>7</v>
      </c>
      <c r="B16" s="6" t="s">
        <v>24</v>
      </c>
      <c r="C16" s="12">
        <f t="shared" si="0"/>
        <v>232</v>
      </c>
      <c r="D16" s="11">
        <f t="shared" si="1"/>
        <v>232</v>
      </c>
      <c r="E16" s="7">
        <v>199</v>
      </c>
      <c r="F16" s="3" t="s">
        <v>42</v>
      </c>
      <c r="G16" s="3" t="s">
        <v>42</v>
      </c>
      <c r="H16" s="7">
        <v>33</v>
      </c>
      <c r="I16" s="3" t="s">
        <v>42</v>
      </c>
      <c r="J16" s="3" t="s">
        <v>42</v>
      </c>
      <c r="K16" s="3" t="s">
        <v>42</v>
      </c>
      <c r="L16" s="4"/>
      <c r="M16" s="3" t="s">
        <v>42</v>
      </c>
      <c r="N16" s="3" t="s">
        <v>42</v>
      </c>
      <c r="O16" s="4"/>
      <c r="P16" s="20">
        <f t="shared" si="2"/>
        <v>0.85775862068965514</v>
      </c>
      <c r="Q16" s="16">
        <f t="shared" si="3"/>
        <v>0.14224137931034483</v>
      </c>
      <c r="R16" s="15">
        <f t="shared" si="4"/>
        <v>0</v>
      </c>
      <c r="S16" s="3" t="s">
        <v>9</v>
      </c>
      <c r="U16" s="3" t="s">
        <v>75</v>
      </c>
      <c r="V16" s="3" t="s">
        <v>76</v>
      </c>
      <c r="W16" s="9" t="s">
        <v>77</v>
      </c>
    </row>
    <row r="17" spans="1:23" ht="13.5" customHeight="1" x14ac:dyDescent="0.25">
      <c r="A17" s="5" t="s">
        <v>7</v>
      </c>
      <c r="B17" s="6" t="s">
        <v>25</v>
      </c>
      <c r="C17" s="12">
        <f t="shared" si="0"/>
        <v>273</v>
      </c>
      <c r="D17" s="11">
        <f t="shared" si="1"/>
        <v>273</v>
      </c>
      <c r="E17" s="7">
        <v>241</v>
      </c>
      <c r="F17" s="3" t="s">
        <v>42</v>
      </c>
      <c r="G17" s="3" t="s">
        <v>42</v>
      </c>
      <c r="H17" s="7">
        <v>21</v>
      </c>
      <c r="I17" s="3" t="s">
        <v>42</v>
      </c>
      <c r="J17" s="3" t="s">
        <v>42</v>
      </c>
      <c r="K17" s="3" t="s">
        <v>42</v>
      </c>
      <c r="L17" s="7">
        <v>11</v>
      </c>
      <c r="M17" s="3" t="s">
        <v>42</v>
      </c>
      <c r="N17" s="3" t="s">
        <v>42</v>
      </c>
      <c r="O17" s="4"/>
      <c r="P17" s="20">
        <f t="shared" si="2"/>
        <v>0.88278388278388276</v>
      </c>
      <c r="Q17" s="16">
        <f t="shared" si="3"/>
        <v>7.6923076923076927E-2</v>
      </c>
      <c r="R17" s="15">
        <f t="shared" si="4"/>
        <v>4.0293040293040296E-2</v>
      </c>
      <c r="S17" s="3" t="s">
        <v>9</v>
      </c>
      <c r="U17" s="24">
        <f>AVERAGE(P2:P17)</f>
        <v>0.94719010163384221</v>
      </c>
      <c r="V17" s="24">
        <f>AVERAGE(Q2:Q17)</f>
        <v>4.13235479881605E-2</v>
      </c>
      <c r="W17" s="24">
        <f>AVERAGE(R2:R17)</f>
        <v>1.1486350377997293E-2</v>
      </c>
    </row>
    <row r="18" spans="1:23" x14ac:dyDescent="0.25">
      <c r="A18" s="8" t="s">
        <v>10</v>
      </c>
      <c r="B18" s="6" t="s">
        <v>26</v>
      </c>
      <c r="C18" s="12">
        <f t="shared" si="0"/>
        <v>229</v>
      </c>
      <c r="D18" s="11">
        <f t="shared" si="1"/>
        <v>229</v>
      </c>
      <c r="E18" s="7">
        <v>155</v>
      </c>
      <c r="F18" s="3" t="s">
        <v>42</v>
      </c>
      <c r="G18" s="3" t="s">
        <v>42</v>
      </c>
      <c r="H18" s="7">
        <v>62</v>
      </c>
      <c r="I18" s="3" t="s">
        <v>42</v>
      </c>
      <c r="J18" s="3" t="s">
        <v>42</v>
      </c>
      <c r="K18" s="3" t="s">
        <v>42</v>
      </c>
      <c r="L18" s="7">
        <v>12</v>
      </c>
      <c r="M18" s="3" t="s">
        <v>42</v>
      </c>
      <c r="N18" s="3" t="s">
        <v>42</v>
      </c>
      <c r="O18" s="4"/>
      <c r="P18" s="20">
        <f t="shared" si="2"/>
        <v>0.67685589519650657</v>
      </c>
      <c r="Q18" s="16">
        <f t="shared" si="3"/>
        <v>0.27074235807860264</v>
      </c>
      <c r="R18" s="15">
        <f t="shared" si="4"/>
        <v>5.2401746724890827E-2</v>
      </c>
      <c r="S18" s="3" t="s">
        <v>9</v>
      </c>
    </row>
    <row r="19" spans="1:23" x14ac:dyDescent="0.25">
      <c r="A19" s="8" t="s">
        <v>10</v>
      </c>
      <c r="B19" s="6" t="s">
        <v>27</v>
      </c>
      <c r="C19" s="12">
        <f t="shared" si="0"/>
        <v>276</v>
      </c>
      <c r="D19" s="11">
        <f t="shared" si="1"/>
        <v>276</v>
      </c>
      <c r="E19" s="7">
        <v>123</v>
      </c>
      <c r="F19" s="3" t="s">
        <v>42</v>
      </c>
      <c r="G19" s="3" t="s">
        <v>42</v>
      </c>
      <c r="H19" s="7">
        <v>131</v>
      </c>
      <c r="I19" s="3" t="s">
        <v>42</v>
      </c>
      <c r="J19" s="3" t="s">
        <v>42</v>
      </c>
      <c r="K19" s="3" t="s">
        <v>42</v>
      </c>
      <c r="L19" s="7">
        <v>22</v>
      </c>
      <c r="M19" s="3" t="s">
        <v>42</v>
      </c>
      <c r="N19" s="3" t="s">
        <v>42</v>
      </c>
      <c r="O19" s="4"/>
      <c r="P19" s="20">
        <f t="shared" si="2"/>
        <v>0.44565217391304346</v>
      </c>
      <c r="Q19" s="16">
        <f t="shared" si="3"/>
        <v>0.47463768115942029</v>
      </c>
      <c r="R19" s="15">
        <f t="shared" si="4"/>
        <v>7.9710144927536225E-2</v>
      </c>
      <c r="S19" s="3" t="s">
        <v>9</v>
      </c>
    </row>
    <row r="20" spans="1:23" x14ac:dyDescent="0.25">
      <c r="A20" s="8" t="s">
        <v>10</v>
      </c>
      <c r="B20" s="6" t="s">
        <v>28</v>
      </c>
      <c r="C20" s="12">
        <f t="shared" si="0"/>
        <v>252</v>
      </c>
      <c r="D20" s="11">
        <f t="shared" si="1"/>
        <v>252</v>
      </c>
      <c r="E20" s="7">
        <v>142</v>
      </c>
      <c r="F20" s="3" t="s">
        <v>42</v>
      </c>
      <c r="G20" s="3" t="s">
        <v>42</v>
      </c>
      <c r="H20" s="7">
        <v>97</v>
      </c>
      <c r="I20" s="3" t="s">
        <v>42</v>
      </c>
      <c r="J20" s="3" t="s">
        <v>42</v>
      </c>
      <c r="K20" s="3" t="s">
        <v>42</v>
      </c>
      <c r="L20" s="7">
        <v>13</v>
      </c>
      <c r="M20" s="3" t="s">
        <v>42</v>
      </c>
      <c r="N20" s="3" t="s">
        <v>42</v>
      </c>
      <c r="O20" s="4"/>
      <c r="P20" s="20">
        <f t="shared" si="2"/>
        <v>0.56349206349206349</v>
      </c>
      <c r="Q20" s="16">
        <f t="shared" si="3"/>
        <v>0.38492063492063494</v>
      </c>
      <c r="R20" s="15">
        <f t="shared" si="4"/>
        <v>5.1587301587301584E-2</v>
      </c>
      <c r="S20" s="3" t="s">
        <v>9</v>
      </c>
    </row>
    <row r="21" spans="1:23" x14ac:dyDescent="0.25">
      <c r="A21" s="8" t="s">
        <v>10</v>
      </c>
      <c r="B21" s="6" t="s">
        <v>29</v>
      </c>
      <c r="C21" s="12">
        <f t="shared" si="0"/>
        <v>253</v>
      </c>
      <c r="D21" s="11">
        <f t="shared" si="1"/>
        <v>242</v>
      </c>
      <c r="E21" s="7">
        <v>165</v>
      </c>
      <c r="F21" s="3" t="s">
        <v>42</v>
      </c>
      <c r="G21" s="3" t="s">
        <v>42</v>
      </c>
      <c r="H21" s="7">
        <v>65</v>
      </c>
      <c r="I21" s="3" t="s">
        <v>42</v>
      </c>
      <c r="J21" s="3" t="s">
        <v>42</v>
      </c>
      <c r="K21" s="3" t="s">
        <v>42</v>
      </c>
      <c r="L21" s="7">
        <v>12</v>
      </c>
      <c r="M21" s="3" t="s">
        <v>42</v>
      </c>
      <c r="N21" s="3" t="s">
        <v>42</v>
      </c>
      <c r="O21" s="7">
        <v>11</v>
      </c>
      <c r="P21" s="20">
        <f t="shared" si="2"/>
        <v>0.68181818181818177</v>
      </c>
      <c r="Q21" s="16">
        <f t="shared" si="3"/>
        <v>0.26859504132231404</v>
      </c>
      <c r="R21" s="15">
        <f t="shared" si="4"/>
        <v>4.9586776859504134E-2</v>
      </c>
      <c r="S21" s="3" t="s">
        <v>9</v>
      </c>
    </row>
    <row r="22" spans="1:23" x14ac:dyDescent="0.25">
      <c r="A22" s="8" t="s">
        <v>10</v>
      </c>
      <c r="B22" s="6" t="s">
        <v>30</v>
      </c>
      <c r="C22" s="12">
        <f t="shared" si="0"/>
        <v>234</v>
      </c>
      <c r="D22" s="11">
        <f t="shared" si="1"/>
        <v>231</v>
      </c>
      <c r="E22" s="7">
        <v>133</v>
      </c>
      <c r="F22" s="3" t="s">
        <v>42</v>
      </c>
      <c r="G22" s="3" t="s">
        <v>42</v>
      </c>
      <c r="H22" s="7">
        <v>85</v>
      </c>
      <c r="I22" s="3" t="s">
        <v>42</v>
      </c>
      <c r="J22" s="3" t="s">
        <v>42</v>
      </c>
      <c r="K22" s="3" t="s">
        <v>42</v>
      </c>
      <c r="L22" s="7">
        <v>13</v>
      </c>
      <c r="M22" s="3" t="s">
        <v>42</v>
      </c>
      <c r="N22" s="3" t="s">
        <v>42</v>
      </c>
      <c r="O22" s="7">
        <v>3</v>
      </c>
      <c r="P22" s="20">
        <f t="shared" si="2"/>
        <v>0.5757575757575758</v>
      </c>
      <c r="Q22" s="16">
        <f t="shared" si="3"/>
        <v>0.36796536796536794</v>
      </c>
      <c r="R22" s="15">
        <f t="shared" si="4"/>
        <v>5.627705627705628E-2</v>
      </c>
      <c r="S22" s="3" t="s">
        <v>9</v>
      </c>
    </row>
    <row r="23" spans="1:23" x14ac:dyDescent="0.25">
      <c r="A23" s="8" t="s">
        <v>10</v>
      </c>
      <c r="B23" s="6" t="s">
        <v>31</v>
      </c>
      <c r="C23" s="12">
        <f t="shared" si="0"/>
        <v>263</v>
      </c>
      <c r="D23" s="11">
        <f t="shared" si="1"/>
        <v>263</v>
      </c>
      <c r="E23" s="7">
        <v>199</v>
      </c>
      <c r="F23" s="3" t="s">
        <v>42</v>
      </c>
      <c r="G23" s="3" t="s">
        <v>42</v>
      </c>
      <c r="H23" s="7">
        <v>64</v>
      </c>
      <c r="I23" s="3" t="s">
        <v>42</v>
      </c>
      <c r="J23" s="3" t="s">
        <v>42</v>
      </c>
      <c r="K23" s="3" t="s">
        <v>42</v>
      </c>
      <c r="L23" s="4"/>
      <c r="M23" s="3" t="s">
        <v>42</v>
      </c>
      <c r="N23" s="3" t="s">
        <v>42</v>
      </c>
      <c r="O23" s="4"/>
      <c r="P23" s="20">
        <f t="shared" si="2"/>
        <v>0.75665399239543729</v>
      </c>
      <c r="Q23" s="16">
        <f t="shared" si="3"/>
        <v>0.24334600760456274</v>
      </c>
      <c r="R23" s="15">
        <f t="shared" si="4"/>
        <v>0</v>
      </c>
      <c r="S23" s="3" t="s">
        <v>9</v>
      </c>
    </row>
    <row r="24" spans="1:23" x14ac:dyDescent="0.25">
      <c r="A24" s="8" t="s">
        <v>10</v>
      </c>
      <c r="B24" s="6" t="s">
        <v>32</v>
      </c>
      <c r="C24" s="12">
        <f t="shared" si="0"/>
        <v>269</v>
      </c>
      <c r="D24" s="11">
        <f t="shared" si="1"/>
        <v>269</v>
      </c>
      <c r="E24" s="7">
        <v>189</v>
      </c>
      <c r="F24" s="3" t="s">
        <v>42</v>
      </c>
      <c r="G24" s="3" t="s">
        <v>42</v>
      </c>
      <c r="H24" s="7">
        <v>75</v>
      </c>
      <c r="I24" s="3" t="s">
        <v>42</v>
      </c>
      <c r="J24" s="3" t="s">
        <v>42</v>
      </c>
      <c r="K24" s="3" t="s">
        <v>42</v>
      </c>
      <c r="L24" s="7">
        <v>5</v>
      </c>
      <c r="M24" s="3" t="s">
        <v>42</v>
      </c>
      <c r="N24" s="3" t="s">
        <v>42</v>
      </c>
      <c r="O24" s="4"/>
      <c r="P24" s="20">
        <f t="shared" si="2"/>
        <v>0.70260223048327142</v>
      </c>
      <c r="Q24" s="16">
        <f t="shared" si="3"/>
        <v>0.27881040892193309</v>
      </c>
      <c r="R24" s="15">
        <f t="shared" si="4"/>
        <v>1.858736059479554E-2</v>
      </c>
      <c r="S24" s="3" t="s">
        <v>9</v>
      </c>
    </row>
    <row r="25" spans="1:23" x14ac:dyDescent="0.25">
      <c r="A25" s="8" t="s">
        <v>10</v>
      </c>
      <c r="B25" s="6" t="s">
        <v>33</v>
      </c>
      <c r="C25" s="12">
        <f t="shared" si="0"/>
        <v>277</v>
      </c>
      <c r="D25" s="11">
        <f t="shared" si="1"/>
        <v>277</v>
      </c>
      <c r="E25" s="7">
        <v>198</v>
      </c>
      <c r="F25" s="3" t="s">
        <v>42</v>
      </c>
      <c r="G25" s="3" t="s">
        <v>42</v>
      </c>
      <c r="H25" s="7">
        <v>72</v>
      </c>
      <c r="I25" s="3" t="s">
        <v>42</v>
      </c>
      <c r="J25" s="3" t="s">
        <v>42</v>
      </c>
      <c r="K25" s="3" t="s">
        <v>42</v>
      </c>
      <c r="L25" s="7">
        <v>7</v>
      </c>
      <c r="M25" s="3" t="s">
        <v>42</v>
      </c>
      <c r="N25" s="3" t="s">
        <v>42</v>
      </c>
      <c r="O25" s="4"/>
      <c r="P25" s="20">
        <f t="shared" si="2"/>
        <v>0.71480144404332135</v>
      </c>
      <c r="Q25" s="16">
        <f t="shared" si="3"/>
        <v>0.25992779783393499</v>
      </c>
      <c r="R25" s="15">
        <f t="shared" si="4"/>
        <v>2.5270758122743681E-2</v>
      </c>
      <c r="S25" s="3" t="s">
        <v>9</v>
      </c>
    </row>
    <row r="26" spans="1:23" x14ac:dyDescent="0.25">
      <c r="A26" s="8" t="s">
        <v>10</v>
      </c>
      <c r="B26" s="6" t="s">
        <v>34</v>
      </c>
      <c r="C26" s="12">
        <f t="shared" si="0"/>
        <v>287</v>
      </c>
      <c r="D26" s="11">
        <f t="shared" si="1"/>
        <v>287</v>
      </c>
      <c r="E26" s="7">
        <v>119</v>
      </c>
      <c r="F26" s="3" t="s">
        <v>42</v>
      </c>
      <c r="G26" s="3" t="s">
        <v>42</v>
      </c>
      <c r="H26" s="7">
        <v>143</v>
      </c>
      <c r="I26" s="3" t="s">
        <v>42</v>
      </c>
      <c r="J26" s="3" t="s">
        <v>42</v>
      </c>
      <c r="K26" s="3" t="s">
        <v>42</v>
      </c>
      <c r="L26" s="7">
        <v>25</v>
      </c>
      <c r="M26" s="3" t="s">
        <v>42</v>
      </c>
      <c r="N26" s="3" t="s">
        <v>42</v>
      </c>
      <c r="O26" s="4"/>
      <c r="P26" s="20">
        <f t="shared" si="2"/>
        <v>0.41463414634146339</v>
      </c>
      <c r="Q26" s="16">
        <f t="shared" si="3"/>
        <v>0.49825783972125437</v>
      </c>
      <c r="R26" s="15">
        <f t="shared" si="4"/>
        <v>8.7108013937282236E-2</v>
      </c>
      <c r="S26" s="3" t="s">
        <v>9</v>
      </c>
    </row>
    <row r="27" spans="1:23" x14ac:dyDescent="0.25">
      <c r="A27" s="8" t="s">
        <v>10</v>
      </c>
      <c r="B27" s="6" t="s">
        <v>35</v>
      </c>
      <c r="C27" s="12">
        <f t="shared" si="0"/>
        <v>295</v>
      </c>
      <c r="D27" s="11">
        <f t="shared" si="1"/>
        <v>295</v>
      </c>
      <c r="E27" s="7">
        <v>161</v>
      </c>
      <c r="F27" s="3" t="s">
        <v>42</v>
      </c>
      <c r="G27" s="3" t="s">
        <v>42</v>
      </c>
      <c r="H27" s="7">
        <v>127</v>
      </c>
      <c r="I27" s="3" t="s">
        <v>42</v>
      </c>
      <c r="J27" s="3" t="s">
        <v>42</v>
      </c>
      <c r="K27" s="3" t="s">
        <v>42</v>
      </c>
      <c r="L27" s="7">
        <v>7</v>
      </c>
      <c r="M27" s="3" t="s">
        <v>42</v>
      </c>
      <c r="N27" s="3" t="s">
        <v>42</v>
      </c>
      <c r="O27" s="4"/>
      <c r="P27" s="20">
        <f t="shared" si="2"/>
        <v>0.54576271186440672</v>
      </c>
      <c r="Q27" s="16">
        <f t="shared" si="3"/>
        <v>0.43050847457627117</v>
      </c>
      <c r="R27" s="15">
        <f t="shared" si="4"/>
        <v>2.3728813559322035E-2</v>
      </c>
      <c r="S27" s="3" t="s">
        <v>9</v>
      </c>
    </row>
    <row r="28" spans="1:23" x14ac:dyDescent="0.25">
      <c r="A28" s="8" t="s">
        <v>10</v>
      </c>
      <c r="B28" s="6" t="s">
        <v>36</v>
      </c>
      <c r="C28" s="12">
        <f t="shared" si="0"/>
        <v>241</v>
      </c>
      <c r="D28" s="11">
        <f t="shared" si="1"/>
        <v>237</v>
      </c>
      <c r="E28" s="7">
        <v>146</v>
      </c>
      <c r="F28" s="3" t="s">
        <v>42</v>
      </c>
      <c r="G28" s="3" t="s">
        <v>42</v>
      </c>
      <c r="H28" s="7">
        <v>84</v>
      </c>
      <c r="I28" s="3" t="s">
        <v>42</v>
      </c>
      <c r="J28" s="3" t="s">
        <v>42</v>
      </c>
      <c r="K28" s="3" t="s">
        <v>42</v>
      </c>
      <c r="L28" s="7">
        <v>7</v>
      </c>
      <c r="M28" s="3" t="s">
        <v>42</v>
      </c>
      <c r="N28" s="3" t="s">
        <v>42</v>
      </c>
      <c r="O28" s="7">
        <v>4</v>
      </c>
      <c r="P28" s="20">
        <f t="shared" si="2"/>
        <v>0.61603375527426163</v>
      </c>
      <c r="Q28" s="16">
        <f t="shared" si="3"/>
        <v>0.35443037974683544</v>
      </c>
      <c r="R28" s="15">
        <f t="shared" si="4"/>
        <v>2.9535864978902954E-2</v>
      </c>
      <c r="S28" s="3" t="s">
        <v>9</v>
      </c>
    </row>
    <row r="29" spans="1:23" x14ac:dyDescent="0.25">
      <c r="A29" s="8" t="s">
        <v>10</v>
      </c>
      <c r="B29" s="6" t="s">
        <v>37</v>
      </c>
      <c r="C29" s="12">
        <f t="shared" si="0"/>
        <v>271</v>
      </c>
      <c r="D29" s="11">
        <f t="shared" si="1"/>
        <v>256</v>
      </c>
      <c r="E29" s="7">
        <v>167</v>
      </c>
      <c r="F29" s="3" t="s">
        <v>42</v>
      </c>
      <c r="G29" s="3" t="s">
        <v>42</v>
      </c>
      <c r="H29" s="7">
        <v>85</v>
      </c>
      <c r="I29" s="3" t="s">
        <v>42</v>
      </c>
      <c r="J29" s="3" t="s">
        <v>42</v>
      </c>
      <c r="K29" s="3" t="s">
        <v>42</v>
      </c>
      <c r="L29" s="7">
        <v>4</v>
      </c>
      <c r="M29" s="3" t="s">
        <v>42</v>
      </c>
      <c r="N29" s="3" t="s">
        <v>42</v>
      </c>
      <c r="O29" s="7">
        <v>15</v>
      </c>
      <c r="P29" s="20">
        <f t="shared" si="2"/>
        <v>0.65234375</v>
      </c>
      <c r="Q29" s="16">
        <f t="shared" si="3"/>
        <v>0.33203125</v>
      </c>
      <c r="R29" s="15">
        <f t="shared" si="4"/>
        <v>1.5625E-2</v>
      </c>
      <c r="S29" s="3" t="s">
        <v>9</v>
      </c>
    </row>
    <row r="30" spans="1:23" x14ac:dyDescent="0.25">
      <c r="A30" s="8" t="s">
        <v>10</v>
      </c>
      <c r="B30" s="6" t="s">
        <v>38</v>
      </c>
      <c r="C30" s="12">
        <f t="shared" si="0"/>
        <v>259</v>
      </c>
      <c r="D30" s="11">
        <f t="shared" si="1"/>
        <v>259</v>
      </c>
      <c r="E30" s="7">
        <v>137</v>
      </c>
      <c r="F30" s="3" t="s">
        <v>42</v>
      </c>
      <c r="G30" s="3" t="s">
        <v>42</v>
      </c>
      <c r="H30" s="7">
        <v>122</v>
      </c>
      <c r="I30" s="3" t="s">
        <v>42</v>
      </c>
      <c r="J30" s="3" t="s">
        <v>42</v>
      </c>
      <c r="K30" s="3" t="s">
        <v>42</v>
      </c>
      <c r="L30" s="4"/>
      <c r="M30" s="3" t="s">
        <v>42</v>
      </c>
      <c r="N30" s="3" t="s">
        <v>42</v>
      </c>
      <c r="O30" s="4"/>
      <c r="P30" s="20">
        <f t="shared" si="2"/>
        <v>0.52895752895752901</v>
      </c>
      <c r="Q30" s="16">
        <f t="shared" si="3"/>
        <v>0.47104247104247104</v>
      </c>
      <c r="R30" s="15">
        <f t="shared" si="4"/>
        <v>0</v>
      </c>
      <c r="S30" s="3" t="s">
        <v>9</v>
      </c>
    </row>
    <row r="31" spans="1:23" x14ac:dyDescent="0.25">
      <c r="A31" s="8" t="s">
        <v>10</v>
      </c>
      <c r="B31" s="6" t="s">
        <v>39</v>
      </c>
      <c r="C31" s="12">
        <f t="shared" si="0"/>
        <v>253</v>
      </c>
      <c r="D31" s="11">
        <f t="shared" si="1"/>
        <v>253</v>
      </c>
      <c r="E31" s="7">
        <v>131</v>
      </c>
      <c r="F31" s="3" t="s">
        <v>42</v>
      </c>
      <c r="G31" s="3" t="s">
        <v>42</v>
      </c>
      <c r="H31" s="7">
        <v>97</v>
      </c>
      <c r="I31" s="3" t="s">
        <v>42</v>
      </c>
      <c r="J31" s="3" t="s">
        <v>42</v>
      </c>
      <c r="K31" s="3" t="s">
        <v>42</v>
      </c>
      <c r="L31" s="7">
        <v>25</v>
      </c>
      <c r="M31" s="3" t="s">
        <v>42</v>
      </c>
      <c r="N31" s="3" t="s">
        <v>42</v>
      </c>
      <c r="O31" s="4"/>
      <c r="P31" s="20">
        <f t="shared" si="2"/>
        <v>0.51778656126482214</v>
      </c>
      <c r="Q31" s="16">
        <f t="shared" si="3"/>
        <v>0.38339920948616601</v>
      </c>
      <c r="R31" s="15">
        <f t="shared" si="4"/>
        <v>9.8814229249011856E-2</v>
      </c>
      <c r="S31" s="3" t="s">
        <v>9</v>
      </c>
      <c r="U31" s="24">
        <f>AVERAGE(P19:P31)</f>
        <v>0.59356123966195207</v>
      </c>
      <c r="V31" s="24">
        <f>AVERAGE(Q19:Q31)</f>
        <v>0.36522096648470515</v>
      </c>
      <c r="W31" s="24">
        <f>AVERAGE(R19:R31)</f>
        <v>4.1217793853342802E-2</v>
      </c>
    </row>
    <row r="32" spans="1:23" x14ac:dyDescent="0.25">
      <c r="A32" s="8" t="s">
        <v>11</v>
      </c>
      <c r="B32" s="6" t="s">
        <v>40</v>
      </c>
      <c r="C32" s="12">
        <f t="shared" si="0"/>
        <v>230</v>
      </c>
      <c r="D32" s="11">
        <f t="shared" si="1"/>
        <v>212</v>
      </c>
      <c r="E32" s="7">
        <v>192</v>
      </c>
      <c r="F32" s="3" t="s">
        <v>42</v>
      </c>
      <c r="G32" s="3" t="s">
        <v>42</v>
      </c>
      <c r="H32" s="7">
        <v>11</v>
      </c>
      <c r="I32" s="3" t="s">
        <v>42</v>
      </c>
      <c r="J32" s="3" t="s">
        <v>42</v>
      </c>
      <c r="K32" s="3" t="s">
        <v>42</v>
      </c>
      <c r="L32" s="7">
        <v>9</v>
      </c>
      <c r="M32" s="3" t="s">
        <v>42</v>
      </c>
      <c r="N32" s="3" t="s">
        <v>42</v>
      </c>
      <c r="O32" s="7">
        <v>18</v>
      </c>
      <c r="P32" s="20">
        <f t="shared" si="2"/>
        <v>0.90566037735849059</v>
      </c>
      <c r="Q32" s="16">
        <f t="shared" si="3"/>
        <v>5.1886792452830191E-2</v>
      </c>
      <c r="R32" s="15">
        <f t="shared" si="4"/>
        <v>4.2452830188679243E-2</v>
      </c>
      <c r="S32" s="3" t="s">
        <v>9</v>
      </c>
    </row>
    <row r="33" spans="1:23" x14ac:dyDescent="0.25">
      <c r="A33" s="8" t="s">
        <v>11</v>
      </c>
      <c r="B33" s="6" t="s">
        <v>41</v>
      </c>
      <c r="C33" s="12">
        <f>E33+H33+L33+O33</f>
        <v>179</v>
      </c>
      <c r="D33" s="11">
        <f t="shared" si="1"/>
        <v>162</v>
      </c>
      <c r="E33" s="7">
        <v>92</v>
      </c>
      <c r="F33" s="3" t="s">
        <v>42</v>
      </c>
      <c r="G33" s="3" t="s">
        <v>42</v>
      </c>
      <c r="H33" s="7">
        <v>70</v>
      </c>
      <c r="I33" s="3" t="s">
        <v>42</v>
      </c>
      <c r="J33" s="3" t="s">
        <v>42</v>
      </c>
      <c r="K33" s="3" t="s">
        <v>42</v>
      </c>
      <c r="L33" s="4"/>
      <c r="M33" s="3" t="s">
        <v>42</v>
      </c>
      <c r="N33" s="3" t="s">
        <v>42</v>
      </c>
      <c r="O33" s="7">
        <v>17</v>
      </c>
      <c r="P33" s="20">
        <f>E33/D33</f>
        <v>0.5679012345679012</v>
      </c>
      <c r="Q33" s="16">
        <f t="shared" si="3"/>
        <v>0.43209876543209874</v>
      </c>
      <c r="R33" s="15">
        <f t="shared" si="4"/>
        <v>0</v>
      </c>
      <c r="S33" s="3" t="s">
        <v>9</v>
      </c>
      <c r="U33" s="24">
        <f>AVERAGE(P32:P33)</f>
        <v>0.73678080596319595</v>
      </c>
      <c r="V33" s="24">
        <f>AVERAGE(Q32:Q33)</f>
        <v>0.24199277894246446</v>
      </c>
      <c r="W33" s="24">
        <f>AVERAGE(R32:R33)</f>
        <v>2.1226415094339621E-2</v>
      </c>
    </row>
    <row r="34" spans="1:23" x14ac:dyDescent="0.25">
      <c r="A34" s="8" t="s">
        <v>66</v>
      </c>
      <c r="B34" s="6" t="s">
        <v>67</v>
      </c>
      <c r="C34" s="12">
        <f>E34+H34+L34+O34</f>
        <v>310</v>
      </c>
      <c r="D34" s="11">
        <f>E34+H34+L34</f>
        <v>310</v>
      </c>
      <c r="E34" s="7">
        <f>SUM(F34:G34)</f>
        <v>304</v>
      </c>
      <c r="F34" s="3">
        <v>302</v>
      </c>
      <c r="G34" s="3">
        <v>2</v>
      </c>
      <c r="H34" s="7">
        <v>6</v>
      </c>
      <c r="I34" s="9" t="s">
        <v>68</v>
      </c>
      <c r="J34" s="9" t="s">
        <v>68</v>
      </c>
      <c r="K34" s="9" t="s">
        <v>68</v>
      </c>
      <c r="L34" s="4">
        <v>0</v>
      </c>
      <c r="M34" s="3">
        <v>0</v>
      </c>
      <c r="N34" s="3">
        <v>0</v>
      </c>
      <c r="O34" s="7">
        <v>0</v>
      </c>
      <c r="P34" s="20">
        <f>E34/D34</f>
        <v>0.98064516129032253</v>
      </c>
      <c r="Q34" s="16">
        <f>H34/D34</f>
        <v>1.935483870967742E-2</v>
      </c>
      <c r="R34" s="15">
        <f>L34/D34</f>
        <v>0</v>
      </c>
      <c r="S34" s="9" t="s">
        <v>48</v>
      </c>
    </row>
    <row r="35" spans="1:23" x14ac:dyDescent="0.25">
      <c r="A35" s="10" t="s">
        <v>64</v>
      </c>
      <c r="B35" t="s">
        <v>65</v>
      </c>
      <c r="C35">
        <v>302</v>
      </c>
      <c r="D35">
        <v>300</v>
      </c>
      <c r="E35">
        <v>230</v>
      </c>
      <c r="F35">
        <v>229</v>
      </c>
      <c r="G35">
        <v>1</v>
      </c>
      <c r="H35">
        <v>67</v>
      </c>
      <c r="I35">
        <v>29</v>
      </c>
      <c r="J35">
        <v>0</v>
      </c>
      <c r="K35">
        <v>38</v>
      </c>
      <c r="L35">
        <v>2</v>
      </c>
      <c r="M35">
        <v>0</v>
      </c>
      <c r="N35">
        <v>2</v>
      </c>
      <c r="O35">
        <v>2</v>
      </c>
      <c r="P35" s="20">
        <f>E35/D35</f>
        <v>0.76666666666666672</v>
      </c>
      <c r="Q35" s="16">
        <f>H35/D35</f>
        <v>0.22333333333333333</v>
      </c>
      <c r="R35" s="15">
        <f>L35/D35</f>
        <v>6.6666666666666671E-3</v>
      </c>
      <c r="S35" s="9" t="s">
        <v>48</v>
      </c>
    </row>
    <row r="36" spans="1:23" x14ac:dyDescent="0.25">
      <c r="A36" s="10" t="s">
        <v>52</v>
      </c>
      <c r="B36" s="10" t="s">
        <v>63</v>
      </c>
      <c r="C36">
        <v>300</v>
      </c>
      <c r="D36">
        <v>293</v>
      </c>
      <c r="E36">
        <v>173</v>
      </c>
      <c r="F36">
        <v>164</v>
      </c>
      <c r="G36">
        <v>9</v>
      </c>
      <c r="H36">
        <v>94</v>
      </c>
      <c r="I36">
        <v>22</v>
      </c>
      <c r="J36">
        <v>17</v>
      </c>
      <c r="K36">
        <v>55</v>
      </c>
      <c r="L36">
        <v>26</v>
      </c>
      <c r="M36">
        <v>1</v>
      </c>
      <c r="N36">
        <v>25</v>
      </c>
      <c r="O36">
        <v>7</v>
      </c>
      <c r="P36" s="20">
        <f t="shared" si="2"/>
        <v>0.59044368600682595</v>
      </c>
      <c r="Q36" s="16">
        <f t="shared" si="3"/>
        <v>0.32081911262798635</v>
      </c>
      <c r="R36" s="15">
        <f t="shared" si="4"/>
        <v>8.8737201365187715E-2</v>
      </c>
      <c r="S36" s="9" t="s">
        <v>48</v>
      </c>
    </row>
    <row r="37" spans="1:23" x14ac:dyDescent="0.25">
      <c r="A37" s="10" t="s">
        <v>53</v>
      </c>
      <c r="B37" s="10" t="s">
        <v>49</v>
      </c>
      <c r="C37">
        <v>300</v>
      </c>
      <c r="D37">
        <v>298</v>
      </c>
      <c r="E37">
        <v>90</v>
      </c>
      <c r="F37">
        <v>86</v>
      </c>
      <c r="G37">
        <v>4</v>
      </c>
      <c r="H37">
        <v>192</v>
      </c>
      <c r="I37">
        <v>29</v>
      </c>
      <c r="J37">
        <v>99</v>
      </c>
      <c r="K37">
        <v>64</v>
      </c>
      <c r="L37">
        <v>16</v>
      </c>
      <c r="M37">
        <v>0</v>
      </c>
      <c r="N37">
        <v>16</v>
      </c>
      <c r="O37">
        <v>2</v>
      </c>
      <c r="P37" s="21">
        <f>E37/D37</f>
        <v>0.30201342281879195</v>
      </c>
      <c r="Q37" s="17">
        <f t="shared" si="3"/>
        <v>0.64429530201342278</v>
      </c>
      <c r="R37" s="18">
        <f t="shared" si="4"/>
        <v>5.3691275167785234E-2</v>
      </c>
      <c r="S37" s="9" t="s">
        <v>48</v>
      </c>
    </row>
    <row r="38" spans="1:23" x14ac:dyDescent="0.25">
      <c r="A38" s="10" t="s">
        <v>53</v>
      </c>
      <c r="B38" s="10" t="s">
        <v>50</v>
      </c>
      <c r="C38">
        <v>301</v>
      </c>
      <c r="D38">
        <v>300</v>
      </c>
      <c r="E38">
        <v>73</v>
      </c>
      <c r="F38">
        <v>70</v>
      </c>
      <c r="G38">
        <v>3</v>
      </c>
      <c r="H38">
        <v>225</v>
      </c>
      <c r="I38">
        <v>64</v>
      </c>
      <c r="J38">
        <v>107</v>
      </c>
      <c r="K38">
        <v>54</v>
      </c>
      <c r="L38">
        <v>2</v>
      </c>
      <c r="M38">
        <v>0</v>
      </c>
      <c r="N38">
        <v>2</v>
      </c>
      <c r="O38">
        <v>1</v>
      </c>
      <c r="P38" s="20">
        <f t="shared" si="2"/>
        <v>0.24333333333333335</v>
      </c>
      <c r="Q38" s="16">
        <f t="shared" si="3"/>
        <v>0.75</v>
      </c>
      <c r="R38" s="15">
        <f t="shared" si="4"/>
        <v>6.6666666666666671E-3</v>
      </c>
      <c r="S38" s="9" t="s">
        <v>48</v>
      </c>
    </row>
    <row r="39" spans="1:23" x14ac:dyDescent="0.25">
      <c r="A39" s="10" t="s">
        <v>54</v>
      </c>
      <c r="B39" s="10" t="s">
        <v>51</v>
      </c>
      <c r="C39">
        <v>304</v>
      </c>
      <c r="D39">
        <v>292</v>
      </c>
      <c r="E39">
        <v>117</v>
      </c>
      <c r="F39">
        <v>104</v>
      </c>
      <c r="G39">
        <v>13</v>
      </c>
      <c r="H39">
        <v>173</v>
      </c>
      <c r="I39">
        <v>54</v>
      </c>
      <c r="J39">
        <v>82</v>
      </c>
      <c r="K39">
        <v>37</v>
      </c>
      <c r="L39">
        <v>2</v>
      </c>
      <c r="M39">
        <v>0</v>
      </c>
      <c r="N39">
        <v>2</v>
      </c>
      <c r="O39">
        <v>12</v>
      </c>
      <c r="P39" s="20">
        <f t="shared" si="2"/>
        <v>0.40068493150684931</v>
      </c>
      <c r="Q39" s="16">
        <f t="shared" si="3"/>
        <v>0.59246575342465757</v>
      </c>
      <c r="R39" s="15">
        <f t="shared" si="4"/>
        <v>6.8493150684931503E-3</v>
      </c>
      <c r="S39" s="9" t="s">
        <v>48</v>
      </c>
    </row>
    <row r="40" spans="1:23" x14ac:dyDescent="0.25">
      <c r="G40" s="27">
        <f>G38/C38</f>
        <v>9.9667774086378731E-3</v>
      </c>
    </row>
    <row r="41" spans="1:23" x14ac:dyDescent="0.25">
      <c r="G41" s="27">
        <f>G39/C39</f>
        <v>4.2763157894736843E-2</v>
      </c>
      <c r="P41" s="22"/>
      <c r="Q41" s="16"/>
      <c r="R41" s="16"/>
    </row>
    <row r="42" spans="1:23" x14ac:dyDescent="0.25">
      <c r="A42" s="3" t="s">
        <v>69</v>
      </c>
    </row>
  </sheetData>
  <phoneticPr fontId="5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7DD270-FAE2-4404-A917-31AE83B34866}">
  <dimension ref="A1:H10"/>
  <sheetViews>
    <sheetView workbookViewId="0">
      <selection activeCell="H1" sqref="H1"/>
    </sheetView>
  </sheetViews>
  <sheetFormatPr defaultRowHeight="15" x14ac:dyDescent="0.25"/>
  <cols>
    <col min="1" max="1" width="33.28515625" bestFit="1" customWidth="1"/>
  </cols>
  <sheetData>
    <row r="1" spans="1:8" s="23" customFormat="1" x14ac:dyDescent="0.25">
      <c r="A1" s="23" t="s">
        <v>70</v>
      </c>
      <c r="B1" s="23" t="s">
        <v>71</v>
      </c>
      <c r="C1" s="23" t="s">
        <v>72</v>
      </c>
      <c r="D1" s="23" t="s">
        <v>73</v>
      </c>
      <c r="E1" s="23" t="s">
        <v>74</v>
      </c>
      <c r="H1" s="23" t="s">
        <v>85</v>
      </c>
    </row>
    <row r="2" spans="1:8" x14ac:dyDescent="0.25">
      <c r="A2" s="10" t="s">
        <v>54</v>
      </c>
      <c r="B2">
        <v>1</v>
      </c>
      <c r="C2" s="20">
        <v>0.40068493150684931</v>
      </c>
      <c r="D2" s="16">
        <v>0.59246575342465757</v>
      </c>
      <c r="E2" s="15">
        <v>6.8493150684931503E-3</v>
      </c>
    </row>
    <row r="3" spans="1:8" x14ac:dyDescent="0.25">
      <c r="A3" s="10" t="s">
        <v>53</v>
      </c>
      <c r="B3">
        <v>1</v>
      </c>
      <c r="C3" s="20">
        <v>0.24333333333333335</v>
      </c>
      <c r="D3" s="16">
        <v>0.75</v>
      </c>
      <c r="E3" s="15">
        <v>6.6666666666666671E-3</v>
      </c>
    </row>
    <row r="4" spans="1:8" x14ac:dyDescent="0.25">
      <c r="A4" s="10" t="s">
        <v>53</v>
      </c>
      <c r="B4">
        <v>1</v>
      </c>
      <c r="C4" s="26">
        <v>0.30201342281879195</v>
      </c>
      <c r="D4" s="25">
        <v>0.64429530201342278</v>
      </c>
      <c r="E4" s="26">
        <v>5.3691275167785234E-2</v>
      </c>
    </row>
    <row r="5" spans="1:8" x14ac:dyDescent="0.25">
      <c r="A5" s="10" t="s">
        <v>52</v>
      </c>
      <c r="B5">
        <v>1</v>
      </c>
      <c r="C5" s="26">
        <v>0.59044368600682595</v>
      </c>
      <c r="D5" s="25">
        <v>0.32081911262798635</v>
      </c>
      <c r="E5" s="26">
        <v>8.8737201365187715E-2</v>
      </c>
    </row>
    <row r="6" spans="1:8" x14ac:dyDescent="0.25">
      <c r="A6" s="8" t="s">
        <v>10</v>
      </c>
      <c r="B6">
        <v>14</v>
      </c>
      <c r="C6" s="26">
        <v>0.59356123966195207</v>
      </c>
      <c r="D6" s="25">
        <v>0.36522096648470515</v>
      </c>
      <c r="E6" s="26">
        <v>4.1217793853342802E-2</v>
      </c>
    </row>
    <row r="7" spans="1:8" x14ac:dyDescent="0.25">
      <c r="A7" s="8" t="s">
        <v>11</v>
      </c>
      <c r="B7">
        <v>2</v>
      </c>
      <c r="C7" s="26">
        <v>0.73678080596319595</v>
      </c>
      <c r="D7" s="25">
        <v>0.24199277894246446</v>
      </c>
      <c r="E7" s="26">
        <v>2.1226415094339621E-2</v>
      </c>
    </row>
    <row r="8" spans="1:8" x14ac:dyDescent="0.25">
      <c r="A8" s="10" t="s">
        <v>64</v>
      </c>
      <c r="B8">
        <v>1</v>
      </c>
      <c r="C8" s="26">
        <v>0.76666666666666672</v>
      </c>
      <c r="D8" s="25">
        <v>0.22333333333333333</v>
      </c>
      <c r="E8" s="26">
        <v>6.6666666666666671E-3</v>
      </c>
    </row>
    <row r="9" spans="1:8" x14ac:dyDescent="0.25">
      <c r="A9" s="5" t="s">
        <v>7</v>
      </c>
      <c r="B9">
        <v>16</v>
      </c>
      <c r="C9" s="26">
        <v>0.94719010163384221</v>
      </c>
      <c r="D9" s="25">
        <v>4.13235479881605E-2</v>
      </c>
      <c r="E9" s="26">
        <v>1.1486350377997293E-2</v>
      </c>
    </row>
    <row r="10" spans="1:8" x14ac:dyDescent="0.25">
      <c r="A10" s="8" t="s">
        <v>66</v>
      </c>
      <c r="B10">
        <v>1</v>
      </c>
      <c r="C10" s="26">
        <v>0.98064516129032253</v>
      </c>
      <c r="D10" s="25">
        <v>1.935483870967742E-2</v>
      </c>
      <c r="E10" s="26">
        <v>0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A4FABC-BD2D-4E71-9DC2-BEA99880908A}">
  <dimension ref="A1:AB9"/>
  <sheetViews>
    <sheetView zoomScaleNormal="100" workbookViewId="0">
      <selection activeCell="AB1" sqref="AB1"/>
    </sheetView>
  </sheetViews>
  <sheetFormatPr defaultRowHeight="15" x14ac:dyDescent="0.25"/>
  <cols>
    <col min="1" max="1" width="25" customWidth="1"/>
    <col min="2" max="2" width="9.7109375" bestFit="1" customWidth="1"/>
    <col min="3" max="8" width="9.7109375" customWidth="1"/>
    <col min="9" max="9" width="14.42578125" bestFit="1" customWidth="1"/>
  </cols>
  <sheetData>
    <row r="1" spans="1:28" s="1" customFormat="1" ht="15" customHeight="1" x14ac:dyDescent="0.25">
      <c r="A1" s="1" t="s">
        <v>0</v>
      </c>
      <c r="B1" s="1" t="s">
        <v>1</v>
      </c>
      <c r="C1" s="30" t="s">
        <v>78</v>
      </c>
      <c r="D1" s="31" t="s">
        <v>79</v>
      </c>
      <c r="E1" s="31" t="s">
        <v>80</v>
      </c>
      <c r="F1" s="32" t="s">
        <v>81</v>
      </c>
      <c r="G1" s="32" t="s">
        <v>83</v>
      </c>
      <c r="H1" s="32" t="s">
        <v>82</v>
      </c>
      <c r="I1" s="1" t="s">
        <v>56</v>
      </c>
      <c r="J1" s="2" t="s">
        <v>2</v>
      </c>
      <c r="K1" s="1" t="s">
        <v>3</v>
      </c>
      <c r="L1" s="1" t="s">
        <v>4</v>
      </c>
      <c r="M1" s="2" t="s">
        <v>61</v>
      </c>
      <c r="N1" s="1" t="s">
        <v>43</v>
      </c>
      <c r="O1" s="1" t="s">
        <v>44</v>
      </c>
      <c r="P1" s="1" t="s">
        <v>45</v>
      </c>
      <c r="Q1" s="2" t="s">
        <v>62</v>
      </c>
      <c r="R1" s="1" t="s">
        <v>46</v>
      </c>
      <c r="S1" s="1" t="s">
        <v>47</v>
      </c>
      <c r="T1" s="2" t="s">
        <v>55</v>
      </c>
      <c r="U1" s="19" t="s">
        <v>58</v>
      </c>
      <c r="V1" s="13" t="s">
        <v>59</v>
      </c>
      <c r="W1" s="14" t="s">
        <v>60</v>
      </c>
      <c r="X1" s="1" t="s">
        <v>8</v>
      </c>
      <c r="AB1" s="1" t="s">
        <v>85</v>
      </c>
    </row>
    <row r="2" spans="1:28" s="3" customFormat="1" x14ac:dyDescent="0.25">
      <c r="A2" s="8" t="s">
        <v>66</v>
      </c>
      <c r="B2" s="6" t="s">
        <v>67</v>
      </c>
      <c r="C2" s="33">
        <f>J2/I2</f>
        <v>0.98064516129032253</v>
      </c>
      <c r="D2" s="34">
        <f>M2/I2</f>
        <v>1.935483870967742E-2</v>
      </c>
      <c r="E2" s="35">
        <f>Q2/I2</f>
        <v>0</v>
      </c>
      <c r="F2" s="34">
        <f>K2/(K2+M2)</f>
        <v>0.98051948051948057</v>
      </c>
      <c r="G2" s="36">
        <f>P2/(K2+M2)</f>
        <v>9.74025974025974E-3</v>
      </c>
      <c r="H2" s="36">
        <f>(O2+N2)/(K2+M2)</f>
        <v>9.74025974025974E-3</v>
      </c>
      <c r="I2" s="11">
        <f>J2+M2+Q2</f>
        <v>310</v>
      </c>
      <c r="J2" s="7">
        <f>SUM(K2:L2)</f>
        <v>304</v>
      </c>
      <c r="K2" s="3">
        <v>302</v>
      </c>
      <c r="L2" s="3">
        <v>2</v>
      </c>
      <c r="M2" s="7">
        <v>6</v>
      </c>
      <c r="N2" s="29">
        <v>3</v>
      </c>
      <c r="O2" s="29">
        <v>0</v>
      </c>
      <c r="P2" s="29">
        <v>3</v>
      </c>
      <c r="Q2" s="4">
        <v>0</v>
      </c>
      <c r="R2" s="3">
        <v>0</v>
      </c>
      <c r="S2" s="3">
        <v>0</v>
      </c>
      <c r="T2" s="7">
        <v>0</v>
      </c>
      <c r="U2" s="20">
        <f>J2/I2</f>
        <v>0.98064516129032253</v>
      </c>
      <c r="V2" s="16">
        <f>M2/I2</f>
        <v>1.935483870967742E-2</v>
      </c>
      <c r="W2" s="15">
        <f>Q2/I2</f>
        <v>0</v>
      </c>
      <c r="X2" s="9" t="s">
        <v>48</v>
      </c>
    </row>
    <row r="3" spans="1:28" s="3" customFormat="1" x14ac:dyDescent="0.25">
      <c r="A3" s="10" t="s">
        <v>64</v>
      </c>
      <c r="B3" t="s">
        <v>65</v>
      </c>
      <c r="C3" s="37">
        <f t="shared" ref="C3:C7" si="0">J3/I3</f>
        <v>0.76666666666666672</v>
      </c>
      <c r="D3" s="36">
        <f t="shared" ref="D3:D7" si="1">M3/I3</f>
        <v>0.22333333333333333</v>
      </c>
      <c r="E3" s="38">
        <f t="shared" ref="E3:E7" si="2">Q3/I3</f>
        <v>6.6666666666666671E-3</v>
      </c>
      <c r="F3" s="36">
        <f t="shared" ref="F3:F7" si="3">K3/(K3+M3)</f>
        <v>0.77364864864864868</v>
      </c>
      <c r="G3" s="36">
        <f t="shared" ref="G3:G7" si="4">P3/(K3+M3)</f>
        <v>0.12837837837837837</v>
      </c>
      <c r="H3" s="36">
        <f t="shared" ref="H3:H7" si="5">(O3+N3)/(K3+M3)</f>
        <v>9.7972972972972971E-2</v>
      </c>
      <c r="I3">
        <v>300</v>
      </c>
      <c r="J3">
        <v>230</v>
      </c>
      <c r="K3">
        <v>229</v>
      </c>
      <c r="L3">
        <v>1</v>
      </c>
      <c r="M3">
        <v>67</v>
      </c>
      <c r="N3">
        <v>29</v>
      </c>
      <c r="O3">
        <v>0</v>
      </c>
      <c r="P3">
        <v>38</v>
      </c>
      <c r="Q3">
        <v>2</v>
      </c>
      <c r="R3">
        <v>0</v>
      </c>
      <c r="S3">
        <v>2</v>
      </c>
      <c r="T3">
        <v>2</v>
      </c>
      <c r="U3" s="20">
        <f>J3/I3</f>
        <v>0.76666666666666672</v>
      </c>
      <c r="V3" s="16">
        <f>M3/I3</f>
        <v>0.22333333333333333</v>
      </c>
      <c r="W3" s="15">
        <f>Q3/I3</f>
        <v>6.6666666666666671E-3</v>
      </c>
      <c r="X3" s="9" t="s">
        <v>48</v>
      </c>
    </row>
    <row r="4" spans="1:28" s="3" customFormat="1" x14ac:dyDescent="0.25">
      <c r="A4" s="10" t="s">
        <v>52</v>
      </c>
      <c r="B4" s="10" t="s">
        <v>63</v>
      </c>
      <c r="C4" s="37">
        <f t="shared" si="0"/>
        <v>0.59044368600682595</v>
      </c>
      <c r="D4" s="36">
        <f t="shared" si="1"/>
        <v>0.32081911262798635</v>
      </c>
      <c r="E4" s="38">
        <f t="shared" si="2"/>
        <v>8.8737201365187715E-2</v>
      </c>
      <c r="F4" s="36">
        <f t="shared" si="3"/>
        <v>0.63565891472868219</v>
      </c>
      <c r="G4" s="36">
        <f t="shared" si="4"/>
        <v>0.2131782945736434</v>
      </c>
      <c r="H4" s="36">
        <f t="shared" si="5"/>
        <v>0.15116279069767441</v>
      </c>
      <c r="I4">
        <v>293</v>
      </c>
      <c r="J4">
        <v>173</v>
      </c>
      <c r="K4">
        <v>164</v>
      </c>
      <c r="L4">
        <v>9</v>
      </c>
      <c r="M4">
        <v>94</v>
      </c>
      <c r="N4">
        <v>22</v>
      </c>
      <c r="O4">
        <v>17</v>
      </c>
      <c r="P4">
        <v>55</v>
      </c>
      <c r="Q4">
        <v>26</v>
      </c>
      <c r="R4">
        <v>1</v>
      </c>
      <c r="S4">
        <v>25</v>
      </c>
      <c r="T4">
        <v>7</v>
      </c>
      <c r="U4" s="20">
        <f t="shared" ref="U4:U7" si="6">J4/I4</f>
        <v>0.59044368600682595</v>
      </c>
      <c r="V4" s="16">
        <f t="shared" ref="V4:V7" si="7">M4/I4</f>
        <v>0.32081911262798635</v>
      </c>
      <c r="W4" s="15">
        <f t="shared" ref="W4:W7" si="8">Q4/I4</f>
        <v>8.8737201365187715E-2</v>
      </c>
      <c r="X4" s="9" t="s">
        <v>48</v>
      </c>
    </row>
    <row r="5" spans="1:28" s="3" customFormat="1" x14ac:dyDescent="0.25">
      <c r="A5" s="10" t="s">
        <v>53</v>
      </c>
      <c r="B5" s="10" t="s">
        <v>49</v>
      </c>
      <c r="C5" s="37">
        <f t="shared" si="0"/>
        <v>0.30201342281879195</v>
      </c>
      <c r="D5" s="36">
        <f t="shared" si="1"/>
        <v>0.64429530201342278</v>
      </c>
      <c r="E5" s="38">
        <f t="shared" si="2"/>
        <v>5.3691275167785234E-2</v>
      </c>
      <c r="F5" s="36">
        <f t="shared" si="3"/>
        <v>0.30935251798561153</v>
      </c>
      <c r="G5" s="36">
        <f t="shared" si="4"/>
        <v>0.23021582733812951</v>
      </c>
      <c r="H5" s="36">
        <f t="shared" si="5"/>
        <v>0.46043165467625902</v>
      </c>
      <c r="I5">
        <v>298</v>
      </c>
      <c r="J5">
        <v>90</v>
      </c>
      <c r="K5">
        <v>86</v>
      </c>
      <c r="L5">
        <v>4</v>
      </c>
      <c r="M5">
        <v>192</v>
      </c>
      <c r="N5">
        <v>29</v>
      </c>
      <c r="O5">
        <v>99</v>
      </c>
      <c r="P5">
        <v>64</v>
      </c>
      <c r="Q5">
        <v>16</v>
      </c>
      <c r="R5">
        <v>0</v>
      </c>
      <c r="S5">
        <v>16</v>
      </c>
      <c r="T5">
        <v>2</v>
      </c>
      <c r="U5" s="21">
        <f>J5/I5</f>
        <v>0.30201342281879195</v>
      </c>
      <c r="V5" s="17">
        <f t="shared" si="7"/>
        <v>0.64429530201342278</v>
      </c>
      <c r="W5" s="18">
        <f t="shared" si="8"/>
        <v>5.3691275167785234E-2</v>
      </c>
      <c r="X5" s="9" t="s">
        <v>48</v>
      </c>
    </row>
    <row r="6" spans="1:28" s="3" customFormat="1" x14ac:dyDescent="0.25">
      <c r="A6" s="10" t="s">
        <v>53</v>
      </c>
      <c r="B6" s="10" t="s">
        <v>50</v>
      </c>
      <c r="C6" s="37">
        <f t="shared" si="0"/>
        <v>0.24333333333333335</v>
      </c>
      <c r="D6" s="36">
        <f t="shared" si="1"/>
        <v>0.75</v>
      </c>
      <c r="E6" s="38">
        <f t="shared" si="2"/>
        <v>6.6666666666666671E-3</v>
      </c>
      <c r="F6" s="36">
        <f t="shared" si="3"/>
        <v>0.23728813559322035</v>
      </c>
      <c r="G6" s="36">
        <f t="shared" si="4"/>
        <v>0.18305084745762712</v>
      </c>
      <c r="H6" s="36">
        <f t="shared" si="5"/>
        <v>0.57966101694915251</v>
      </c>
      <c r="I6">
        <v>300</v>
      </c>
      <c r="J6">
        <v>73</v>
      </c>
      <c r="K6">
        <v>70</v>
      </c>
      <c r="L6">
        <v>3</v>
      </c>
      <c r="M6">
        <v>225</v>
      </c>
      <c r="N6">
        <v>64</v>
      </c>
      <c r="O6">
        <v>107</v>
      </c>
      <c r="P6">
        <v>54</v>
      </c>
      <c r="Q6">
        <v>2</v>
      </c>
      <c r="R6">
        <v>0</v>
      </c>
      <c r="S6">
        <v>2</v>
      </c>
      <c r="T6">
        <v>1</v>
      </c>
      <c r="U6" s="20">
        <f t="shared" si="6"/>
        <v>0.24333333333333335</v>
      </c>
      <c r="V6" s="16">
        <f t="shared" si="7"/>
        <v>0.75</v>
      </c>
      <c r="W6" s="15">
        <f t="shared" si="8"/>
        <v>6.6666666666666671E-3</v>
      </c>
      <c r="X6" s="9" t="s">
        <v>48</v>
      </c>
    </row>
    <row r="7" spans="1:28" s="3" customFormat="1" x14ac:dyDescent="0.25">
      <c r="A7" s="10" t="s">
        <v>54</v>
      </c>
      <c r="B7" s="10" t="s">
        <v>51</v>
      </c>
      <c r="C7" s="37">
        <f t="shared" si="0"/>
        <v>0.40068493150684931</v>
      </c>
      <c r="D7" s="36">
        <f t="shared" si="1"/>
        <v>0.59246575342465757</v>
      </c>
      <c r="E7" s="38">
        <f t="shared" si="2"/>
        <v>6.8493150684931503E-3</v>
      </c>
      <c r="F7" s="36">
        <f t="shared" si="3"/>
        <v>0.37545126353790614</v>
      </c>
      <c r="G7" s="36">
        <f t="shared" si="4"/>
        <v>0.13357400722021662</v>
      </c>
      <c r="H7" s="36">
        <f t="shared" si="5"/>
        <v>0.49097472924187724</v>
      </c>
      <c r="I7">
        <v>292</v>
      </c>
      <c r="J7">
        <v>117</v>
      </c>
      <c r="K7">
        <v>104</v>
      </c>
      <c r="L7">
        <v>13</v>
      </c>
      <c r="M7">
        <v>173</v>
      </c>
      <c r="N7">
        <v>54</v>
      </c>
      <c r="O7">
        <v>82</v>
      </c>
      <c r="P7">
        <v>37</v>
      </c>
      <c r="Q7">
        <v>2</v>
      </c>
      <c r="R7">
        <v>0</v>
      </c>
      <c r="S7">
        <v>2</v>
      </c>
      <c r="T7">
        <v>12</v>
      </c>
      <c r="U7" s="20">
        <f t="shared" si="6"/>
        <v>0.40068493150684931</v>
      </c>
      <c r="V7" s="16">
        <f t="shared" si="7"/>
        <v>0.59246575342465757</v>
      </c>
      <c r="W7" s="15">
        <f t="shared" si="8"/>
        <v>6.8493150684931503E-3</v>
      </c>
      <c r="X7" s="9" t="s">
        <v>48</v>
      </c>
    </row>
    <row r="8" spans="1:28" x14ac:dyDescent="0.25">
      <c r="H8" s="28"/>
    </row>
    <row r="9" spans="1:28" x14ac:dyDescent="0.25">
      <c r="A9" s="39" t="s">
        <v>84</v>
      </c>
      <c r="B9" s="39" t="s">
        <v>84</v>
      </c>
      <c r="C9" s="40">
        <f>AVERAGE(C5:C7)</f>
        <v>0.31534389588632483</v>
      </c>
      <c r="D9" s="40">
        <f t="shared" ref="D9:H9" si="9">AVERAGE(D5:D7)</f>
        <v>0.66225368514602678</v>
      </c>
      <c r="E9" s="40">
        <f t="shared" si="9"/>
        <v>2.2402418967648347E-2</v>
      </c>
      <c r="F9" s="40">
        <f t="shared" si="9"/>
        <v>0.307363972372246</v>
      </c>
      <c r="G9" s="40">
        <f t="shared" si="9"/>
        <v>0.18228022733865776</v>
      </c>
      <c r="H9" s="40">
        <f t="shared" si="9"/>
        <v>0.51035580028909633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averages</vt:lpstr>
      <vt:lpstr>this study_pieCh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Tyson</dc:creator>
  <cp:lastModifiedBy>Gina Harlow</cp:lastModifiedBy>
  <dcterms:created xsi:type="dcterms:W3CDTF">2019-10-03T17:38:36Z</dcterms:created>
  <dcterms:modified xsi:type="dcterms:W3CDTF">2022-10-31T18:24:23Z</dcterms:modified>
</cp:coreProperties>
</file>