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G:\Geology\Editorial\Feb-2023\G50556-lGasperini\1-Supp-Mat\"/>
    </mc:Choice>
  </mc:AlternateContent>
  <xr:revisionPtr revIDLastSave="0" documentId="13_ncr:1_{E374462F-A76A-4E92-B779-817ABEF1BAED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Table S1" sheetId="4" r:id="rId1"/>
    <sheet name="G50556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" i="4" l="1"/>
  <c r="G70" i="4"/>
  <c r="G69" i="4"/>
  <c r="G68" i="4"/>
  <c r="G67" i="4"/>
  <c r="G62" i="4"/>
  <c r="G63" i="4"/>
  <c r="G64" i="4"/>
  <c r="G65" i="4"/>
  <c r="G66" i="4"/>
  <c r="H68" i="4"/>
  <c r="H69" i="4"/>
  <c r="H70" i="4"/>
  <c r="H67" i="4"/>
  <c r="H62" i="4"/>
  <c r="H63" i="4"/>
  <c r="H64" i="4"/>
  <c r="H65" i="4"/>
  <c r="J68" i="4" s="1"/>
  <c r="H66" i="4"/>
  <c r="G60" i="4"/>
  <c r="I60" i="4" s="1"/>
  <c r="G59" i="4"/>
  <c r="G58" i="4"/>
  <c r="G57" i="4"/>
  <c r="G56" i="4"/>
  <c r="G55" i="4"/>
  <c r="I55" i="4" s="1"/>
  <c r="G50" i="4"/>
  <c r="G51" i="4"/>
  <c r="G52" i="4"/>
  <c r="I57" i="4" l="1"/>
  <c r="I58" i="4"/>
  <c r="I59" i="4"/>
  <c r="J67" i="4"/>
  <c r="J69" i="4"/>
  <c r="I70" i="4"/>
  <c r="I67" i="4"/>
  <c r="I68" i="4"/>
  <c r="I69" i="4"/>
  <c r="J70" i="4"/>
  <c r="G53" i="4"/>
  <c r="I56" i="4" s="1"/>
  <c r="H56" i="4"/>
  <c r="H57" i="4"/>
  <c r="H58" i="4"/>
  <c r="H59" i="4"/>
  <c r="H60" i="4"/>
  <c r="J60" i="4" s="1"/>
  <c r="H55" i="4"/>
  <c r="H50" i="4"/>
  <c r="H51" i="4"/>
  <c r="H52" i="4"/>
  <c r="H53" i="4"/>
  <c r="H54" i="4"/>
  <c r="G48" i="4"/>
  <c r="G47" i="4"/>
  <c r="G46" i="4"/>
  <c r="I46" i="4" s="1"/>
  <c r="G45" i="4"/>
  <c r="G44" i="4"/>
  <c r="G37" i="4"/>
  <c r="G38" i="4"/>
  <c r="G40" i="4"/>
  <c r="G41" i="4"/>
  <c r="H44" i="4"/>
  <c r="H45" i="4"/>
  <c r="H46" i="4"/>
  <c r="H47" i="4"/>
  <c r="H48" i="4"/>
  <c r="H43" i="4"/>
  <c r="H37" i="4"/>
  <c r="H38" i="4"/>
  <c r="H39" i="4"/>
  <c r="H40" i="4"/>
  <c r="H41" i="4"/>
  <c r="H42" i="4"/>
  <c r="J45" i="4" l="1"/>
  <c r="J44" i="4"/>
  <c r="J55" i="4"/>
  <c r="I44" i="4"/>
  <c r="J59" i="4"/>
  <c r="J43" i="4"/>
  <c r="I45" i="4"/>
  <c r="J58" i="4"/>
  <c r="J48" i="4"/>
  <c r="J57" i="4"/>
  <c r="J47" i="4"/>
  <c r="I47" i="4"/>
  <c r="J56" i="4"/>
  <c r="J46" i="4"/>
  <c r="I48" i="4"/>
</calcChain>
</file>

<file path=xl/sharedStrings.xml><?xml version="1.0" encoding="utf-8"?>
<sst xmlns="http://schemas.openxmlformats.org/spreadsheetml/2006/main" count="101" uniqueCount="45">
  <si>
    <t>Profile name</t>
  </si>
  <si>
    <t>Magnetic anomaly</t>
  </si>
  <si>
    <t>Distance</t>
  </si>
  <si>
    <t>Azimuth of the profile (degrees)</t>
  </si>
  <si>
    <t>Thickness of the layer (km)</t>
  </si>
  <si>
    <t>Magnetization of the blocks (A/m)</t>
  </si>
  <si>
    <t>Declination (degrees)</t>
  </si>
  <si>
    <t>Inclination (degrees)</t>
  </si>
  <si>
    <t>Age (Ma)</t>
  </si>
  <si>
    <t>On-Axis</t>
  </si>
  <si>
    <t>Off-Axis</t>
  </si>
  <si>
    <t>Line 1</t>
  </si>
  <si>
    <t>3o</t>
  </si>
  <si>
    <t>3y</t>
  </si>
  <si>
    <t>2Ao</t>
  </si>
  <si>
    <t>2Ay</t>
  </si>
  <si>
    <t>2o</t>
  </si>
  <si>
    <t>2y</t>
  </si>
  <si>
    <t>1o</t>
  </si>
  <si>
    <t>From chron (km)</t>
  </si>
  <si>
    <t>From ridge axis (km)</t>
  </si>
  <si>
    <t>Half spreading rates</t>
  </si>
  <si>
    <t>Full spreading rates</t>
  </si>
  <si>
    <t>Chron (mm/yr)</t>
  </si>
  <si>
    <t>Average (mm/yr)</t>
  </si>
  <si>
    <t>329°N</t>
  </si>
  <si>
    <t>Spreading direction</t>
  </si>
  <si>
    <t>323°N</t>
  </si>
  <si>
    <t>Line 2</t>
  </si>
  <si>
    <t>326°N</t>
  </si>
  <si>
    <t>320°N</t>
  </si>
  <si>
    <r>
      <t xml:space="preserve">Supplementary Table S1. </t>
    </r>
    <r>
      <rPr>
        <sz val="12"/>
        <color theme="1"/>
        <rFont val="Arial"/>
        <family val="2"/>
      </rPr>
      <t>Model parameters used for magnetic forward modeling from NW to SE.</t>
    </r>
  </si>
  <si>
    <t>Line 3</t>
  </si>
  <si>
    <r>
      <rPr>
        <b/>
        <i/>
        <sz val="10"/>
        <rFont val="Times New Roman"/>
        <family val="1"/>
      </rPr>
      <t>J</t>
    </r>
    <r>
      <rPr>
        <b/>
        <sz val="10"/>
        <rFont val="Times New Roman"/>
        <family val="1"/>
      </rPr>
      <t>o</t>
    </r>
  </si>
  <si>
    <r>
      <rPr>
        <b/>
        <i/>
        <sz val="10"/>
        <rFont val="Times New Roman"/>
        <family val="1"/>
      </rPr>
      <t>J</t>
    </r>
    <r>
      <rPr>
        <b/>
        <sz val="10"/>
        <rFont val="Times New Roman"/>
        <family val="1"/>
      </rPr>
      <t>y</t>
    </r>
  </si>
  <si>
    <t xml:space="preserve"> </t>
  </si>
  <si>
    <t>320°</t>
  </si>
  <si>
    <t>329°</t>
  </si>
  <si>
    <t>322°</t>
  </si>
  <si>
    <t>327°</t>
  </si>
  <si>
    <t>321°</t>
  </si>
  <si>
    <t>326°</t>
  </si>
  <si>
    <t>Line 4</t>
  </si>
  <si>
    <t>Line 5</t>
  </si>
  <si>
    <t>Gasperini, L., et al., 2023, Late Miocene to recent tectonic evolution of the Macquarie Triple Junction: Geology, https://doi.org/10.1130/G50556.1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</si>
</sst>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0" xfId="0" applyBorder="1"/>
    <xf numFmtId="0" fontId="2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2" fontId="5" fillId="0" borderId="11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0" fillId="0" borderId="12" xfId="0" applyFill="1" applyBorder="1"/>
    <xf numFmtId="0" fontId="0" fillId="0" borderId="0" xfId="0" applyFill="1"/>
    <xf numFmtId="0" fontId="0" fillId="0" borderId="11" xfId="0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/>
    </xf>
    <xf numFmtId="2" fontId="5" fillId="0" borderId="20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5"/>
  <sheetViews>
    <sheetView tabSelected="1" zoomScale="102" workbookViewId="0">
      <selection activeCell="V52" sqref="V52"/>
    </sheetView>
  </sheetViews>
  <sheetFormatPr defaultRowHeight="15" x14ac:dyDescent="0.25"/>
  <cols>
    <col min="2" max="2" width="40.85546875" customWidth="1"/>
    <col min="3" max="3" width="7.140625" customWidth="1"/>
    <col min="4" max="4" width="6.7109375" customWidth="1"/>
    <col min="5" max="5" width="7.5703125" customWidth="1"/>
    <col min="6" max="6" width="8" customWidth="1"/>
    <col min="7" max="7" width="8.140625" style="26" customWidth="1"/>
    <col min="8" max="8" width="7.42578125" style="26" customWidth="1"/>
    <col min="9" max="9" width="7.5703125" customWidth="1"/>
    <col min="10" max="10" width="7.140625" customWidth="1"/>
    <col min="11" max="11" width="13.5703125" customWidth="1"/>
    <col min="12" max="12" width="20.7109375" customWidth="1"/>
    <col min="13" max="13" width="13.28515625" customWidth="1"/>
    <col min="16" max="16" width="10" customWidth="1"/>
    <col min="17" max="17" width="10.140625" customWidth="1"/>
    <col min="23" max="23" width="10.85546875" customWidth="1"/>
  </cols>
  <sheetData>
    <row r="1" spans="1:26" ht="29.45" customHeight="1" thickBot="1" x14ac:dyDescent="0.3">
      <c r="A1" s="2"/>
      <c r="B1" s="3" t="s">
        <v>31</v>
      </c>
      <c r="C1" s="1"/>
      <c r="D1" s="1"/>
      <c r="E1" s="1"/>
      <c r="F1" s="1"/>
      <c r="G1" s="34"/>
      <c r="H1" s="34"/>
      <c r="I1" s="1"/>
      <c r="J1" s="1"/>
      <c r="K1" s="1"/>
      <c r="L1" s="1"/>
      <c r="M1" s="1"/>
      <c r="N1" s="1"/>
      <c r="O1" s="1"/>
      <c r="P1" s="1"/>
      <c r="Q1" s="1"/>
    </row>
    <row r="2" spans="1:26" ht="23.45" customHeight="1" x14ac:dyDescent="0.25">
      <c r="B2" s="58" t="s">
        <v>0</v>
      </c>
      <c r="C2" s="58" t="s">
        <v>1</v>
      </c>
      <c r="D2" s="58" t="s">
        <v>8</v>
      </c>
      <c r="E2" s="60" t="s">
        <v>2</v>
      </c>
      <c r="F2" s="60"/>
      <c r="G2" s="60" t="s">
        <v>21</v>
      </c>
      <c r="H2" s="60"/>
      <c r="I2" s="60" t="s">
        <v>22</v>
      </c>
      <c r="J2" s="60"/>
      <c r="K2" s="58" t="s">
        <v>26</v>
      </c>
      <c r="L2" s="58" t="s">
        <v>3</v>
      </c>
      <c r="M2" s="58" t="s">
        <v>4</v>
      </c>
      <c r="N2" s="58" t="s">
        <v>5</v>
      </c>
      <c r="O2" s="58"/>
      <c r="P2" s="58" t="s">
        <v>6</v>
      </c>
      <c r="Q2" s="58" t="s">
        <v>7</v>
      </c>
      <c r="R2" s="26"/>
      <c r="S2" s="26"/>
      <c r="T2" s="26"/>
      <c r="U2" s="26"/>
      <c r="V2" s="26"/>
      <c r="W2" s="26"/>
      <c r="X2" s="26"/>
      <c r="Y2" s="26"/>
      <c r="Z2" s="26"/>
    </row>
    <row r="3" spans="1:26" ht="32.25" customHeight="1" thickBot="1" x14ac:dyDescent="0.3">
      <c r="B3" s="59"/>
      <c r="C3" s="59"/>
      <c r="D3" s="59"/>
      <c r="E3" s="28" t="s">
        <v>19</v>
      </c>
      <c r="F3" s="28" t="s">
        <v>20</v>
      </c>
      <c r="G3" s="33" t="s">
        <v>23</v>
      </c>
      <c r="H3" s="33" t="s">
        <v>24</v>
      </c>
      <c r="I3" s="28" t="s">
        <v>23</v>
      </c>
      <c r="J3" s="28" t="s">
        <v>24</v>
      </c>
      <c r="K3" s="59"/>
      <c r="L3" s="59"/>
      <c r="M3" s="59"/>
      <c r="N3" s="29" t="s">
        <v>9</v>
      </c>
      <c r="O3" s="29" t="s">
        <v>10</v>
      </c>
      <c r="P3" s="59"/>
      <c r="Q3" s="59"/>
      <c r="R3" s="26"/>
      <c r="S3" s="26"/>
      <c r="T3" s="26"/>
      <c r="U3" s="26"/>
      <c r="V3" s="26"/>
      <c r="W3" s="26"/>
      <c r="X3" s="26"/>
      <c r="Y3" s="26"/>
      <c r="Z3" s="26"/>
    </row>
    <row r="4" spans="1:26" ht="15.75" thickTop="1" x14ac:dyDescent="0.25">
      <c r="B4" s="56" t="s">
        <v>11</v>
      </c>
      <c r="C4" s="6" t="s">
        <v>14</v>
      </c>
      <c r="D4" s="6">
        <v>3.58</v>
      </c>
      <c r="E4" s="4">
        <v>28.989199999999997</v>
      </c>
      <c r="F4" s="4">
        <v>101.851</v>
      </c>
      <c r="G4" s="4">
        <v>28.989199999999997</v>
      </c>
      <c r="H4" s="4">
        <v>28.45</v>
      </c>
      <c r="I4" s="4"/>
      <c r="J4" s="5"/>
      <c r="K4" s="35" t="s">
        <v>25</v>
      </c>
      <c r="L4" s="35" t="s">
        <v>27</v>
      </c>
      <c r="M4" s="42">
        <v>0.5</v>
      </c>
      <c r="N4" s="42">
        <v>19</v>
      </c>
      <c r="O4" s="42">
        <v>6</v>
      </c>
      <c r="P4" s="42">
        <v>53.7</v>
      </c>
      <c r="Q4" s="42">
        <v>-82.5</v>
      </c>
      <c r="R4" s="26"/>
      <c r="S4" s="26"/>
      <c r="T4" s="26"/>
      <c r="U4" s="26"/>
      <c r="V4" s="26"/>
      <c r="W4" s="26"/>
      <c r="X4" s="26"/>
      <c r="Y4" s="26"/>
      <c r="Z4" s="26"/>
    </row>
    <row r="5" spans="1:26" x14ac:dyDescent="0.25">
      <c r="B5" s="56"/>
      <c r="C5" s="6" t="s">
        <v>15</v>
      </c>
      <c r="D5" s="6">
        <v>2.58</v>
      </c>
      <c r="E5" s="4">
        <v>18.518500000000003</v>
      </c>
      <c r="F5" s="4">
        <v>72.861800000000002</v>
      </c>
      <c r="G5" s="4">
        <v>29.394444444444442</v>
      </c>
      <c r="H5" s="4">
        <v>28.241007751937985</v>
      </c>
      <c r="I5" s="4"/>
      <c r="J5" s="5"/>
      <c r="K5" s="35"/>
      <c r="L5" s="35"/>
      <c r="M5" s="42"/>
      <c r="N5" s="42"/>
      <c r="O5" s="42"/>
      <c r="P5" s="42"/>
      <c r="Q5" s="42"/>
      <c r="R5" s="26"/>
      <c r="S5" s="26"/>
      <c r="T5" s="26"/>
      <c r="U5" s="26"/>
      <c r="V5" s="26"/>
      <c r="W5" s="26"/>
      <c r="X5" s="26"/>
      <c r="Y5" s="26"/>
      <c r="Z5" s="26"/>
    </row>
    <row r="6" spans="1:26" x14ac:dyDescent="0.25">
      <c r="B6" s="56"/>
      <c r="C6" s="6" t="s">
        <v>16</v>
      </c>
      <c r="D6" s="6">
        <v>1.95</v>
      </c>
      <c r="E6" s="4">
        <v>4.6537999999999968</v>
      </c>
      <c r="F6" s="4">
        <v>54.343299999999999</v>
      </c>
      <c r="G6" s="4">
        <v>25.854444444444436</v>
      </c>
      <c r="H6" s="4">
        <v>27.868358974358976</v>
      </c>
      <c r="I6" s="4"/>
      <c r="J6" s="5"/>
      <c r="K6" s="35"/>
      <c r="L6" s="35"/>
      <c r="M6" s="42"/>
      <c r="N6" s="42"/>
      <c r="O6" s="42"/>
      <c r="P6" s="42"/>
      <c r="Q6" s="42"/>
      <c r="R6" s="26"/>
      <c r="S6" s="26"/>
      <c r="T6" s="26"/>
      <c r="U6" s="26"/>
      <c r="V6" s="26"/>
      <c r="W6" s="26"/>
      <c r="X6" s="26"/>
      <c r="Y6" s="26"/>
      <c r="Z6" s="26"/>
    </row>
    <row r="7" spans="1:26" x14ac:dyDescent="0.25">
      <c r="B7" s="56"/>
      <c r="C7" s="6" t="s">
        <v>17</v>
      </c>
      <c r="D7" s="6">
        <v>1.77</v>
      </c>
      <c r="E7" s="4">
        <v>19.778800000000004</v>
      </c>
      <c r="F7" s="4">
        <v>49.689500000000002</v>
      </c>
      <c r="G7" s="4">
        <v>28.255428571428578</v>
      </c>
      <c r="H7" s="4">
        <v>28.073163841807911</v>
      </c>
      <c r="I7" s="4"/>
      <c r="J7" s="5"/>
      <c r="K7" s="35"/>
      <c r="L7" s="35"/>
      <c r="M7" s="42"/>
      <c r="N7" s="42"/>
      <c r="O7" s="42"/>
      <c r="P7" s="42"/>
      <c r="Q7" s="42"/>
      <c r="R7" s="26"/>
      <c r="S7" s="26"/>
      <c r="T7" s="26"/>
      <c r="U7" s="26"/>
      <c r="V7" s="26"/>
      <c r="W7" s="26"/>
      <c r="X7" s="26"/>
      <c r="Y7" s="26"/>
      <c r="Z7" s="26"/>
    </row>
    <row r="8" spans="1:26" x14ac:dyDescent="0.25">
      <c r="B8" s="56"/>
      <c r="C8" s="6" t="s">
        <v>33</v>
      </c>
      <c r="D8" s="6">
        <v>1.07</v>
      </c>
      <c r="E8" s="4">
        <v>3.5873999999999988</v>
      </c>
      <c r="F8" s="4">
        <v>29.910699999999999</v>
      </c>
      <c r="G8" s="4">
        <v>44.842499999999944</v>
      </c>
      <c r="H8" s="4">
        <v>27.953925233644856</v>
      </c>
      <c r="I8" s="4"/>
      <c r="J8" s="5"/>
      <c r="K8" s="35"/>
      <c r="L8" s="35"/>
      <c r="M8" s="42"/>
      <c r="N8" s="42"/>
      <c r="O8" s="42"/>
      <c r="P8" s="42"/>
      <c r="Q8" s="42"/>
      <c r="R8" s="26"/>
      <c r="S8" s="26"/>
      <c r="T8" s="26"/>
      <c r="U8" s="26"/>
      <c r="V8" s="26"/>
      <c r="W8" s="26"/>
      <c r="X8" s="26"/>
      <c r="Y8" s="26"/>
      <c r="Z8" s="26"/>
    </row>
    <row r="9" spans="1:26" x14ac:dyDescent="0.25">
      <c r="B9" s="56"/>
      <c r="C9" s="6" t="s">
        <v>34</v>
      </c>
      <c r="D9" s="6">
        <v>0.99</v>
      </c>
      <c r="E9" s="4">
        <v>4.7507999999999981</v>
      </c>
      <c r="F9" s="4">
        <v>26.3233</v>
      </c>
      <c r="G9" s="4">
        <v>22.622857142857139</v>
      </c>
      <c r="H9" s="4">
        <v>26.589191919191919</v>
      </c>
      <c r="I9" s="4"/>
      <c r="J9" s="5"/>
      <c r="K9" s="35"/>
      <c r="L9" s="35"/>
      <c r="M9" s="42"/>
      <c r="N9" s="42"/>
      <c r="O9" s="42"/>
      <c r="P9" s="42"/>
      <c r="Q9" s="42"/>
      <c r="R9" s="26"/>
      <c r="S9" s="26"/>
      <c r="T9" s="26"/>
      <c r="U9" s="26"/>
      <c r="V9" s="26"/>
      <c r="W9" s="26"/>
      <c r="X9" s="26"/>
      <c r="Y9" s="26"/>
      <c r="Z9" s="26"/>
    </row>
    <row r="10" spans="1:26" x14ac:dyDescent="0.25">
      <c r="B10" s="56"/>
      <c r="C10" s="7" t="s">
        <v>18</v>
      </c>
      <c r="D10" s="7">
        <v>0.78</v>
      </c>
      <c r="E10" s="8">
        <v>21.572500000000002</v>
      </c>
      <c r="F10" s="8">
        <v>21.572500000000002</v>
      </c>
      <c r="G10" s="8">
        <v>27.657051282051285</v>
      </c>
      <c r="H10" s="8">
        <v>27.657051282051285</v>
      </c>
      <c r="I10" s="8"/>
      <c r="J10" s="9"/>
      <c r="K10" s="35"/>
      <c r="L10" s="35"/>
      <c r="M10" s="42"/>
      <c r="N10" s="42"/>
      <c r="O10" s="42"/>
      <c r="P10" s="42"/>
      <c r="Q10" s="42"/>
      <c r="R10" s="26"/>
      <c r="S10" s="26"/>
      <c r="T10" s="26"/>
      <c r="U10" s="26"/>
      <c r="V10" s="26"/>
      <c r="W10" s="26"/>
      <c r="X10" s="26"/>
      <c r="Y10" s="26"/>
      <c r="Z10" s="26"/>
    </row>
    <row r="11" spans="1:26" x14ac:dyDescent="0.25">
      <c r="B11" s="56"/>
      <c r="C11" s="6" t="s">
        <v>18</v>
      </c>
      <c r="D11" s="6">
        <v>0.78</v>
      </c>
      <c r="E11" s="4">
        <v>24.139800000000001</v>
      </c>
      <c r="F11" s="4">
        <v>24.139800000000001</v>
      </c>
      <c r="G11" s="4">
        <v>30.94846153846154</v>
      </c>
      <c r="H11" s="4">
        <v>30.94846153846154</v>
      </c>
      <c r="I11" s="4">
        <v>58.605512820512828</v>
      </c>
      <c r="J11" s="5">
        <v>58.605512820512828</v>
      </c>
      <c r="K11" s="35"/>
      <c r="L11" s="35"/>
      <c r="M11" s="42"/>
      <c r="N11" s="42"/>
      <c r="O11" s="42"/>
      <c r="P11" s="42"/>
      <c r="Q11" s="42"/>
      <c r="R11" s="26"/>
      <c r="S11" s="26"/>
      <c r="T11" s="26"/>
      <c r="U11" s="26"/>
      <c r="V11" s="26"/>
      <c r="W11" s="26"/>
      <c r="X11" s="26"/>
      <c r="Y11" s="26"/>
      <c r="Z11" s="26"/>
    </row>
    <row r="12" spans="1:26" x14ac:dyDescent="0.25">
      <c r="B12" s="56"/>
      <c r="C12" s="6" t="s">
        <v>34</v>
      </c>
      <c r="D12" s="6">
        <v>0.99</v>
      </c>
      <c r="E12" s="4">
        <v>6.4895999999999994</v>
      </c>
      <c r="F12" s="4">
        <v>30.6294</v>
      </c>
      <c r="G12" s="4">
        <v>30.902857142857144</v>
      </c>
      <c r="H12" s="4">
        <v>30.938787878787881</v>
      </c>
      <c r="I12" s="4">
        <v>53.525714285714287</v>
      </c>
      <c r="J12" s="5">
        <v>57.527979797979796</v>
      </c>
      <c r="K12" s="35"/>
      <c r="L12" s="35"/>
      <c r="M12" s="42"/>
      <c r="N12" s="42"/>
      <c r="O12" s="42"/>
      <c r="P12" s="42"/>
      <c r="Q12" s="42"/>
      <c r="R12" s="26"/>
      <c r="S12" s="26"/>
      <c r="T12" s="26"/>
      <c r="U12" s="26"/>
      <c r="V12" s="26"/>
      <c r="W12" s="26"/>
      <c r="X12" s="26"/>
      <c r="Y12" s="26"/>
      <c r="Z12" s="26"/>
    </row>
    <row r="13" spans="1:26" x14ac:dyDescent="0.25">
      <c r="B13" s="56"/>
      <c r="C13" s="6" t="s">
        <v>33</v>
      </c>
      <c r="D13" s="6">
        <v>1.07</v>
      </c>
      <c r="E13" s="4">
        <v>2.5672999999999995</v>
      </c>
      <c r="F13" s="4">
        <v>33.1967</v>
      </c>
      <c r="G13" s="4">
        <v>32.091249999999967</v>
      </c>
      <c r="H13" s="4">
        <v>31.024953271028036</v>
      </c>
      <c r="I13" s="4">
        <v>76.933749999999918</v>
      </c>
      <c r="J13" s="5">
        <v>58.978878504672892</v>
      </c>
      <c r="K13" s="35"/>
      <c r="L13" s="35"/>
      <c r="M13" s="42"/>
      <c r="N13" s="42"/>
      <c r="O13" s="42"/>
      <c r="P13" s="42"/>
      <c r="Q13" s="42"/>
      <c r="R13" s="26"/>
      <c r="S13" s="26"/>
      <c r="T13" s="26"/>
      <c r="U13" s="26"/>
      <c r="V13" s="26"/>
      <c r="W13" s="26"/>
      <c r="X13" s="26"/>
      <c r="Y13" s="26"/>
      <c r="Z13" s="26"/>
    </row>
    <row r="14" spans="1:26" x14ac:dyDescent="0.25">
      <c r="B14" s="56"/>
      <c r="C14" s="6" t="s">
        <v>17</v>
      </c>
      <c r="D14" s="6">
        <v>1.77</v>
      </c>
      <c r="E14" s="4">
        <v>21.109000000000002</v>
      </c>
      <c r="F14" s="4">
        <v>54.305700000000002</v>
      </c>
      <c r="G14" s="4">
        <v>30.155714285714289</v>
      </c>
      <c r="H14" s="4">
        <v>30.681186440677966</v>
      </c>
      <c r="I14" s="4">
        <v>58.411142857142863</v>
      </c>
      <c r="J14" s="5">
        <v>58.754350282485873</v>
      </c>
      <c r="K14" s="35"/>
      <c r="L14" s="35"/>
      <c r="M14" s="42"/>
      <c r="N14" s="42"/>
      <c r="O14" s="42"/>
      <c r="P14" s="42"/>
      <c r="Q14" s="42"/>
      <c r="R14" s="26"/>
      <c r="S14" s="26"/>
      <c r="T14" s="26"/>
      <c r="U14" s="26"/>
      <c r="V14" s="26"/>
      <c r="W14" s="26"/>
      <c r="X14" s="26"/>
      <c r="Y14" s="26"/>
      <c r="Z14" s="26"/>
    </row>
    <row r="15" spans="1:26" x14ac:dyDescent="0.25">
      <c r="B15" s="56"/>
      <c r="C15" s="6" t="s">
        <v>16</v>
      </c>
      <c r="D15" s="6">
        <v>1.95</v>
      </c>
      <c r="E15" s="4">
        <v>4.7779999999999987</v>
      </c>
      <c r="F15" s="4">
        <v>59.0837</v>
      </c>
      <c r="G15" s="4">
        <v>26.544444444444448</v>
      </c>
      <c r="H15" s="4">
        <v>30.299333333333333</v>
      </c>
      <c r="I15" s="4">
        <v>52.398888888888884</v>
      </c>
      <c r="J15" s="5">
        <v>58.167692307692306</v>
      </c>
      <c r="K15" s="35"/>
      <c r="L15" s="35"/>
      <c r="M15" s="42"/>
      <c r="N15" s="42"/>
      <c r="O15" s="42"/>
      <c r="P15" s="42"/>
      <c r="Q15" s="42"/>
      <c r="R15" s="26"/>
      <c r="S15" s="26"/>
      <c r="T15" s="26"/>
      <c r="U15" s="26"/>
      <c r="V15" s="26"/>
      <c r="W15" s="26"/>
      <c r="X15" s="26"/>
      <c r="Y15" s="26"/>
      <c r="Z15" s="26"/>
    </row>
    <row r="16" spans="1:26" x14ac:dyDescent="0.25">
      <c r="B16" s="56"/>
      <c r="C16" s="6" t="s">
        <v>15</v>
      </c>
      <c r="D16" s="6">
        <v>2.58</v>
      </c>
      <c r="E16" s="4">
        <v>20.538500000000006</v>
      </c>
      <c r="F16" s="4">
        <v>79.622200000000007</v>
      </c>
      <c r="G16" s="4">
        <v>32.600793650793655</v>
      </c>
      <c r="H16" s="4">
        <v>30.861317829457366</v>
      </c>
      <c r="I16" s="4">
        <v>61.995238095238093</v>
      </c>
      <c r="J16" s="5">
        <v>59.102325581395348</v>
      </c>
      <c r="K16" s="35"/>
      <c r="L16" s="35"/>
      <c r="M16" s="42"/>
      <c r="N16" s="42"/>
      <c r="O16" s="42"/>
      <c r="P16" s="42"/>
      <c r="Q16" s="42"/>
      <c r="R16" s="26"/>
      <c r="S16" s="26"/>
      <c r="T16" s="26"/>
      <c r="U16" s="26"/>
      <c r="V16" s="26"/>
      <c r="W16" s="26"/>
      <c r="X16" s="26"/>
      <c r="Y16" s="26"/>
      <c r="Z16" s="26"/>
    </row>
    <row r="17" spans="2:26" ht="15.75" thickBot="1" x14ac:dyDescent="0.3">
      <c r="B17" s="56"/>
      <c r="C17" s="6" t="s">
        <v>14</v>
      </c>
      <c r="D17" s="6">
        <v>3.58</v>
      </c>
      <c r="E17" s="4">
        <v>32.877799999999993</v>
      </c>
      <c r="F17" s="4">
        <v>112.5</v>
      </c>
      <c r="G17" s="4">
        <v>32.877799999999993</v>
      </c>
      <c r="H17" s="4">
        <v>31.424581005586592</v>
      </c>
      <c r="I17" s="4">
        <v>61.86699999999999</v>
      </c>
      <c r="J17" s="5">
        <v>59.874581005586592</v>
      </c>
      <c r="K17" s="35"/>
      <c r="L17" s="35"/>
      <c r="M17" s="42"/>
      <c r="N17" s="42"/>
      <c r="O17" s="42"/>
      <c r="P17" s="42"/>
      <c r="Q17" s="42"/>
      <c r="R17" s="26"/>
      <c r="S17" s="26"/>
      <c r="T17" s="26"/>
      <c r="U17" s="26"/>
      <c r="V17" s="26"/>
      <c r="W17" s="26"/>
      <c r="X17" s="26"/>
      <c r="Y17" s="26"/>
      <c r="Z17" s="26"/>
    </row>
    <row r="18" spans="2:26" ht="16.5" thickTop="1" thickBot="1" x14ac:dyDescent="0.3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26"/>
      <c r="S18" s="26"/>
      <c r="T18" s="26"/>
      <c r="U18" s="26"/>
      <c r="V18" s="26"/>
      <c r="W18" s="26"/>
      <c r="X18" s="26"/>
      <c r="Y18" s="26"/>
      <c r="Z18" s="26"/>
    </row>
    <row r="19" spans="2:26" ht="15.75" thickTop="1" x14ac:dyDescent="0.25">
      <c r="B19" s="55" t="s">
        <v>28</v>
      </c>
      <c r="C19" s="13" t="s">
        <v>12</v>
      </c>
      <c r="D19" s="13">
        <v>5.23</v>
      </c>
      <c r="E19" s="11">
        <v>27</v>
      </c>
      <c r="F19" s="11">
        <v>116.5</v>
      </c>
      <c r="G19" s="11">
        <v>25.714285714285698</v>
      </c>
      <c r="H19" s="11">
        <v>22.27533460803059</v>
      </c>
      <c r="I19" s="11"/>
      <c r="J19" s="12"/>
      <c r="K19" s="39" t="s">
        <v>29</v>
      </c>
      <c r="L19" s="39" t="s">
        <v>30</v>
      </c>
      <c r="M19" s="41">
        <v>0.5</v>
      </c>
      <c r="N19" s="41">
        <v>19</v>
      </c>
      <c r="O19" s="41">
        <v>6</v>
      </c>
      <c r="P19" s="41">
        <v>55.3</v>
      </c>
      <c r="Q19" s="41">
        <v>-82.3</v>
      </c>
      <c r="R19" s="26"/>
      <c r="S19" s="26"/>
      <c r="T19" s="26"/>
      <c r="U19" s="26"/>
      <c r="V19" s="26"/>
      <c r="W19" s="26"/>
      <c r="X19" s="26"/>
      <c r="Y19" s="26"/>
      <c r="Z19" s="26"/>
    </row>
    <row r="20" spans="2:26" x14ac:dyDescent="0.25">
      <c r="B20" s="56"/>
      <c r="C20" s="6" t="s">
        <v>13</v>
      </c>
      <c r="D20" s="6">
        <v>4.18</v>
      </c>
      <c r="E20" s="4">
        <v>14.683899999999994</v>
      </c>
      <c r="F20" s="4">
        <v>89.5</v>
      </c>
      <c r="G20" s="4">
        <v>24.473166666666671</v>
      </c>
      <c r="H20" s="4">
        <v>21.411483253588518</v>
      </c>
      <c r="I20" s="4"/>
      <c r="J20" s="5"/>
      <c r="K20" s="35"/>
      <c r="L20" s="35"/>
      <c r="M20" s="42"/>
      <c r="N20" s="42"/>
      <c r="O20" s="42"/>
      <c r="P20" s="42"/>
      <c r="Q20" s="42"/>
      <c r="R20" s="26"/>
      <c r="S20" s="26"/>
      <c r="T20" s="26"/>
      <c r="U20" s="26"/>
      <c r="V20" s="26"/>
      <c r="W20" s="26"/>
      <c r="X20" s="26"/>
      <c r="Y20" s="26"/>
      <c r="Z20" s="26"/>
    </row>
    <row r="21" spans="2:26" x14ac:dyDescent="0.25">
      <c r="B21" s="56"/>
      <c r="C21" s="6" t="s">
        <v>14</v>
      </c>
      <c r="D21" s="6">
        <v>3.58</v>
      </c>
      <c r="E21" s="4">
        <v>18.436700000000009</v>
      </c>
      <c r="F21" s="4">
        <v>74.816100000000006</v>
      </c>
      <c r="G21" s="4">
        <v>18.436700000000009</v>
      </c>
      <c r="H21" s="4">
        <v>20.898351955307263</v>
      </c>
      <c r="I21" s="4"/>
      <c r="J21" s="5"/>
      <c r="K21" s="35"/>
      <c r="L21" s="35"/>
      <c r="M21" s="42"/>
      <c r="N21" s="42"/>
      <c r="O21" s="42"/>
      <c r="P21" s="42"/>
      <c r="Q21" s="42"/>
      <c r="R21" s="26"/>
      <c r="S21" s="26"/>
      <c r="T21" s="26"/>
      <c r="U21" s="26"/>
      <c r="V21" s="26"/>
      <c r="W21" s="26"/>
      <c r="X21" s="26"/>
      <c r="Y21" s="26"/>
      <c r="Z21" s="26"/>
    </row>
    <row r="22" spans="2:26" x14ac:dyDescent="0.25">
      <c r="B22" s="56"/>
      <c r="C22" s="6" t="s">
        <v>15</v>
      </c>
      <c r="D22" s="6">
        <v>2.58</v>
      </c>
      <c r="E22" s="4">
        <v>13.088899999999995</v>
      </c>
      <c r="F22" s="4">
        <v>56.379399999999997</v>
      </c>
      <c r="G22" s="4">
        <v>20.776031746031734</v>
      </c>
      <c r="H22" s="4">
        <v>21.852480620155038</v>
      </c>
      <c r="I22" s="4"/>
      <c r="J22" s="5"/>
      <c r="K22" s="35"/>
      <c r="L22" s="35"/>
      <c r="M22" s="42"/>
      <c r="N22" s="42"/>
      <c r="O22" s="42"/>
      <c r="P22" s="42"/>
      <c r="Q22" s="42"/>
      <c r="R22" s="26"/>
      <c r="S22" s="26"/>
      <c r="T22" s="26"/>
      <c r="U22" s="26"/>
      <c r="V22" s="26"/>
      <c r="W22" s="26"/>
      <c r="X22" s="26"/>
      <c r="Y22" s="26"/>
      <c r="Z22" s="26"/>
    </row>
    <row r="23" spans="2:26" x14ac:dyDescent="0.25">
      <c r="B23" s="56"/>
      <c r="C23" s="6" t="s">
        <v>16</v>
      </c>
      <c r="D23" s="6">
        <v>1.95</v>
      </c>
      <c r="E23" s="4">
        <v>3.3935000000000031</v>
      </c>
      <c r="F23" s="4">
        <v>43.290500000000002</v>
      </c>
      <c r="G23" s="4">
        <v>18.852777777777803</v>
      </c>
      <c r="H23" s="4">
        <v>22.200256410256411</v>
      </c>
      <c r="I23" s="4"/>
      <c r="J23" s="5"/>
      <c r="K23" s="35"/>
      <c r="L23" s="35"/>
      <c r="M23" s="42"/>
      <c r="N23" s="42"/>
      <c r="O23" s="42"/>
      <c r="P23" s="42"/>
      <c r="Q23" s="42"/>
      <c r="R23" s="26"/>
      <c r="S23" s="26"/>
      <c r="T23" s="26"/>
      <c r="U23" s="26"/>
      <c r="V23" s="26"/>
      <c r="W23" s="26"/>
      <c r="X23" s="26"/>
      <c r="Y23" s="26"/>
      <c r="Z23" s="26"/>
    </row>
    <row r="24" spans="2:26" x14ac:dyDescent="0.25">
      <c r="B24" s="56"/>
      <c r="C24" s="6" t="s">
        <v>17</v>
      </c>
      <c r="D24" s="6">
        <v>1.77</v>
      </c>
      <c r="E24" s="4">
        <v>13.379799999999999</v>
      </c>
      <c r="F24" s="4">
        <v>39.896999999999998</v>
      </c>
      <c r="G24" s="4">
        <v>19.114000000000001</v>
      </c>
      <c r="H24" s="4">
        <v>22.540677966101693</v>
      </c>
      <c r="I24" s="4"/>
      <c r="J24" s="5"/>
      <c r="K24" s="35"/>
      <c r="L24" s="35"/>
      <c r="M24" s="42"/>
      <c r="N24" s="42"/>
      <c r="O24" s="42"/>
      <c r="P24" s="42"/>
      <c r="Q24" s="42"/>
      <c r="R24" s="26"/>
      <c r="S24" s="26"/>
      <c r="T24" s="26"/>
      <c r="U24" s="26"/>
      <c r="V24" s="26"/>
      <c r="W24" s="26"/>
      <c r="X24" s="26"/>
      <c r="Y24" s="26"/>
      <c r="Z24" s="26"/>
    </row>
    <row r="25" spans="2:26" x14ac:dyDescent="0.25">
      <c r="B25" s="56"/>
      <c r="C25" s="6" t="s">
        <v>33</v>
      </c>
      <c r="D25" s="6">
        <v>1.07</v>
      </c>
      <c r="E25" s="4">
        <v>1.6481999999999992</v>
      </c>
      <c r="F25" s="4">
        <v>26.517199999999999</v>
      </c>
      <c r="G25" s="4">
        <v>20.602499999999971</v>
      </c>
      <c r="H25" s="4">
        <v>24.782429906542053</v>
      </c>
      <c r="I25" s="4"/>
      <c r="J25" s="5"/>
      <c r="K25" s="35"/>
      <c r="L25" s="35"/>
      <c r="M25" s="42"/>
      <c r="N25" s="42"/>
      <c r="O25" s="42"/>
      <c r="P25" s="42"/>
      <c r="Q25" s="42"/>
      <c r="R25" s="26"/>
      <c r="S25" s="26"/>
      <c r="T25" s="26"/>
      <c r="U25" s="26"/>
      <c r="V25" s="26"/>
      <c r="W25" s="26"/>
      <c r="X25" s="26"/>
      <c r="Y25" s="26"/>
      <c r="Z25" s="26"/>
    </row>
    <row r="26" spans="2:26" x14ac:dyDescent="0.25">
      <c r="B26" s="56"/>
      <c r="C26" s="6" t="s">
        <v>34</v>
      </c>
      <c r="D26" s="6">
        <v>0.99</v>
      </c>
      <c r="E26" s="4">
        <v>4.1690000000000005</v>
      </c>
      <c r="F26" s="4">
        <v>24.869</v>
      </c>
      <c r="G26" s="4">
        <v>19.852380952380958</v>
      </c>
      <c r="H26" s="4">
        <v>25.120202020202019</v>
      </c>
      <c r="I26" s="4"/>
      <c r="J26" s="5"/>
      <c r="K26" s="35"/>
      <c r="L26" s="35"/>
      <c r="M26" s="42"/>
      <c r="N26" s="42"/>
      <c r="O26" s="42"/>
      <c r="P26" s="42"/>
      <c r="Q26" s="42"/>
      <c r="R26" s="26"/>
      <c r="S26" s="26"/>
      <c r="T26" s="26"/>
      <c r="U26" s="26"/>
      <c r="V26" s="26"/>
      <c r="W26" s="26"/>
      <c r="X26" s="26"/>
      <c r="Y26" s="26"/>
      <c r="Z26" s="26"/>
    </row>
    <row r="27" spans="2:26" x14ac:dyDescent="0.25">
      <c r="B27" s="56"/>
      <c r="C27" s="7" t="s">
        <v>18</v>
      </c>
      <c r="D27" s="7">
        <v>0.78</v>
      </c>
      <c r="E27" s="8">
        <v>20.7</v>
      </c>
      <c r="F27" s="8">
        <v>20.7</v>
      </c>
      <c r="G27" s="8">
        <v>26.538461538461537</v>
      </c>
      <c r="H27" s="8">
        <v>26.538461538461537</v>
      </c>
      <c r="I27" s="8"/>
      <c r="J27" s="9"/>
      <c r="K27" s="35"/>
      <c r="L27" s="35"/>
      <c r="M27" s="42"/>
      <c r="N27" s="42"/>
      <c r="O27" s="42"/>
      <c r="P27" s="42"/>
      <c r="Q27" s="42"/>
      <c r="R27" s="26"/>
      <c r="S27" s="26"/>
      <c r="T27" s="26"/>
      <c r="U27" s="26"/>
      <c r="V27" s="26"/>
      <c r="W27" s="26"/>
      <c r="X27" s="26"/>
      <c r="Y27" s="26"/>
      <c r="Z27" s="26"/>
    </row>
    <row r="28" spans="2:26" x14ac:dyDescent="0.25">
      <c r="B28" s="56"/>
      <c r="C28" s="6" t="s">
        <v>18</v>
      </c>
      <c r="D28" s="6">
        <v>0.78</v>
      </c>
      <c r="E28" s="4">
        <v>17.5</v>
      </c>
      <c r="F28" s="4">
        <v>17.5</v>
      </c>
      <c r="G28" s="4">
        <v>22.435897435897434</v>
      </c>
      <c r="H28" s="4">
        <v>22.435897435897434</v>
      </c>
      <c r="I28" s="4">
        <v>48.974358974358971</v>
      </c>
      <c r="J28" s="5">
        <v>48.974358974358971</v>
      </c>
      <c r="K28" s="35"/>
      <c r="L28" s="35"/>
      <c r="M28" s="42"/>
      <c r="N28" s="42"/>
      <c r="O28" s="42"/>
      <c r="P28" s="42"/>
      <c r="Q28" s="42"/>
      <c r="R28" s="26"/>
      <c r="S28" s="26"/>
      <c r="T28" s="26"/>
      <c r="U28" s="26"/>
      <c r="V28" s="26"/>
      <c r="W28" s="26"/>
      <c r="X28" s="26"/>
      <c r="Y28" s="26"/>
      <c r="Z28" s="26"/>
    </row>
    <row r="29" spans="2:26" x14ac:dyDescent="0.25">
      <c r="B29" s="56"/>
      <c r="C29" s="6" t="s">
        <v>34</v>
      </c>
      <c r="D29" s="6">
        <v>0.99</v>
      </c>
      <c r="E29" s="4">
        <v>4.8393000000000015</v>
      </c>
      <c r="F29" s="4">
        <v>22.339300000000001</v>
      </c>
      <c r="G29" s="4">
        <v>23.044285714285724</v>
      </c>
      <c r="H29" s="4">
        <v>22.564949494949495</v>
      </c>
      <c r="I29" s="4">
        <v>42.896666666666682</v>
      </c>
      <c r="J29" s="5">
        <v>47.685151515151517</v>
      </c>
      <c r="K29" s="35"/>
      <c r="L29" s="35"/>
      <c r="M29" s="42"/>
      <c r="N29" s="42"/>
      <c r="O29" s="42"/>
      <c r="P29" s="42"/>
      <c r="Q29" s="42"/>
      <c r="R29" s="26"/>
      <c r="S29" s="26"/>
      <c r="T29" s="26"/>
      <c r="U29" s="26"/>
      <c r="V29" s="26"/>
      <c r="W29" s="26"/>
      <c r="X29" s="26"/>
      <c r="Y29" s="26"/>
      <c r="Z29" s="26"/>
    </row>
    <row r="30" spans="2:26" x14ac:dyDescent="0.25">
      <c r="B30" s="56"/>
      <c r="C30" s="6" t="s">
        <v>33</v>
      </c>
      <c r="D30" s="6">
        <v>1.07</v>
      </c>
      <c r="E30" s="4">
        <v>1.7564999999999991</v>
      </c>
      <c r="F30" s="4">
        <v>24.095800000000001</v>
      </c>
      <c r="G30" s="4">
        <v>21.956249999999969</v>
      </c>
      <c r="H30" s="4">
        <v>22.519439252336447</v>
      </c>
      <c r="I30" s="4">
        <v>42.558749999999939</v>
      </c>
      <c r="J30" s="5">
        <v>47.301869158878503</v>
      </c>
      <c r="K30" s="35"/>
      <c r="L30" s="35"/>
      <c r="M30" s="42"/>
      <c r="N30" s="42"/>
      <c r="O30" s="42"/>
      <c r="P30" s="42"/>
      <c r="Q30" s="42"/>
      <c r="R30" s="26"/>
      <c r="S30" s="26"/>
      <c r="T30" s="26"/>
      <c r="U30" s="26"/>
      <c r="V30" s="26"/>
      <c r="W30" s="26"/>
      <c r="X30" s="26"/>
      <c r="Y30" s="26"/>
      <c r="Z30" s="26"/>
    </row>
    <row r="31" spans="2:26" x14ac:dyDescent="0.25">
      <c r="B31" s="56"/>
      <c r="C31" s="6" t="s">
        <v>17</v>
      </c>
      <c r="D31" s="6">
        <v>1.77</v>
      </c>
      <c r="E31" s="4">
        <v>16.904199999999999</v>
      </c>
      <c r="F31" s="4">
        <v>41</v>
      </c>
      <c r="G31" s="4">
        <v>24.148857142857143</v>
      </c>
      <c r="H31" s="4">
        <v>23.163841807909606</v>
      </c>
      <c r="I31" s="4">
        <v>43.262857142857143</v>
      </c>
      <c r="J31" s="5">
        <v>45.704519774011303</v>
      </c>
      <c r="K31" s="35"/>
      <c r="L31" s="35"/>
      <c r="M31" s="42"/>
      <c r="N31" s="42"/>
      <c r="O31" s="42"/>
      <c r="P31" s="42"/>
      <c r="Q31" s="42"/>
      <c r="R31" s="26"/>
      <c r="S31" s="26"/>
      <c r="T31" s="26"/>
      <c r="U31" s="26"/>
      <c r="V31" s="26"/>
      <c r="W31" s="26"/>
      <c r="X31" s="26"/>
      <c r="Y31" s="26"/>
      <c r="Z31" s="26"/>
    </row>
    <row r="32" spans="2:26" x14ac:dyDescent="0.25">
      <c r="B32" s="56"/>
      <c r="C32" s="6" t="s">
        <v>16</v>
      </c>
      <c r="D32" s="6">
        <v>1.95</v>
      </c>
      <c r="E32" s="4">
        <v>4.0628999999999991</v>
      </c>
      <c r="F32" s="4">
        <v>45.062899999999999</v>
      </c>
      <c r="G32" s="4">
        <v>22.571666666666669</v>
      </c>
      <c r="H32" s="4">
        <v>23.109179487179489</v>
      </c>
      <c r="I32" s="4">
        <v>41.424444444444475</v>
      </c>
      <c r="J32" s="5">
        <v>45.309435897435904</v>
      </c>
      <c r="K32" s="35"/>
      <c r="L32" s="35"/>
      <c r="M32" s="42"/>
      <c r="N32" s="42"/>
      <c r="O32" s="42"/>
      <c r="P32" s="42"/>
      <c r="Q32" s="42"/>
      <c r="R32" s="26"/>
      <c r="S32" s="26"/>
      <c r="T32" s="26"/>
      <c r="U32" s="26"/>
      <c r="V32" s="26"/>
      <c r="W32" s="26"/>
      <c r="X32" s="26"/>
      <c r="Y32" s="26"/>
      <c r="Z32" s="26"/>
    </row>
    <row r="33" spans="2:26" x14ac:dyDescent="0.25">
      <c r="B33" s="56"/>
      <c r="C33" s="6" t="s">
        <v>15</v>
      </c>
      <c r="D33" s="6">
        <v>2.58</v>
      </c>
      <c r="E33" s="4">
        <v>13.392099999999999</v>
      </c>
      <c r="F33" s="4">
        <v>58.454999999999998</v>
      </c>
      <c r="G33" s="4">
        <v>21.257301587301583</v>
      </c>
      <c r="H33" s="4">
        <v>22.656976744186046</v>
      </c>
      <c r="I33" s="4">
        <v>42.033333333333317</v>
      </c>
      <c r="J33" s="5">
        <v>44.509457364341088</v>
      </c>
      <c r="K33" s="35"/>
      <c r="L33" s="35"/>
      <c r="M33" s="42"/>
      <c r="N33" s="42"/>
      <c r="O33" s="42"/>
      <c r="P33" s="42"/>
      <c r="Q33" s="42"/>
      <c r="R33" s="26"/>
      <c r="S33" s="26"/>
      <c r="T33" s="26"/>
      <c r="U33" s="26"/>
      <c r="V33" s="26"/>
      <c r="W33" s="26"/>
      <c r="X33" s="26"/>
      <c r="Y33" s="26"/>
      <c r="Z33" s="26"/>
    </row>
    <row r="34" spans="2:26" x14ac:dyDescent="0.25">
      <c r="B34" s="56"/>
      <c r="C34" s="6" t="s">
        <v>14</v>
      </c>
      <c r="D34" s="6">
        <v>3.58</v>
      </c>
      <c r="E34" s="4">
        <v>22.585000000000008</v>
      </c>
      <c r="F34" s="4">
        <v>81.040000000000006</v>
      </c>
      <c r="G34" s="4">
        <v>22.585000000000008</v>
      </c>
      <c r="H34" s="4">
        <v>22.63687150837989</v>
      </c>
      <c r="I34" s="4">
        <v>41.021700000000017</v>
      </c>
      <c r="J34" s="5">
        <v>43.535223463687153</v>
      </c>
      <c r="K34" s="35"/>
      <c r="L34" s="35"/>
      <c r="M34" s="42"/>
      <c r="N34" s="42"/>
      <c r="O34" s="42"/>
      <c r="P34" s="42"/>
      <c r="Q34" s="42"/>
      <c r="R34" s="26"/>
      <c r="S34" s="26"/>
      <c r="T34" s="26"/>
      <c r="U34" s="26"/>
      <c r="V34" s="26"/>
      <c r="W34" s="26"/>
      <c r="X34" s="26"/>
      <c r="Y34" s="26"/>
      <c r="Z34" s="26"/>
    </row>
    <row r="35" spans="2:26" ht="15.75" thickBot="1" x14ac:dyDescent="0.3">
      <c r="B35" s="57"/>
      <c r="C35" s="16" t="s">
        <v>13</v>
      </c>
      <c r="D35" s="16">
        <v>4.18</v>
      </c>
      <c r="E35" s="14">
        <v>13.459999999999994</v>
      </c>
      <c r="F35" s="14">
        <v>94.5</v>
      </c>
      <c r="G35" s="14">
        <v>22.433333333333337</v>
      </c>
      <c r="H35" s="14">
        <v>22.607655502392348</v>
      </c>
      <c r="I35" s="14">
        <v>46.906500000000008</v>
      </c>
      <c r="J35" s="15">
        <v>44.019138755980862</v>
      </c>
      <c r="K35" s="36"/>
      <c r="L35" s="36"/>
      <c r="M35" s="43"/>
      <c r="N35" s="43"/>
      <c r="O35" s="43"/>
      <c r="P35" s="43"/>
      <c r="Q35" s="43"/>
      <c r="R35" s="26"/>
      <c r="S35" s="26"/>
      <c r="T35" s="26"/>
      <c r="U35" s="26"/>
      <c r="V35" s="26"/>
      <c r="W35" s="26"/>
      <c r="X35" s="26"/>
      <c r="Y35" s="26"/>
      <c r="Z35" s="26"/>
    </row>
    <row r="36" spans="2:26" ht="16.5" thickTop="1" thickBot="1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26"/>
      <c r="S36" s="26"/>
      <c r="T36" s="26"/>
      <c r="U36" s="26"/>
      <c r="V36" s="26"/>
      <c r="W36" s="26"/>
      <c r="X36" s="26"/>
      <c r="Y36" s="26"/>
      <c r="Z36" s="26"/>
    </row>
    <row r="37" spans="2:26" ht="15" customHeight="1" thickTop="1" x14ac:dyDescent="0.25">
      <c r="B37" s="44" t="s">
        <v>32</v>
      </c>
      <c r="C37" s="13" t="s">
        <v>12</v>
      </c>
      <c r="D37" s="13">
        <v>5.23</v>
      </c>
      <c r="E37" s="11">
        <v>23.38</v>
      </c>
      <c r="F37" s="11">
        <v>138.43</v>
      </c>
      <c r="G37" s="11">
        <f>E37/1.05</f>
        <v>22.266666666666666</v>
      </c>
      <c r="H37" s="11">
        <f t="shared" ref="H37:H41" si="0">F37/D37</f>
        <v>26.468451242829826</v>
      </c>
      <c r="I37" s="11"/>
      <c r="J37" s="11"/>
      <c r="K37" s="50" t="s">
        <v>41</v>
      </c>
      <c r="L37" s="50" t="s">
        <v>40</v>
      </c>
      <c r="M37" s="39">
        <v>0.5</v>
      </c>
      <c r="N37" s="40">
        <v>19</v>
      </c>
      <c r="O37" s="39">
        <v>6</v>
      </c>
      <c r="P37" s="39">
        <v>55.2</v>
      </c>
      <c r="Q37" s="41">
        <v>-81.7</v>
      </c>
      <c r="R37" s="26"/>
      <c r="S37" s="26"/>
      <c r="T37" s="26"/>
      <c r="U37" s="26"/>
      <c r="V37" s="26"/>
      <c r="W37" s="26"/>
      <c r="X37" s="26"/>
      <c r="Y37" s="26"/>
      <c r="Z37" s="26"/>
    </row>
    <row r="38" spans="2:26" x14ac:dyDescent="0.25">
      <c r="B38" s="45"/>
      <c r="C38" s="6" t="s">
        <v>13</v>
      </c>
      <c r="D38" s="6">
        <v>4.18</v>
      </c>
      <c r="E38" s="4">
        <v>15.59</v>
      </c>
      <c r="F38" s="4">
        <v>115.05</v>
      </c>
      <c r="G38" s="4">
        <f>E38/0.6</f>
        <v>25.983333333333334</v>
      </c>
      <c r="H38" s="4">
        <f t="shared" si="0"/>
        <v>27.523923444976077</v>
      </c>
      <c r="I38" s="4"/>
      <c r="J38" s="4"/>
      <c r="K38" s="48"/>
      <c r="L38" s="48"/>
      <c r="M38" s="35"/>
      <c r="N38" s="37"/>
      <c r="O38" s="35"/>
      <c r="P38" s="35"/>
      <c r="Q38" s="42"/>
      <c r="R38" s="26"/>
      <c r="S38" s="26"/>
      <c r="T38" s="26"/>
      <c r="U38" s="26"/>
      <c r="V38" s="26"/>
      <c r="W38" s="26"/>
      <c r="X38" s="26"/>
      <c r="Y38" s="26"/>
      <c r="Z38" s="26"/>
    </row>
    <row r="39" spans="2:26" x14ac:dyDescent="0.25">
      <c r="B39" s="45"/>
      <c r="C39" s="6" t="s">
        <v>14</v>
      </c>
      <c r="D39" s="6">
        <v>3.58</v>
      </c>
      <c r="E39" s="4">
        <v>26.84</v>
      </c>
      <c r="F39" s="4">
        <v>99.46</v>
      </c>
      <c r="G39" s="4">
        <v>26.84</v>
      </c>
      <c r="H39" s="4">
        <f t="shared" si="0"/>
        <v>27.782122905027929</v>
      </c>
      <c r="I39" s="4"/>
      <c r="J39" s="4"/>
      <c r="K39" s="48"/>
      <c r="L39" s="48"/>
      <c r="M39" s="35"/>
      <c r="N39" s="37"/>
      <c r="O39" s="35"/>
      <c r="P39" s="35"/>
      <c r="Q39" s="42"/>
      <c r="R39" s="26"/>
      <c r="S39" s="26"/>
      <c r="T39" s="26"/>
      <c r="U39" s="26"/>
      <c r="V39" s="26"/>
      <c r="W39" s="26"/>
      <c r="X39" s="26"/>
      <c r="Y39" s="26"/>
      <c r="Z39" s="26"/>
    </row>
    <row r="40" spans="2:26" x14ac:dyDescent="0.25">
      <c r="B40" s="45"/>
      <c r="C40" s="6" t="s">
        <v>15</v>
      </c>
      <c r="D40" s="6">
        <v>2.58</v>
      </c>
      <c r="E40" s="4">
        <v>16.100000000000001</v>
      </c>
      <c r="F40" s="4">
        <v>72.62</v>
      </c>
      <c r="G40" s="4">
        <f>E40/0.63</f>
        <v>25.555555555555557</v>
      </c>
      <c r="H40" s="4">
        <f t="shared" si="0"/>
        <v>28.147286821705428</v>
      </c>
      <c r="I40" s="4"/>
      <c r="J40" s="4"/>
      <c r="K40" s="48"/>
      <c r="L40" s="48"/>
      <c r="M40" s="35"/>
      <c r="N40" s="37"/>
      <c r="O40" s="35"/>
      <c r="P40" s="35"/>
      <c r="Q40" s="42"/>
      <c r="R40" s="26"/>
      <c r="S40" s="26"/>
      <c r="T40" s="26"/>
      <c r="U40" s="26"/>
      <c r="V40" s="26"/>
      <c r="W40" s="26"/>
      <c r="X40" s="26"/>
      <c r="Y40" s="26"/>
      <c r="Z40" s="26"/>
    </row>
    <row r="41" spans="2:26" x14ac:dyDescent="0.25">
      <c r="B41" s="45"/>
      <c r="C41" s="6" t="s">
        <v>17</v>
      </c>
      <c r="D41" s="6">
        <v>1.77</v>
      </c>
      <c r="E41" s="4">
        <v>29.26</v>
      </c>
      <c r="F41" s="4">
        <v>45.15</v>
      </c>
      <c r="G41" s="4">
        <f>E41/0.99</f>
        <v>29.555555555555557</v>
      </c>
      <c r="H41" s="4">
        <f t="shared" si="0"/>
        <v>25.508474576271187</v>
      </c>
      <c r="I41" s="4"/>
      <c r="J41" s="4"/>
      <c r="K41" s="48"/>
      <c r="L41" s="48"/>
      <c r="M41" s="35"/>
      <c r="N41" s="37"/>
      <c r="O41" s="35"/>
      <c r="P41" s="35"/>
      <c r="Q41" s="42"/>
      <c r="R41" s="26"/>
      <c r="S41" s="26"/>
      <c r="T41" s="26"/>
      <c r="U41" s="26"/>
      <c r="V41" s="26"/>
      <c r="W41" s="26"/>
      <c r="X41" s="26"/>
      <c r="Y41" s="26"/>
      <c r="Z41" s="26"/>
    </row>
    <row r="42" spans="2:26" x14ac:dyDescent="0.25">
      <c r="B42" s="45"/>
      <c r="C42" s="7" t="s">
        <v>18</v>
      </c>
      <c r="D42" s="7">
        <v>0.78</v>
      </c>
      <c r="E42" s="8">
        <v>15.89</v>
      </c>
      <c r="F42" s="8">
        <v>15.89</v>
      </c>
      <c r="G42" s="8">
        <v>20.37</v>
      </c>
      <c r="H42" s="4">
        <f>F42/D42</f>
        <v>20.371794871794872</v>
      </c>
      <c r="I42" s="8"/>
      <c r="J42" s="8"/>
      <c r="K42" s="48"/>
      <c r="L42" s="48"/>
      <c r="M42" s="35"/>
      <c r="N42" s="37"/>
      <c r="O42" s="35"/>
      <c r="P42" s="35"/>
      <c r="Q42" s="42"/>
      <c r="R42" s="26"/>
      <c r="S42" s="26"/>
      <c r="T42" s="26"/>
      <c r="U42" s="26"/>
      <c r="V42" s="26"/>
      <c r="W42" s="26"/>
      <c r="X42" s="26"/>
      <c r="Y42" s="26"/>
      <c r="Z42" s="26"/>
    </row>
    <row r="43" spans="2:26" x14ac:dyDescent="0.25">
      <c r="B43" s="45"/>
      <c r="C43" s="6" t="s">
        <v>18</v>
      </c>
      <c r="D43" s="6">
        <v>0.78</v>
      </c>
      <c r="E43" s="4">
        <v>22.75</v>
      </c>
      <c r="F43" s="4">
        <v>22.75</v>
      </c>
      <c r="G43" s="4">
        <v>29.17</v>
      </c>
      <c r="H43" s="32">
        <f>F43/D43</f>
        <v>29.166666666666664</v>
      </c>
      <c r="I43" s="4">
        <f>G43+G42</f>
        <v>49.540000000000006</v>
      </c>
      <c r="J43" s="4">
        <f>H43+H42</f>
        <v>49.538461538461533</v>
      </c>
      <c r="K43" s="48"/>
      <c r="L43" s="48"/>
      <c r="M43" s="35"/>
      <c r="N43" s="37"/>
      <c r="O43" s="35"/>
      <c r="P43" s="35"/>
      <c r="Q43" s="42"/>
      <c r="R43" s="26"/>
      <c r="S43" s="26"/>
      <c r="T43" s="26"/>
      <c r="U43" s="26"/>
      <c r="V43" s="26"/>
      <c r="W43" s="26"/>
      <c r="X43" s="26"/>
      <c r="Y43" s="26"/>
      <c r="Z43" s="26"/>
    </row>
    <row r="44" spans="2:26" x14ac:dyDescent="0.25">
      <c r="B44" s="45"/>
      <c r="C44" s="6" t="s">
        <v>17</v>
      </c>
      <c r="D44" s="6">
        <v>1.77</v>
      </c>
      <c r="E44" s="4">
        <v>30.28</v>
      </c>
      <c r="F44" s="4">
        <v>53.03</v>
      </c>
      <c r="G44" s="4">
        <f>E44/0.99</f>
        <v>30.585858585858588</v>
      </c>
      <c r="H44" s="4">
        <f t="shared" ref="H44:H48" si="1">F44/D44</f>
        <v>29.960451977401132</v>
      </c>
      <c r="I44" s="4">
        <f>G44+G41</f>
        <v>60.141414141414145</v>
      </c>
      <c r="J44" s="4">
        <f>H44+H41</f>
        <v>55.468926553672318</v>
      </c>
      <c r="K44" s="48"/>
      <c r="L44" s="48"/>
      <c r="M44" s="35"/>
      <c r="N44" s="37"/>
      <c r="O44" s="35"/>
      <c r="P44" s="35"/>
      <c r="Q44" s="42"/>
      <c r="R44" s="26"/>
      <c r="S44" s="26"/>
      <c r="T44" s="26"/>
      <c r="U44" s="26"/>
      <c r="V44" s="26"/>
      <c r="W44" s="26"/>
      <c r="X44" s="26"/>
      <c r="Y44" s="26"/>
      <c r="Z44" s="26"/>
    </row>
    <row r="45" spans="2:26" x14ac:dyDescent="0.25">
      <c r="B45" s="45"/>
      <c r="C45" s="6" t="s">
        <v>15</v>
      </c>
      <c r="D45" s="6">
        <v>2.58</v>
      </c>
      <c r="E45" s="4">
        <v>14.73</v>
      </c>
      <c r="F45" s="4">
        <v>81.040000000000006</v>
      </c>
      <c r="G45" s="4">
        <f>E45/0.63</f>
        <v>23.380952380952383</v>
      </c>
      <c r="H45" s="4">
        <f t="shared" si="1"/>
        <v>31.410852713178297</v>
      </c>
      <c r="I45" s="4">
        <f>G45+G40</f>
        <v>48.936507936507937</v>
      </c>
      <c r="J45" s="4">
        <f>H45+H40</f>
        <v>59.558139534883722</v>
      </c>
      <c r="K45" s="48"/>
      <c r="L45" s="48"/>
      <c r="M45" s="35"/>
      <c r="N45" s="37"/>
      <c r="O45" s="35"/>
      <c r="P45" s="35"/>
      <c r="Q45" s="42"/>
      <c r="R45" s="26"/>
      <c r="S45" s="26"/>
      <c r="T45" s="26"/>
      <c r="U45" s="26"/>
      <c r="V45" s="26"/>
      <c r="W45" s="26"/>
      <c r="X45" s="26"/>
      <c r="Y45" s="26"/>
      <c r="Z45" s="26"/>
    </row>
    <row r="46" spans="2:26" x14ac:dyDescent="0.25">
      <c r="B46" s="45"/>
      <c r="C46" s="6" t="s">
        <v>14</v>
      </c>
      <c r="D46" s="6">
        <v>3.58</v>
      </c>
      <c r="E46" s="4">
        <v>23.39</v>
      </c>
      <c r="F46" s="4">
        <v>104.43</v>
      </c>
      <c r="G46" s="4">
        <f>E46/1</f>
        <v>23.39</v>
      </c>
      <c r="H46" s="4">
        <f t="shared" si="1"/>
        <v>29.170391061452516</v>
      </c>
      <c r="I46" s="4">
        <f>G46+G39</f>
        <v>50.230000000000004</v>
      </c>
      <c r="J46" s="4">
        <f>H46+H39</f>
        <v>56.952513966480446</v>
      </c>
      <c r="K46" s="48"/>
      <c r="L46" s="48"/>
      <c r="M46" s="35"/>
      <c r="N46" s="37"/>
      <c r="O46" s="35"/>
      <c r="P46" s="35"/>
      <c r="Q46" s="42"/>
      <c r="R46" s="26"/>
      <c r="S46" s="26"/>
      <c r="T46" s="26"/>
      <c r="U46" s="26"/>
      <c r="V46" s="26"/>
      <c r="W46" s="26"/>
      <c r="X46" s="26"/>
      <c r="Y46" s="26"/>
      <c r="Z46" s="26"/>
    </row>
    <row r="47" spans="2:26" x14ac:dyDescent="0.25">
      <c r="B47" s="45"/>
      <c r="C47" s="6" t="s">
        <v>13</v>
      </c>
      <c r="D47" s="6">
        <v>4.18</v>
      </c>
      <c r="E47" s="4">
        <v>12.34</v>
      </c>
      <c r="F47" s="4">
        <v>116.77</v>
      </c>
      <c r="G47" s="4">
        <f>E47/0.6</f>
        <v>20.566666666666666</v>
      </c>
      <c r="H47" s="4">
        <f t="shared" si="1"/>
        <v>27.935406698564595</v>
      </c>
      <c r="I47" s="4">
        <f>G47+G38</f>
        <v>46.55</v>
      </c>
      <c r="J47" s="4">
        <f>H47+H38</f>
        <v>55.459330143540669</v>
      </c>
      <c r="K47" s="48"/>
      <c r="L47" s="48"/>
      <c r="M47" s="35"/>
      <c r="N47" s="37"/>
      <c r="O47" s="35"/>
      <c r="P47" s="35"/>
      <c r="Q47" s="42"/>
      <c r="R47" s="26"/>
      <c r="S47" s="26"/>
      <c r="T47" s="26"/>
      <c r="U47" s="26"/>
      <c r="V47" s="26"/>
      <c r="W47" s="26"/>
      <c r="X47" s="26"/>
      <c r="Y47" s="26"/>
      <c r="Z47" s="26"/>
    </row>
    <row r="48" spans="2:26" ht="15" customHeight="1" thickBot="1" x14ac:dyDescent="0.3">
      <c r="B48" s="46"/>
      <c r="C48" s="30" t="s">
        <v>12</v>
      </c>
      <c r="D48" s="30">
        <v>5.23</v>
      </c>
      <c r="E48" s="18">
        <v>24.17</v>
      </c>
      <c r="F48" s="19">
        <v>140.94</v>
      </c>
      <c r="G48" s="20">
        <f>E48/1.05</f>
        <v>23.019047619047619</v>
      </c>
      <c r="H48" s="4">
        <f t="shared" si="1"/>
        <v>26.948374760994263</v>
      </c>
      <c r="I48" s="20">
        <f>G48+G37</f>
        <v>45.285714285714285</v>
      </c>
      <c r="J48" s="20">
        <f>H48+H37</f>
        <v>53.416826003824085</v>
      </c>
      <c r="K48" s="51"/>
      <c r="L48" s="51"/>
      <c r="M48" s="52"/>
      <c r="N48" s="53"/>
      <c r="O48" s="52"/>
      <c r="P48" s="52"/>
      <c r="Q48" s="54"/>
      <c r="R48" s="26"/>
      <c r="S48" s="26"/>
      <c r="T48" s="26"/>
      <c r="U48" s="26"/>
      <c r="V48" s="26"/>
      <c r="W48" s="26"/>
      <c r="X48" s="26"/>
      <c r="Y48" s="26"/>
      <c r="Z48" s="26"/>
    </row>
    <row r="49" spans="2:26" ht="15.75" thickBot="1" x14ac:dyDescent="0.3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6"/>
      <c r="S49" s="26"/>
      <c r="T49" s="26"/>
      <c r="U49" s="26"/>
      <c r="V49" s="26"/>
      <c r="W49" s="26"/>
      <c r="X49" s="26"/>
      <c r="Y49" s="26"/>
      <c r="Z49" s="26"/>
    </row>
    <row r="50" spans="2:26" ht="15.75" thickTop="1" x14ac:dyDescent="0.25">
      <c r="B50" s="45" t="s">
        <v>42</v>
      </c>
      <c r="C50" s="6" t="s">
        <v>13</v>
      </c>
      <c r="D50" s="6">
        <v>4.18</v>
      </c>
      <c r="E50" s="4">
        <v>6.8900000000000006</v>
      </c>
      <c r="F50" s="4">
        <v>95.21</v>
      </c>
      <c r="G50" s="4">
        <f>E50/0.6</f>
        <v>11.483333333333334</v>
      </c>
      <c r="H50" s="4">
        <f t="shared" ref="H50:H53" si="2">F50/D50</f>
        <v>22.777511961722489</v>
      </c>
      <c r="I50" s="4"/>
      <c r="J50" s="4"/>
      <c r="K50" s="48" t="s">
        <v>39</v>
      </c>
      <c r="L50" s="48" t="s">
        <v>38</v>
      </c>
      <c r="M50" s="35">
        <v>0.5</v>
      </c>
      <c r="N50" s="37">
        <v>19</v>
      </c>
      <c r="O50" s="35">
        <v>6</v>
      </c>
      <c r="P50" s="35">
        <v>55.2</v>
      </c>
      <c r="Q50" s="42">
        <v>-81.7</v>
      </c>
      <c r="R50" s="26"/>
      <c r="S50" s="26"/>
      <c r="T50" s="26"/>
      <c r="U50" s="26"/>
      <c r="V50" s="26"/>
      <c r="W50" s="26"/>
      <c r="X50" s="26"/>
      <c r="Y50" s="26"/>
      <c r="Z50" s="26"/>
    </row>
    <row r="51" spans="2:26" x14ac:dyDescent="0.25">
      <c r="B51" s="45"/>
      <c r="C51" s="6" t="s">
        <v>14</v>
      </c>
      <c r="D51" s="6">
        <v>3.58</v>
      </c>
      <c r="E51" s="4">
        <v>19.009999999999991</v>
      </c>
      <c r="F51" s="4">
        <v>88.32</v>
      </c>
      <c r="G51" s="4">
        <f>E51/1</f>
        <v>19.009999999999991</v>
      </c>
      <c r="H51" s="4">
        <f t="shared" si="2"/>
        <v>24.670391061452513</v>
      </c>
      <c r="I51" s="4"/>
      <c r="J51" s="4"/>
      <c r="K51" s="48"/>
      <c r="L51" s="48"/>
      <c r="M51" s="35"/>
      <c r="N51" s="37"/>
      <c r="O51" s="35"/>
      <c r="P51" s="35"/>
      <c r="Q51" s="42"/>
      <c r="R51" s="26"/>
      <c r="S51" s="26"/>
      <c r="T51" s="26"/>
      <c r="U51" s="26"/>
      <c r="V51" s="26"/>
      <c r="W51" s="26"/>
      <c r="X51" s="26"/>
      <c r="Y51" s="26"/>
      <c r="Z51" s="26"/>
    </row>
    <row r="52" spans="2:26" x14ac:dyDescent="0.25">
      <c r="B52" s="45"/>
      <c r="C52" s="6" t="s">
        <v>15</v>
      </c>
      <c r="D52" s="6">
        <v>2.58</v>
      </c>
      <c r="E52" s="4">
        <v>13.18</v>
      </c>
      <c r="F52" s="4">
        <v>69.31</v>
      </c>
      <c r="G52" s="4">
        <f>E52/0.81</f>
        <v>16.271604938271604</v>
      </c>
      <c r="H52" s="4">
        <f t="shared" si="2"/>
        <v>26.864341085271317</v>
      </c>
      <c r="I52" s="4"/>
      <c r="J52" s="4"/>
      <c r="K52" s="48"/>
      <c r="L52" s="48"/>
      <c r="M52" s="35"/>
      <c r="N52" s="37"/>
      <c r="O52" s="35"/>
      <c r="P52" s="35"/>
      <c r="Q52" s="42"/>
      <c r="R52" s="26"/>
      <c r="S52" s="26"/>
      <c r="T52" s="26"/>
      <c r="U52" s="26"/>
      <c r="V52" s="26"/>
      <c r="W52" s="26"/>
      <c r="X52" s="26"/>
      <c r="Y52" s="26"/>
      <c r="Z52" s="26"/>
    </row>
    <row r="53" spans="2:26" x14ac:dyDescent="0.25">
      <c r="B53" s="45"/>
      <c r="C53" s="6" t="s">
        <v>17</v>
      </c>
      <c r="D53" s="6">
        <v>1.77</v>
      </c>
      <c r="E53" s="4">
        <v>36.56</v>
      </c>
      <c r="F53" s="4">
        <v>56.13</v>
      </c>
      <c r="G53" s="4">
        <f>E53/0.99</f>
        <v>36.929292929292934</v>
      </c>
      <c r="H53" s="4">
        <f t="shared" si="2"/>
        <v>31.711864406779661</v>
      </c>
      <c r="I53" s="4"/>
      <c r="J53" s="4"/>
      <c r="K53" s="48"/>
      <c r="L53" s="48"/>
      <c r="M53" s="35"/>
      <c r="N53" s="37"/>
      <c r="O53" s="35"/>
      <c r="P53" s="35"/>
      <c r="Q53" s="42"/>
      <c r="R53" s="26"/>
      <c r="S53" s="26"/>
      <c r="T53" s="26"/>
      <c r="U53" s="26"/>
      <c r="V53" s="26"/>
      <c r="W53" s="26"/>
      <c r="X53" s="26"/>
      <c r="Y53" s="26"/>
      <c r="Z53" s="26"/>
    </row>
    <row r="54" spans="2:26" x14ac:dyDescent="0.25">
      <c r="B54" s="45"/>
      <c r="C54" s="7" t="s">
        <v>18</v>
      </c>
      <c r="D54" s="7">
        <v>0.78</v>
      </c>
      <c r="E54" s="8">
        <v>19.57</v>
      </c>
      <c r="F54" s="8">
        <v>19.57</v>
      </c>
      <c r="G54" s="8">
        <v>25.09</v>
      </c>
      <c r="H54" s="4">
        <f>F54/D54</f>
        <v>25.089743589743588</v>
      </c>
      <c r="I54" s="8"/>
      <c r="J54" s="8"/>
      <c r="K54" s="48"/>
      <c r="L54" s="48"/>
      <c r="M54" s="35"/>
      <c r="N54" s="37"/>
      <c r="O54" s="35"/>
      <c r="P54" s="35"/>
      <c r="Q54" s="42"/>
      <c r="R54" s="26"/>
      <c r="S54" s="26"/>
      <c r="T54" s="26"/>
      <c r="U54" s="26"/>
      <c r="V54" s="26"/>
      <c r="W54" s="26"/>
      <c r="X54" s="26"/>
      <c r="Y54" s="26"/>
      <c r="Z54" s="26"/>
    </row>
    <row r="55" spans="2:26" x14ac:dyDescent="0.25">
      <c r="B55" s="45"/>
      <c r="C55" s="6" t="s">
        <v>18</v>
      </c>
      <c r="D55" s="6">
        <v>0.78</v>
      </c>
      <c r="E55" s="4">
        <v>15.94</v>
      </c>
      <c r="F55" s="4">
        <v>15.94</v>
      </c>
      <c r="G55" s="4">
        <f>E55/D55</f>
        <v>20.435897435897434</v>
      </c>
      <c r="H55" s="32">
        <f>F55/D55</f>
        <v>20.435897435897434</v>
      </c>
      <c r="I55" s="4">
        <f>G55+G54</f>
        <v>45.525897435897434</v>
      </c>
      <c r="J55" s="4">
        <f>H55+H54</f>
        <v>45.525641025641022</v>
      </c>
      <c r="K55" s="48"/>
      <c r="L55" s="48"/>
      <c r="M55" s="35"/>
      <c r="N55" s="37"/>
      <c r="O55" s="35"/>
      <c r="P55" s="35"/>
      <c r="Q55" s="42"/>
      <c r="R55" s="26"/>
      <c r="S55" s="26"/>
      <c r="T55" s="26"/>
      <c r="U55" s="26"/>
      <c r="V55" s="26"/>
      <c r="W55" s="26"/>
      <c r="X55" s="26"/>
      <c r="Y55" s="26"/>
      <c r="Z55" s="26"/>
    </row>
    <row r="56" spans="2:26" x14ac:dyDescent="0.25">
      <c r="B56" s="45"/>
      <c r="C56" s="6" t="s">
        <v>17</v>
      </c>
      <c r="D56" s="6">
        <v>1.77</v>
      </c>
      <c r="E56" s="4">
        <v>23.630000000000003</v>
      </c>
      <c r="F56" s="4">
        <v>39.57</v>
      </c>
      <c r="G56" s="4">
        <f>E56/0.99</f>
        <v>23.868686868686872</v>
      </c>
      <c r="H56" s="4">
        <f t="shared" ref="H56:H60" si="3">F56/D56</f>
        <v>22.35593220338983</v>
      </c>
      <c r="I56" s="4">
        <f>G56+G53</f>
        <v>60.797979797979806</v>
      </c>
      <c r="J56" s="4">
        <f>H56+H53</f>
        <v>54.067796610169495</v>
      </c>
      <c r="K56" s="48"/>
      <c r="L56" s="48"/>
      <c r="M56" s="35"/>
      <c r="N56" s="37"/>
      <c r="O56" s="35"/>
      <c r="P56" s="35"/>
      <c r="Q56" s="42"/>
      <c r="R56" s="26"/>
      <c r="S56" s="26"/>
      <c r="T56" s="26"/>
      <c r="U56" s="26"/>
      <c r="V56" s="26"/>
      <c r="W56" s="26"/>
      <c r="X56" s="26"/>
      <c r="Y56" s="26"/>
      <c r="Z56" s="26"/>
    </row>
    <row r="57" spans="2:26" x14ac:dyDescent="0.25">
      <c r="B57" s="45"/>
      <c r="C57" s="6" t="s">
        <v>15</v>
      </c>
      <c r="D57" s="6">
        <v>2.58</v>
      </c>
      <c r="E57" s="4">
        <v>8.82</v>
      </c>
      <c r="F57" s="4">
        <v>62.9</v>
      </c>
      <c r="G57" s="4">
        <f>E57/0.81</f>
        <v>10.888888888888889</v>
      </c>
      <c r="H57" s="4">
        <f t="shared" si="3"/>
        <v>24.379844961240309</v>
      </c>
      <c r="I57" s="4">
        <f>G57+G52</f>
        <v>27.160493827160494</v>
      </c>
      <c r="J57" s="4">
        <f>H57+H52</f>
        <v>51.244186046511629</v>
      </c>
      <c r="K57" s="48"/>
      <c r="L57" s="48"/>
      <c r="M57" s="35"/>
      <c r="N57" s="37"/>
      <c r="O57" s="35"/>
      <c r="P57" s="35"/>
      <c r="Q57" s="42"/>
      <c r="R57" s="26"/>
      <c r="S57" s="26"/>
      <c r="T57" s="26"/>
      <c r="U57" s="26"/>
      <c r="V57" s="26"/>
      <c r="W57" s="26"/>
      <c r="X57" s="26"/>
      <c r="Y57" s="26"/>
      <c r="Z57" s="26"/>
    </row>
    <row r="58" spans="2:26" x14ac:dyDescent="0.25">
      <c r="B58" s="45"/>
      <c r="C58" s="6" t="s">
        <v>14</v>
      </c>
      <c r="D58" s="6">
        <v>3.58</v>
      </c>
      <c r="E58" s="4">
        <v>14.509999999999998</v>
      </c>
      <c r="F58" s="4">
        <v>82.34</v>
      </c>
      <c r="G58" s="4">
        <f>E58/1</f>
        <v>14.509999999999998</v>
      </c>
      <c r="H58" s="4">
        <f t="shared" si="3"/>
        <v>23</v>
      </c>
      <c r="I58" s="4">
        <f>G58+G51</f>
        <v>33.519999999999989</v>
      </c>
      <c r="J58" s="4">
        <f>H58+H51</f>
        <v>47.670391061452513</v>
      </c>
      <c r="K58" s="48"/>
      <c r="L58" s="48"/>
      <c r="M58" s="35"/>
      <c r="N58" s="37"/>
      <c r="O58" s="35"/>
      <c r="P58" s="35"/>
      <c r="Q58" s="42"/>
      <c r="R58" s="26"/>
      <c r="S58" s="26"/>
      <c r="T58" s="26"/>
      <c r="U58" s="26"/>
      <c r="V58" s="26"/>
      <c r="W58" s="26"/>
      <c r="X58" s="26"/>
      <c r="Y58" s="26"/>
      <c r="Z58" s="26"/>
    </row>
    <row r="59" spans="2:26" x14ac:dyDescent="0.25">
      <c r="B59" s="45"/>
      <c r="C59" s="6" t="s">
        <v>13</v>
      </c>
      <c r="D59" s="6">
        <v>4.18</v>
      </c>
      <c r="E59" s="4">
        <v>19.440000000000005</v>
      </c>
      <c r="F59" s="4">
        <v>90.48</v>
      </c>
      <c r="G59" s="4">
        <f>E59/0.6</f>
        <v>32.400000000000013</v>
      </c>
      <c r="H59" s="4">
        <f t="shared" si="3"/>
        <v>21.645933014354071</v>
      </c>
      <c r="I59" s="4">
        <f>G59+G50</f>
        <v>43.883333333333347</v>
      </c>
      <c r="J59" s="4">
        <f>H59+H50</f>
        <v>44.42344497607656</v>
      </c>
      <c r="K59" s="48"/>
      <c r="L59" s="48"/>
      <c r="M59" s="35"/>
      <c r="N59" s="37"/>
      <c r="O59" s="35"/>
      <c r="P59" s="35"/>
      <c r="Q59" s="42"/>
      <c r="R59" s="26"/>
      <c r="S59" s="26"/>
      <c r="T59" s="26"/>
      <c r="U59" s="26"/>
      <c r="V59" s="26"/>
      <c r="W59" s="26"/>
      <c r="X59" s="26"/>
      <c r="Y59" s="26"/>
      <c r="Z59" s="26"/>
    </row>
    <row r="60" spans="2:26" ht="15.75" thickBot="1" x14ac:dyDescent="0.3">
      <c r="B60" s="47"/>
      <c r="C60" s="16" t="s">
        <v>12</v>
      </c>
      <c r="D60" s="16">
        <v>5.23</v>
      </c>
      <c r="E60" s="22">
        <v>8.14</v>
      </c>
      <c r="F60" s="23">
        <v>116.32</v>
      </c>
      <c r="G60" s="24">
        <f>E60/1.05</f>
        <v>7.7523809523809524</v>
      </c>
      <c r="H60" s="4">
        <f t="shared" si="3"/>
        <v>22.240917782026767</v>
      </c>
      <c r="I60" s="24">
        <f>G60*2</f>
        <v>15.504761904761905</v>
      </c>
      <c r="J60" s="31">
        <f>H60*2</f>
        <v>44.481835564053533</v>
      </c>
      <c r="K60" s="49"/>
      <c r="L60" s="49"/>
      <c r="M60" s="36"/>
      <c r="N60" s="38"/>
      <c r="O60" s="36"/>
      <c r="P60" s="36"/>
      <c r="Q60" s="43"/>
      <c r="R60" s="26"/>
      <c r="S60" s="26"/>
      <c r="T60" s="26"/>
      <c r="U60" s="26"/>
      <c r="V60" s="26"/>
      <c r="W60" s="26"/>
      <c r="X60" s="26"/>
      <c r="Y60" s="26"/>
      <c r="Z60" s="26"/>
    </row>
    <row r="61" spans="2:26" ht="16.5" thickTop="1" thickBot="1" x14ac:dyDescent="0.3">
      <c r="B61" s="25"/>
      <c r="C61" s="25"/>
      <c r="D61" s="25"/>
      <c r="E61" s="25"/>
      <c r="F61" s="25"/>
      <c r="G61" s="25"/>
      <c r="H61" s="27"/>
      <c r="I61" s="25"/>
      <c r="J61" s="25"/>
      <c r="K61" s="25"/>
      <c r="L61" s="25"/>
      <c r="M61" s="25"/>
      <c r="N61" s="25"/>
      <c r="O61" s="26"/>
      <c r="P61" s="25"/>
      <c r="Q61" s="25" t="s">
        <v>35</v>
      </c>
      <c r="R61" s="26"/>
      <c r="S61" s="26"/>
      <c r="T61" s="26"/>
      <c r="U61" s="26"/>
      <c r="V61" s="26"/>
      <c r="W61" s="26"/>
      <c r="X61" s="26"/>
      <c r="Y61" s="26"/>
      <c r="Z61" s="26"/>
    </row>
    <row r="62" spans="2:26" ht="15.75" thickTop="1" x14ac:dyDescent="0.25">
      <c r="B62" s="45" t="s">
        <v>43</v>
      </c>
      <c r="C62" s="6" t="s">
        <v>13</v>
      </c>
      <c r="D62" s="6">
        <v>4.18</v>
      </c>
      <c r="E62" s="4">
        <v>7.19</v>
      </c>
      <c r="F62" s="4">
        <v>89.67</v>
      </c>
      <c r="G62" s="4">
        <f>E62/0.6</f>
        <v>11.983333333333334</v>
      </c>
      <c r="H62" s="11">
        <f t="shared" ref="H62:H65" si="4">F62/D62</f>
        <v>21.452153110047849</v>
      </c>
      <c r="I62" s="4"/>
      <c r="J62" s="4"/>
      <c r="K62" s="48" t="s">
        <v>37</v>
      </c>
      <c r="L62" s="35" t="s">
        <v>36</v>
      </c>
      <c r="M62" s="39">
        <v>0.5</v>
      </c>
      <c r="N62" s="40">
        <v>19</v>
      </c>
      <c r="O62" s="39">
        <v>6</v>
      </c>
      <c r="P62" s="39">
        <v>58.9</v>
      </c>
      <c r="Q62" s="41">
        <v>-80.900000000000006</v>
      </c>
      <c r="R62" s="26"/>
      <c r="S62" s="26"/>
      <c r="T62" s="26"/>
      <c r="U62" s="26"/>
      <c r="V62" s="26"/>
      <c r="W62" s="26"/>
      <c r="X62" s="26"/>
      <c r="Y62" s="26"/>
      <c r="Z62" s="26"/>
    </row>
    <row r="63" spans="2:26" x14ac:dyDescent="0.25">
      <c r="B63" s="45"/>
      <c r="C63" s="6" t="s">
        <v>14</v>
      </c>
      <c r="D63" s="6">
        <v>3.58</v>
      </c>
      <c r="E63" s="4">
        <v>16.809999999999999</v>
      </c>
      <c r="F63" s="4">
        <v>82.48</v>
      </c>
      <c r="G63" s="4">
        <f>E63/1</f>
        <v>16.809999999999999</v>
      </c>
      <c r="H63" s="4">
        <f t="shared" si="4"/>
        <v>23.039106145251399</v>
      </c>
      <c r="I63" s="4"/>
      <c r="J63" s="4"/>
      <c r="K63" s="48"/>
      <c r="L63" s="35"/>
      <c r="M63" s="35"/>
      <c r="N63" s="37"/>
      <c r="O63" s="35"/>
      <c r="P63" s="35"/>
      <c r="Q63" s="42"/>
      <c r="R63" s="26"/>
      <c r="S63" s="26"/>
      <c r="T63" s="26"/>
      <c r="U63" s="26"/>
      <c r="V63" s="26"/>
      <c r="W63" s="26"/>
      <c r="X63" s="26"/>
      <c r="Y63" s="26"/>
      <c r="Z63" s="26"/>
    </row>
    <row r="64" spans="2:26" x14ac:dyDescent="0.25">
      <c r="B64" s="45"/>
      <c r="C64" s="6" t="s">
        <v>15</v>
      </c>
      <c r="D64" s="6">
        <v>2.58</v>
      </c>
      <c r="E64" s="4">
        <v>12.84</v>
      </c>
      <c r="F64" s="4">
        <v>65.67</v>
      </c>
      <c r="G64" s="4">
        <f>E64/0.63</f>
        <v>20.38095238095238</v>
      </c>
      <c r="H64" s="4">
        <f t="shared" si="4"/>
        <v>25.453488372093023</v>
      </c>
      <c r="I64" s="4"/>
      <c r="J64" s="4"/>
      <c r="K64" s="48"/>
      <c r="L64" s="35"/>
      <c r="M64" s="35"/>
      <c r="N64" s="37"/>
      <c r="O64" s="35"/>
      <c r="P64" s="35"/>
      <c r="Q64" s="42"/>
      <c r="R64" s="26"/>
      <c r="S64" s="26"/>
      <c r="T64" s="26"/>
      <c r="U64" s="26"/>
      <c r="V64" s="26"/>
      <c r="W64" s="26"/>
      <c r="X64" s="26"/>
      <c r="Y64" s="26"/>
      <c r="Z64" s="26"/>
    </row>
    <row r="65" spans="2:26" x14ac:dyDescent="0.25">
      <c r="B65" s="45"/>
      <c r="C65" s="6" t="s">
        <v>16</v>
      </c>
      <c r="D65" s="6">
        <v>1.95</v>
      </c>
      <c r="E65" s="4">
        <v>32.729999999999997</v>
      </c>
      <c r="F65" s="4">
        <v>52.83</v>
      </c>
      <c r="G65" s="4">
        <f>E65/1.17</f>
        <v>27.974358974358974</v>
      </c>
      <c r="H65" s="4">
        <f t="shared" si="4"/>
        <v>27.092307692307692</v>
      </c>
      <c r="I65" s="4"/>
      <c r="J65" s="4"/>
      <c r="K65" s="48"/>
      <c r="L65" s="35"/>
      <c r="M65" s="35"/>
      <c r="N65" s="37"/>
      <c r="O65" s="35"/>
      <c r="P65" s="35"/>
      <c r="Q65" s="42"/>
      <c r="R65" s="26"/>
      <c r="S65" s="26"/>
      <c r="T65" s="26"/>
      <c r="U65" s="26"/>
      <c r="V65" s="26"/>
      <c r="W65" s="26"/>
      <c r="X65" s="26"/>
      <c r="Y65" s="26"/>
      <c r="Z65" s="26"/>
    </row>
    <row r="66" spans="2:26" x14ac:dyDescent="0.25">
      <c r="B66" s="45"/>
      <c r="C66" s="7" t="s">
        <v>18</v>
      </c>
      <c r="D66" s="7">
        <v>0.78</v>
      </c>
      <c r="E66" s="8">
        <v>20.100000000000001</v>
      </c>
      <c r="F66" s="8">
        <v>20.100000000000001</v>
      </c>
      <c r="G66" s="8">
        <f>F66/D66</f>
        <v>25.76923076923077</v>
      </c>
      <c r="H66" s="4">
        <f>F66/D66</f>
        <v>25.76923076923077</v>
      </c>
      <c r="I66" s="8"/>
      <c r="J66" s="8"/>
      <c r="K66" s="48"/>
      <c r="L66" s="35"/>
      <c r="M66" s="35"/>
      <c r="N66" s="37"/>
      <c r="O66" s="35"/>
      <c r="P66" s="35"/>
      <c r="Q66" s="42"/>
      <c r="R66" s="26"/>
      <c r="S66" s="26"/>
      <c r="T66" s="26"/>
      <c r="U66" s="26"/>
      <c r="V66" s="26"/>
      <c r="W66" s="26"/>
      <c r="X66" s="26"/>
      <c r="Y66" s="26"/>
      <c r="Z66" s="26"/>
    </row>
    <row r="67" spans="2:26" x14ac:dyDescent="0.25">
      <c r="B67" s="45"/>
      <c r="C67" s="6" t="s">
        <v>18</v>
      </c>
      <c r="D67" s="6">
        <v>0.78</v>
      </c>
      <c r="E67" s="4">
        <v>19.86</v>
      </c>
      <c r="F67" s="4">
        <v>19.86</v>
      </c>
      <c r="G67" s="4">
        <f>E67/D67</f>
        <v>25.46153846153846</v>
      </c>
      <c r="H67" s="32">
        <f>F67/D67</f>
        <v>25.46153846153846</v>
      </c>
      <c r="I67" s="4">
        <f>G67+G66</f>
        <v>51.230769230769226</v>
      </c>
      <c r="J67" s="4">
        <f>H67+H66</f>
        <v>51.230769230769226</v>
      </c>
      <c r="K67" s="48"/>
      <c r="L67" s="35"/>
      <c r="M67" s="35"/>
      <c r="N67" s="37"/>
      <c r="O67" s="35"/>
      <c r="P67" s="35"/>
      <c r="Q67" s="42"/>
      <c r="R67" s="26"/>
      <c r="S67" s="26"/>
      <c r="T67" s="26"/>
      <c r="U67" s="26"/>
      <c r="V67" s="26"/>
      <c r="W67" s="26"/>
      <c r="X67" s="26"/>
      <c r="Y67" s="26"/>
      <c r="Z67" s="26"/>
    </row>
    <row r="68" spans="2:26" x14ac:dyDescent="0.25">
      <c r="B68" s="45"/>
      <c r="C68" s="6" t="s">
        <v>16</v>
      </c>
      <c r="D68" s="6">
        <v>1.95</v>
      </c>
      <c r="E68" s="4">
        <v>28.62</v>
      </c>
      <c r="F68" s="4">
        <v>48.48</v>
      </c>
      <c r="G68" s="4">
        <f>E68/1.17</f>
        <v>24.461538461538463</v>
      </c>
      <c r="H68" s="4">
        <f t="shared" ref="H68:H70" si="5">F68/D68</f>
        <v>24.861538461538462</v>
      </c>
      <c r="I68" s="4">
        <f>G68+G65</f>
        <v>52.435897435897438</v>
      </c>
      <c r="J68" s="4">
        <f>H68+H65</f>
        <v>51.953846153846158</v>
      </c>
      <c r="K68" s="48"/>
      <c r="L68" s="35"/>
      <c r="M68" s="35"/>
      <c r="N68" s="37"/>
      <c r="O68" s="35"/>
      <c r="P68" s="35"/>
      <c r="Q68" s="42"/>
      <c r="R68" s="26"/>
      <c r="S68" s="26"/>
      <c r="T68" s="26"/>
      <c r="U68" s="26"/>
      <c r="V68" s="26"/>
      <c r="W68" s="26"/>
      <c r="X68" s="26"/>
      <c r="Y68" s="26"/>
      <c r="Z68" s="26"/>
    </row>
    <row r="69" spans="2:26" x14ac:dyDescent="0.25">
      <c r="B69" s="45"/>
      <c r="C69" s="6" t="s">
        <v>15</v>
      </c>
      <c r="D69" s="6">
        <v>2.58</v>
      </c>
      <c r="E69" s="4">
        <v>15.81</v>
      </c>
      <c r="F69" s="4">
        <v>64.290000000000006</v>
      </c>
      <c r="G69" s="4">
        <f>E69/0.63</f>
        <v>25.095238095238095</v>
      </c>
      <c r="H69" s="4">
        <f t="shared" si="5"/>
        <v>24.918604651162791</v>
      </c>
      <c r="I69" s="4">
        <f>G69+G64</f>
        <v>45.476190476190474</v>
      </c>
      <c r="J69" s="4">
        <f>H69+H64</f>
        <v>50.372093023255815</v>
      </c>
      <c r="K69" s="48"/>
      <c r="L69" s="35"/>
      <c r="M69" s="35"/>
      <c r="N69" s="37"/>
      <c r="O69" s="35"/>
      <c r="P69" s="35"/>
      <c r="Q69" s="42"/>
      <c r="R69" s="26"/>
      <c r="S69" s="26"/>
      <c r="T69" s="26"/>
      <c r="U69" s="26"/>
      <c r="V69" s="26"/>
      <c r="W69" s="26"/>
      <c r="X69" s="26"/>
      <c r="Y69" s="26"/>
      <c r="Z69" s="26"/>
    </row>
    <row r="70" spans="2:26" ht="15.75" thickBot="1" x14ac:dyDescent="0.3">
      <c r="B70" s="47"/>
      <c r="C70" s="16" t="s">
        <v>14</v>
      </c>
      <c r="D70" s="16">
        <v>3.58</v>
      </c>
      <c r="E70" s="14">
        <v>19.190000000000001</v>
      </c>
      <c r="F70" s="14">
        <v>83.48</v>
      </c>
      <c r="G70" s="14">
        <f>E70/1</f>
        <v>19.190000000000001</v>
      </c>
      <c r="H70" s="4">
        <f t="shared" si="5"/>
        <v>23.318435754189945</v>
      </c>
      <c r="I70" s="14">
        <f>G70+G63</f>
        <v>36</v>
      </c>
      <c r="J70" s="15">
        <f>H70+H63</f>
        <v>46.357541899441344</v>
      </c>
      <c r="K70" s="49"/>
      <c r="L70" s="36"/>
      <c r="M70" s="36"/>
      <c r="N70" s="38"/>
      <c r="O70" s="36"/>
      <c r="P70" s="36"/>
      <c r="Q70" s="43"/>
      <c r="R70" s="26"/>
      <c r="S70" s="26"/>
      <c r="T70" s="26"/>
      <c r="U70" s="26"/>
      <c r="V70" s="26"/>
      <c r="W70" s="26"/>
      <c r="X70" s="26"/>
      <c r="Y70" s="26"/>
      <c r="Z70" s="26"/>
    </row>
    <row r="71" spans="2:26" ht="15.75" thickTop="1" x14ac:dyDescent="0.25">
      <c r="B71" s="26"/>
      <c r="C71" s="26"/>
      <c r="D71" s="26"/>
      <c r="E71" s="26"/>
      <c r="F71" s="26"/>
      <c r="H71" s="27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2:26" x14ac:dyDescent="0.25">
      <c r="C72" s="26"/>
      <c r="D72" s="26"/>
      <c r="E72" s="26"/>
      <c r="F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2:26" x14ac:dyDescent="0.25">
      <c r="C73" s="26"/>
      <c r="D73" s="26"/>
      <c r="E73" s="26"/>
      <c r="F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2:26" x14ac:dyDescent="0.25">
      <c r="C74" s="26"/>
      <c r="D74" s="26"/>
      <c r="E74" s="26"/>
      <c r="F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2:26" x14ac:dyDescent="0.25">
      <c r="C75" s="26"/>
      <c r="D75" s="26"/>
      <c r="E75" s="26"/>
      <c r="F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2:26" x14ac:dyDescent="0.25">
      <c r="C76" s="26"/>
      <c r="D76" s="26"/>
      <c r="E76" s="26"/>
      <c r="F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2:26" x14ac:dyDescent="0.25">
      <c r="C77" s="26"/>
      <c r="D77" s="26"/>
      <c r="E77" s="26"/>
      <c r="F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2:26" x14ac:dyDescent="0.25">
      <c r="C78" s="26"/>
      <c r="D78" s="26"/>
      <c r="E78" s="26"/>
      <c r="F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2:26" x14ac:dyDescent="0.25">
      <c r="C79" s="26"/>
      <c r="D79" s="26"/>
      <c r="E79" s="26"/>
      <c r="F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2:26" x14ac:dyDescent="0.25">
      <c r="C80" s="26"/>
      <c r="D80" s="26"/>
      <c r="E80" s="26"/>
      <c r="F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3:26" x14ac:dyDescent="0.25">
      <c r="C81" s="26"/>
      <c r="D81" s="26"/>
      <c r="E81" s="26"/>
      <c r="F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3:26" x14ac:dyDescent="0.25">
      <c r="C82" s="26"/>
      <c r="D82" s="26"/>
      <c r="E82" s="26"/>
      <c r="F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3:26" x14ac:dyDescent="0.25">
      <c r="C83" s="26"/>
      <c r="D83" s="26"/>
      <c r="E83" s="26"/>
      <c r="F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3:26" x14ac:dyDescent="0.25">
      <c r="C84" s="26"/>
      <c r="D84" s="26"/>
      <c r="E84" s="26"/>
      <c r="F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3:26" x14ac:dyDescent="0.25">
      <c r="C85" s="26"/>
      <c r="D85" s="26"/>
      <c r="E85" s="26"/>
      <c r="F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</sheetData>
  <sortState xmlns:xlrd2="http://schemas.microsoft.com/office/spreadsheetml/2017/richdata2" ref="B46:I54">
    <sortCondition descending="1" ref="B46:B54"/>
  </sortState>
  <mergeCells count="52">
    <mergeCell ref="L2:L3"/>
    <mergeCell ref="C2:C3"/>
    <mergeCell ref="G2:H2"/>
    <mergeCell ref="B2:B3"/>
    <mergeCell ref="D2:D3"/>
    <mergeCell ref="E2:F2"/>
    <mergeCell ref="I2:J2"/>
    <mergeCell ref="K2:K3"/>
    <mergeCell ref="B4:B17"/>
    <mergeCell ref="K4:K17"/>
    <mergeCell ref="L4:L17"/>
    <mergeCell ref="M4:M17"/>
    <mergeCell ref="N4:N17"/>
    <mergeCell ref="O4:O17"/>
    <mergeCell ref="P4:P17"/>
    <mergeCell ref="Q4:Q17"/>
    <mergeCell ref="M2:M3"/>
    <mergeCell ref="N2:O2"/>
    <mergeCell ref="P2:P3"/>
    <mergeCell ref="Q2:Q3"/>
    <mergeCell ref="B19:B35"/>
    <mergeCell ref="K19:K35"/>
    <mergeCell ref="L19:L35"/>
    <mergeCell ref="M19:M35"/>
    <mergeCell ref="N19:N35"/>
    <mergeCell ref="O19:O35"/>
    <mergeCell ref="P19:P35"/>
    <mergeCell ref="Q19:Q35"/>
    <mergeCell ref="P50:P60"/>
    <mergeCell ref="Q50:Q60"/>
    <mergeCell ref="P62:P70"/>
    <mergeCell ref="Q62:Q70"/>
    <mergeCell ref="B37:B48"/>
    <mergeCell ref="B50:B60"/>
    <mergeCell ref="B62:B70"/>
    <mergeCell ref="K62:K70"/>
    <mergeCell ref="L62:L70"/>
    <mergeCell ref="K50:K60"/>
    <mergeCell ref="L50:L60"/>
    <mergeCell ref="K37:K48"/>
    <mergeCell ref="L37:L48"/>
    <mergeCell ref="M37:M48"/>
    <mergeCell ref="N37:N48"/>
    <mergeCell ref="O37:O48"/>
    <mergeCell ref="P37:P48"/>
    <mergeCell ref="Q37:Q48"/>
    <mergeCell ref="M50:M60"/>
    <mergeCell ref="N50:N60"/>
    <mergeCell ref="M62:M70"/>
    <mergeCell ref="N62:N70"/>
    <mergeCell ref="O62:O70"/>
    <mergeCell ref="O50:O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7A54B-6F3C-4CA1-8212-58F274FF1E7D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G50556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Muccini</dc:creator>
  <cp:lastModifiedBy>Jennifer Olivarez</cp:lastModifiedBy>
  <cp:lastPrinted>2022-09-18T18:48:18Z</cp:lastPrinted>
  <dcterms:created xsi:type="dcterms:W3CDTF">2022-05-24T21:35:57Z</dcterms:created>
  <dcterms:modified xsi:type="dcterms:W3CDTF">2022-11-08T21:40:24Z</dcterms:modified>
</cp:coreProperties>
</file>